
<file path=[Content_Types].xml><?xml version="1.0" encoding="utf-8"?>
<Types xmlns="http://schemas.openxmlformats.org/package/2006/content-type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909"/>
  <workbookPr showInkAnnotation="0" checkCompatibility="1" autoCompressPictures="0"/>
  <mc:AlternateContent xmlns:mc="http://schemas.openxmlformats.org/markup-compatibility/2006">
    <mc:Choice Requires="x15">
      <x15ac:absPath xmlns:x15ac="http://schemas.microsoft.com/office/spreadsheetml/2010/11/ac" url="/Users/freddya165440/Desktop/Clasificacion Olimpica Latinoamericana Tokio 2020/equipos/Prospectus team lima/"/>
    </mc:Choice>
  </mc:AlternateContent>
  <xr:revisionPtr revIDLastSave="0" documentId="13_ncr:1_{C7C5690A-B214-7E4C-9667-A9231BBA51DC}" xr6:coauthVersionLast="36" xr6:coauthVersionMax="36" xr10:uidLastSave="{00000000-0000-0000-0000-000000000000}"/>
  <bookViews>
    <workbookView xWindow="0" yWindow="460" windowWidth="28800" windowHeight="16140" tabRatio="706" activeTab="3" xr2:uid="{00000000-000D-0000-FFFF-FFFF00000000}"/>
  </bookViews>
  <sheets>
    <sheet name="PLEASE FILL IN HERE FIRST!!!" sheetId="11" state="hidden" r:id="rId1"/>
    <sheet name="Prospectus" sheetId="7" state="hidden" r:id="rId2"/>
    <sheet name="Preliminary" sheetId="1" state="hidden" r:id="rId3"/>
    <sheet name="Accommodation" sheetId="14" r:id="rId4"/>
    <sheet name="Travel" sheetId="4" r:id="rId5"/>
    <sheet name="Accommodation_old" sheetId="5" state="hidden" r:id="rId6"/>
    <sheet name="Listes" sheetId="9" state="hidden" r:id="rId7"/>
    <sheet name="Tabelle1" sheetId="12" state="hidden" r:id="rId8"/>
    <sheet name="Sheet1" sheetId="15" state="hidden" r:id="rId9"/>
    <sheet name="Blatt1" sheetId="16" state="hidden" r:id="rId10"/>
  </sheets>
  <externalReferences>
    <externalReference r:id="rId11"/>
  </externalReferences>
  <definedNames>
    <definedName name="_xlnm._FilterDatabase" localSheetId="2" hidden="1">Preliminary!#REF!</definedName>
    <definedName name="Balls">Listes!$D$2:$D$28</definedName>
    <definedName name="bd">[1]bd!$A$2:$K$21</definedName>
    <definedName name="currency">OFFSET(Listes!$I$1,1,,COUNTA(Listes!$I:$I)-1)</definedName>
    <definedName name="CurrencyList" localSheetId="0">'PLEASE FILL IN HERE FIRST!!!'!$D$45:$D$71</definedName>
    <definedName name="Events">'PLEASE FILL IN HERE FIRST!!!'!$P$7:$P$17</definedName>
    <definedName name="hours">OFFSET(Listes!$J$1,1,,COUNTA(Listes!$J:$J)-1)</definedName>
    <definedName name="Men´s_Singles__MS">'PLEASE FILL IN HERE FIRST!!!'!$P$7:$P$17</definedName>
    <definedName name="nb_tables">Listes!$A$2:$A$101</definedName>
    <definedName name="Participants">Accommodation!$Q$14:$Q$43</definedName>
    <definedName name="_xlnm.Print_Area" localSheetId="3">Accommodation!$A$1:$N$56</definedName>
    <definedName name="_xlnm.Print_Area" localSheetId="5">Accommodation_old!$A$1:$Q$48</definedName>
    <definedName name="_xlnm.Print_Area" localSheetId="0">'PLEASE FILL IN HERE FIRST!!!'!$A$1:$D$50</definedName>
    <definedName name="_xlnm.Print_Area" localSheetId="2">Preliminary!$A$1:$J$42</definedName>
    <definedName name="_xlnm.Print_Area" localSheetId="1">Prospectus!$A$1:$J$226</definedName>
    <definedName name="_xlnm.Print_Area" localSheetId="4">Travel!$A$1:$M$53</definedName>
    <definedName name="_xlnm.Print_Titles" localSheetId="1">Prospectus!$1:$7</definedName>
    <definedName name="Sports_Floor">Listes!$E$2:$E$23</definedName>
    <definedName name="Tables">Listes!$C$2:$C$140</definedName>
  </definedNames>
  <calcPr calcId="181029"/>
  <extLst>
    <ext xmlns:mx="http://schemas.microsoft.com/office/mac/excel/2008/main" uri="{7523E5D3-25F3-A5E0-1632-64F254C22452}">
      <mx:ArchID Flags="2"/>
    </ext>
  </extLst>
</workbook>
</file>

<file path=xl/calcChain.xml><?xml version="1.0" encoding="utf-8"?>
<calcChain xmlns="http://schemas.openxmlformats.org/spreadsheetml/2006/main">
  <c r="A1" i="14" l="1"/>
  <c r="M15" i="14"/>
  <c r="M16" i="14"/>
  <c r="M17" i="14"/>
  <c r="M18" i="14"/>
  <c r="M19" i="14"/>
  <c r="M20" i="14"/>
  <c r="M21" i="14"/>
  <c r="M22" i="14"/>
  <c r="M23" i="14"/>
  <c r="M24" i="14"/>
  <c r="M25" i="14"/>
  <c r="M26" i="14"/>
  <c r="M27" i="14"/>
  <c r="M28" i="14"/>
  <c r="M29" i="14"/>
  <c r="M30" i="14"/>
  <c r="M31" i="14"/>
  <c r="M32" i="14"/>
  <c r="M33" i="14"/>
  <c r="C7" i="4" l="1"/>
  <c r="M34" i="14"/>
  <c r="M35" i="14"/>
  <c r="M36" i="14"/>
  <c r="M37" i="14"/>
  <c r="M38" i="14"/>
  <c r="M39" i="14"/>
  <c r="M40" i="14"/>
  <c r="M41" i="14"/>
  <c r="M42" i="14"/>
  <c r="M43" i="14"/>
  <c r="G53" i="14" l="1"/>
  <c r="D5" i="4"/>
  <c r="B5" i="4"/>
  <c r="A4" i="4"/>
  <c r="M13" i="14"/>
  <c r="N46" i="14" l="1"/>
  <c r="N45" i="14"/>
  <c r="L15" i="14"/>
  <c r="D5" i="14"/>
  <c r="A63" i="11" l="1"/>
  <c r="G49" i="7" s="1"/>
  <c r="A61" i="11"/>
  <c r="G48" i="7" s="1"/>
  <c r="A65" i="11"/>
  <c r="E50" i="7" s="1"/>
  <c r="I106" i="7"/>
  <c r="I105" i="7"/>
  <c r="I88" i="7"/>
  <c r="B47" i="11"/>
  <c r="I74" i="7" s="1"/>
  <c r="A1" i="4"/>
  <c r="K13" i="4"/>
  <c r="G13" i="4"/>
  <c r="G53" i="7"/>
  <c r="F55" i="7"/>
  <c r="I53" i="7"/>
  <c r="J53" i="7"/>
  <c r="B5" i="14"/>
  <c r="F53" i="7"/>
  <c r="A4" i="14"/>
  <c r="L14" i="14"/>
  <c r="M14" i="14" s="1"/>
  <c r="N34" i="14"/>
  <c r="N35" i="14"/>
  <c r="N36" i="14"/>
  <c r="N37" i="14"/>
  <c r="N38" i="14"/>
  <c r="N39" i="14"/>
  <c r="N40" i="14"/>
  <c r="N41" i="14"/>
  <c r="N42" i="14"/>
  <c r="N43" i="14"/>
  <c r="B21" i="11"/>
  <c r="B19" i="11"/>
  <c r="E33" i="7" s="1"/>
  <c r="B17" i="11"/>
  <c r="E32" i="7" s="1"/>
  <c r="J215" i="7"/>
  <c r="A53" i="11"/>
  <c r="G44" i="7" s="1"/>
  <c r="E55" i="7"/>
  <c r="A59" i="11"/>
  <c r="A57" i="11"/>
  <c r="G46" i="7" s="1"/>
  <c r="A55" i="11"/>
  <c r="G45" i="7" s="1"/>
  <c r="B41" i="11"/>
  <c r="G66" i="7" s="1"/>
  <c r="B31" i="11"/>
  <c r="H40" i="1" s="1"/>
  <c r="A2" i="7"/>
  <c r="Q15" i="14"/>
  <c r="Q16" i="14"/>
  <c r="Q17" i="14"/>
  <c r="Q18" i="14"/>
  <c r="Q19" i="14"/>
  <c r="Q20" i="14"/>
  <c r="Q21" i="14"/>
  <c r="Q22" i="14"/>
  <c r="Q23" i="14"/>
  <c r="Q24" i="14"/>
  <c r="Q25" i="14"/>
  <c r="Q26" i="14"/>
  <c r="Q27" i="14"/>
  <c r="Q28" i="14"/>
  <c r="Q29" i="14"/>
  <c r="Q30" i="14"/>
  <c r="Q31" i="14"/>
  <c r="Q32" i="14"/>
  <c r="Q33" i="14"/>
  <c r="Q34" i="14"/>
  <c r="Q35" i="14"/>
  <c r="Q36" i="14"/>
  <c r="Q37" i="14"/>
  <c r="Q38" i="14"/>
  <c r="Q39" i="14"/>
  <c r="Q40" i="14"/>
  <c r="Q41" i="14"/>
  <c r="Q42" i="14"/>
  <c r="Q43" i="14"/>
  <c r="Q47" i="14"/>
  <c r="Q49" i="14"/>
  <c r="Q50" i="14"/>
  <c r="Q14" i="14"/>
  <c r="G158" i="7"/>
  <c r="G157" i="7"/>
  <c r="G159" i="7"/>
  <c r="G143" i="7"/>
  <c r="E47" i="7"/>
  <c r="E46" i="7"/>
  <c r="E45" i="7"/>
  <c r="J174" i="7"/>
  <c r="I123" i="7"/>
  <c r="F42" i="1"/>
  <c r="K15" i="4"/>
  <c r="K16" i="4"/>
  <c r="K17" i="4"/>
  <c r="K18" i="4"/>
  <c r="K19" i="4"/>
  <c r="K20" i="4"/>
  <c r="K21" i="4"/>
  <c r="K22" i="4"/>
  <c r="K23" i="4"/>
  <c r="K24" i="4"/>
  <c r="K25" i="4"/>
  <c r="K26" i="4"/>
  <c r="K27" i="4"/>
  <c r="K28" i="4"/>
  <c r="K29" i="4"/>
  <c r="K30" i="4"/>
  <c r="K31" i="4"/>
  <c r="K32" i="4"/>
  <c r="K33" i="4"/>
  <c r="K34" i="4"/>
  <c r="K35" i="4"/>
  <c r="K36" i="4"/>
  <c r="K37" i="4"/>
  <c r="K38" i="4"/>
  <c r="K39" i="4"/>
  <c r="K40" i="4"/>
  <c r="K41" i="4"/>
  <c r="K42" i="4"/>
  <c r="K43" i="4"/>
  <c r="G15" i="4"/>
  <c r="G16" i="4"/>
  <c r="G17" i="4"/>
  <c r="G18" i="4"/>
  <c r="G19" i="4"/>
  <c r="G20" i="4"/>
  <c r="G21" i="4"/>
  <c r="G22" i="4"/>
  <c r="G23" i="4"/>
  <c r="G24" i="4"/>
  <c r="G25" i="4"/>
  <c r="G26" i="4"/>
  <c r="G27" i="4"/>
  <c r="G28" i="4"/>
  <c r="G29" i="4"/>
  <c r="G30" i="4"/>
  <c r="G31" i="4"/>
  <c r="G32" i="4"/>
  <c r="G33" i="4"/>
  <c r="G34" i="4"/>
  <c r="G35" i="4"/>
  <c r="G36" i="4"/>
  <c r="G37" i="4"/>
  <c r="G38" i="4"/>
  <c r="G39" i="4"/>
  <c r="G40" i="4"/>
  <c r="G41" i="4"/>
  <c r="G42" i="4"/>
  <c r="G43" i="4"/>
  <c r="L16" i="14"/>
  <c r="L17" i="14"/>
  <c r="L18" i="14"/>
  <c r="L19" i="14"/>
  <c r="L20" i="14"/>
  <c r="L21" i="14"/>
  <c r="L22" i="14"/>
  <c r="L23" i="14"/>
  <c r="L24" i="14"/>
  <c r="L25" i="14"/>
  <c r="L26" i="14"/>
  <c r="L27" i="14"/>
  <c r="L28" i="14"/>
  <c r="L29" i="14"/>
  <c r="L30" i="14"/>
  <c r="L31" i="14"/>
  <c r="L32" i="14"/>
  <c r="L33" i="14"/>
  <c r="L34" i="14"/>
  <c r="L35" i="14"/>
  <c r="L36" i="14"/>
  <c r="L37" i="14"/>
  <c r="L38" i="14"/>
  <c r="L39" i="14"/>
  <c r="L40" i="14"/>
  <c r="L41" i="14"/>
  <c r="L42" i="14"/>
  <c r="L43" i="14"/>
  <c r="A1" i="1"/>
  <c r="F27" i="1"/>
  <c r="I27" i="1"/>
  <c r="I25" i="1"/>
  <c r="F25" i="1"/>
  <c r="J27" i="1"/>
  <c r="J25" i="1"/>
  <c r="G27" i="1"/>
  <c r="G25" i="1"/>
  <c r="I19" i="1"/>
  <c r="E22" i="1"/>
  <c r="I20" i="1"/>
  <c r="E44" i="7"/>
  <c r="J75" i="7"/>
  <c r="J74" i="7"/>
  <c r="K14" i="4"/>
  <c r="G14" i="4"/>
  <c r="B29" i="11"/>
  <c r="C48" i="5" s="1"/>
  <c r="B27" i="11"/>
  <c r="C47" i="5" s="1"/>
  <c r="B25" i="11"/>
  <c r="B23" i="11"/>
  <c r="N12" i="14"/>
  <c r="M12" i="14"/>
  <c r="A3" i="14"/>
  <c r="P40" i="5"/>
  <c r="P39" i="5"/>
  <c r="P38" i="5"/>
  <c r="P37" i="5"/>
  <c r="P36" i="5"/>
  <c r="P35" i="5"/>
  <c r="P34" i="5"/>
  <c r="P33" i="5"/>
  <c r="P32" i="5"/>
  <c r="P31" i="5"/>
  <c r="P30" i="5"/>
  <c r="P29" i="5"/>
  <c r="P28" i="5"/>
  <c r="P27" i="5"/>
  <c r="P26" i="5"/>
  <c r="P25" i="5"/>
  <c r="P24" i="5"/>
  <c r="P23" i="5"/>
  <c r="P22" i="5"/>
  <c r="P21" i="5"/>
  <c r="P20" i="5"/>
  <c r="P19" i="5"/>
  <c r="P18" i="5"/>
  <c r="P17" i="5"/>
  <c r="P16" i="5"/>
  <c r="P15" i="5"/>
  <c r="P14" i="5"/>
  <c r="P13" i="5"/>
  <c r="P12" i="5"/>
  <c r="P11" i="5"/>
  <c r="T12" i="5"/>
  <c r="T13" i="5"/>
  <c r="T14" i="5"/>
  <c r="T15" i="5"/>
  <c r="T16" i="5"/>
  <c r="T17" i="5"/>
  <c r="T18" i="5"/>
  <c r="T19" i="5"/>
  <c r="T20" i="5"/>
  <c r="T21" i="5"/>
  <c r="T22" i="5"/>
  <c r="T23" i="5"/>
  <c r="T24" i="5"/>
  <c r="T25" i="5"/>
  <c r="T26" i="5"/>
  <c r="T27" i="5"/>
  <c r="T28" i="5"/>
  <c r="T29" i="5"/>
  <c r="T30" i="5"/>
  <c r="T31" i="5"/>
  <c r="T32" i="5"/>
  <c r="T33" i="5"/>
  <c r="T34" i="5"/>
  <c r="T35" i="5"/>
  <c r="T36" i="5"/>
  <c r="T37" i="5"/>
  <c r="T38" i="5"/>
  <c r="T39" i="5"/>
  <c r="T40" i="5"/>
  <c r="T11" i="5"/>
  <c r="S12" i="5"/>
  <c r="S13" i="5"/>
  <c r="S14" i="5"/>
  <c r="S15" i="5"/>
  <c r="S16" i="5"/>
  <c r="S17" i="5"/>
  <c r="S18" i="5"/>
  <c r="S19" i="5"/>
  <c r="S20" i="5"/>
  <c r="S21" i="5"/>
  <c r="S22" i="5"/>
  <c r="S23" i="5"/>
  <c r="S24" i="5"/>
  <c r="S25" i="5"/>
  <c r="S26" i="5"/>
  <c r="S27" i="5"/>
  <c r="S28" i="5"/>
  <c r="S29" i="5"/>
  <c r="S30" i="5"/>
  <c r="S31" i="5"/>
  <c r="S32" i="5"/>
  <c r="S33" i="5"/>
  <c r="S34" i="5"/>
  <c r="S35" i="5"/>
  <c r="S36" i="5"/>
  <c r="S37" i="5"/>
  <c r="S38" i="5"/>
  <c r="S39" i="5"/>
  <c r="S40" i="5"/>
  <c r="R40" i="5"/>
  <c r="R39" i="5"/>
  <c r="R38" i="5"/>
  <c r="R37" i="5"/>
  <c r="R35" i="5"/>
  <c r="R34" i="5"/>
  <c r="R33" i="5"/>
  <c r="R32" i="5"/>
  <c r="R31" i="5"/>
  <c r="R30" i="5"/>
  <c r="R29" i="5"/>
  <c r="R28" i="5"/>
  <c r="R27" i="5"/>
  <c r="R26" i="5"/>
  <c r="R25" i="5"/>
  <c r="R24" i="5"/>
  <c r="R23" i="5"/>
  <c r="R22" i="5"/>
  <c r="R21" i="5"/>
  <c r="R20" i="5"/>
  <c r="R19" i="5"/>
  <c r="R18" i="5"/>
  <c r="R17" i="5"/>
  <c r="R15" i="5"/>
  <c r="R14" i="5"/>
  <c r="Z28" i="5"/>
  <c r="Z27" i="5"/>
  <c r="Z26" i="5"/>
  <c r="Z25" i="5"/>
  <c r="Z24" i="5"/>
  <c r="Z23" i="5"/>
  <c r="O40" i="5"/>
  <c r="O39" i="5"/>
  <c r="O38" i="5"/>
  <c r="O37" i="5"/>
  <c r="O35" i="5"/>
  <c r="O34" i="5"/>
  <c r="O33" i="5"/>
  <c r="O32" i="5"/>
  <c r="O31" i="5"/>
  <c r="O30" i="5"/>
  <c r="O29" i="5"/>
  <c r="O28" i="5"/>
  <c r="O27" i="5"/>
  <c r="O26" i="5"/>
  <c r="O25" i="5"/>
  <c r="O24" i="5"/>
  <c r="O23" i="5"/>
  <c r="O22" i="5"/>
  <c r="O21" i="5"/>
  <c r="O20" i="5"/>
  <c r="O19" i="5"/>
  <c r="O18" i="5"/>
  <c r="O17" i="5"/>
  <c r="O15" i="5"/>
  <c r="O14" i="5"/>
  <c r="BA190" i="5"/>
  <c r="AZ190" i="5"/>
  <c r="BA189" i="5"/>
  <c r="AZ189" i="5"/>
  <c r="BA188" i="5"/>
  <c r="AZ188" i="5"/>
  <c r="BA187" i="5"/>
  <c r="AZ187" i="5"/>
  <c r="BA186" i="5"/>
  <c r="AZ186" i="5"/>
  <c r="BA185" i="5"/>
  <c r="AZ185" i="5"/>
  <c r="AZ184" i="5"/>
  <c r="AY184" i="5"/>
  <c r="AZ183" i="5"/>
  <c r="AY183" i="5"/>
  <c r="AZ182" i="5"/>
  <c r="AY182" i="5"/>
  <c r="AZ181" i="5"/>
  <c r="AY181" i="5"/>
  <c r="AZ180" i="5"/>
  <c r="AY180" i="5"/>
  <c r="AZ179" i="5"/>
  <c r="AY179" i="5"/>
  <c r="AY178" i="5"/>
  <c r="AX178" i="5"/>
  <c r="AY177" i="5"/>
  <c r="AX177" i="5"/>
  <c r="AY176" i="5"/>
  <c r="AX176" i="5"/>
  <c r="AY175" i="5"/>
  <c r="AX175" i="5"/>
  <c r="AY174" i="5"/>
  <c r="AX174" i="5"/>
  <c r="AY173" i="5"/>
  <c r="AX173" i="5"/>
  <c r="AX172" i="5"/>
  <c r="AW172" i="5"/>
  <c r="AX171" i="5"/>
  <c r="AW171" i="5"/>
  <c r="AX170" i="5"/>
  <c r="AW170" i="5"/>
  <c r="AX169" i="5"/>
  <c r="AW169" i="5"/>
  <c r="AX168" i="5"/>
  <c r="AW168" i="5"/>
  <c r="AX167" i="5"/>
  <c r="AW167" i="5"/>
  <c r="AW166" i="5"/>
  <c r="AV166" i="5"/>
  <c r="AW165" i="5"/>
  <c r="AV165" i="5"/>
  <c r="AW164" i="5"/>
  <c r="AV164" i="5"/>
  <c r="AW163" i="5"/>
  <c r="AV163" i="5"/>
  <c r="AW162" i="5"/>
  <c r="AV162" i="5"/>
  <c r="AW161" i="5"/>
  <c r="AV161" i="5"/>
  <c r="AV160" i="5"/>
  <c r="AU160" i="5"/>
  <c r="AV159" i="5"/>
  <c r="AU159" i="5"/>
  <c r="AV158" i="5"/>
  <c r="AU158" i="5"/>
  <c r="AV157" i="5"/>
  <c r="AU157" i="5"/>
  <c r="AV156" i="5"/>
  <c r="AU156" i="5"/>
  <c r="AV155" i="5"/>
  <c r="AU155" i="5"/>
  <c r="AU154" i="5"/>
  <c r="AT154" i="5"/>
  <c r="AU153" i="5"/>
  <c r="AT153" i="5"/>
  <c r="AU152" i="5"/>
  <c r="AT152" i="5"/>
  <c r="AU151" i="5"/>
  <c r="AT151" i="5"/>
  <c r="AU150" i="5"/>
  <c r="AT150" i="5"/>
  <c r="AU149" i="5"/>
  <c r="AT149" i="5"/>
  <c r="AT148" i="5"/>
  <c r="AS148" i="5"/>
  <c r="AT147" i="5"/>
  <c r="AS147" i="5"/>
  <c r="AT146" i="5"/>
  <c r="AS146" i="5"/>
  <c r="AT145" i="5"/>
  <c r="AS145" i="5"/>
  <c r="AT144" i="5"/>
  <c r="AS144" i="5"/>
  <c r="AT143" i="5"/>
  <c r="AS143" i="5"/>
  <c r="AS142" i="5"/>
  <c r="AR142" i="5"/>
  <c r="AS141" i="5"/>
  <c r="AR141" i="5"/>
  <c r="AS140" i="5"/>
  <c r="AR140" i="5"/>
  <c r="AS139" i="5"/>
  <c r="AR139" i="5"/>
  <c r="AS138" i="5"/>
  <c r="AR138" i="5"/>
  <c r="AS137" i="5"/>
  <c r="AR137" i="5"/>
  <c r="AR136" i="5"/>
  <c r="AQ136" i="5"/>
  <c r="AR135" i="5"/>
  <c r="AQ135" i="5"/>
  <c r="AR134" i="5"/>
  <c r="AQ134" i="5"/>
  <c r="AR133" i="5"/>
  <c r="AQ133" i="5"/>
  <c r="AR132" i="5"/>
  <c r="AQ132" i="5"/>
  <c r="AR131" i="5"/>
  <c r="AQ131" i="5"/>
  <c r="AQ130" i="5"/>
  <c r="AP130" i="5"/>
  <c r="AQ129" i="5"/>
  <c r="AP129" i="5"/>
  <c r="AQ128" i="5"/>
  <c r="AP128" i="5"/>
  <c r="AQ127" i="5"/>
  <c r="AP127" i="5"/>
  <c r="AQ126" i="5"/>
  <c r="AP126" i="5"/>
  <c r="AQ125" i="5"/>
  <c r="AP125" i="5"/>
  <c r="AP124" i="5"/>
  <c r="AO124" i="5"/>
  <c r="AP123" i="5"/>
  <c r="AO123" i="5"/>
  <c r="AP122" i="5"/>
  <c r="AO122" i="5"/>
  <c r="AP121" i="5"/>
  <c r="AO121" i="5"/>
  <c r="AP120" i="5"/>
  <c r="AO120" i="5"/>
  <c r="AP119" i="5"/>
  <c r="AO119" i="5"/>
  <c r="AO118" i="5"/>
  <c r="AN118" i="5"/>
  <c r="AO117" i="5"/>
  <c r="AN117" i="5"/>
  <c r="AO116" i="5"/>
  <c r="AN116" i="5"/>
  <c r="AO115" i="5"/>
  <c r="AN115" i="5"/>
  <c r="AO114" i="5"/>
  <c r="AN114" i="5"/>
  <c r="AO113" i="5"/>
  <c r="AN113" i="5"/>
  <c r="AN112" i="5"/>
  <c r="AM112" i="5"/>
  <c r="AN111" i="5"/>
  <c r="AM111" i="5"/>
  <c r="AN110" i="5"/>
  <c r="AM110" i="5"/>
  <c r="AN109" i="5"/>
  <c r="AM109" i="5"/>
  <c r="AN108" i="5"/>
  <c r="AM108" i="5"/>
  <c r="AN107" i="5"/>
  <c r="AM107" i="5"/>
  <c r="AM106" i="5"/>
  <c r="AL106" i="5"/>
  <c r="AM105" i="5"/>
  <c r="AL105" i="5"/>
  <c r="AM104" i="5"/>
  <c r="AL104" i="5"/>
  <c r="AM103" i="5"/>
  <c r="AL103" i="5"/>
  <c r="AM102" i="5"/>
  <c r="AL102" i="5"/>
  <c r="AM101" i="5"/>
  <c r="AL101" i="5"/>
  <c r="AL100" i="5"/>
  <c r="AK100" i="5"/>
  <c r="AL99" i="5"/>
  <c r="AK99" i="5"/>
  <c r="AL98" i="5"/>
  <c r="AK98" i="5"/>
  <c r="AL97" i="5"/>
  <c r="AK97" i="5"/>
  <c r="AL96" i="5"/>
  <c r="AK96" i="5"/>
  <c r="AL95" i="5"/>
  <c r="AK95" i="5"/>
  <c r="AK94" i="5"/>
  <c r="AJ94" i="5"/>
  <c r="AK93" i="5"/>
  <c r="AJ93" i="5"/>
  <c r="AK92" i="5"/>
  <c r="AJ92" i="5"/>
  <c r="AK91" i="5"/>
  <c r="AJ91" i="5"/>
  <c r="AK90" i="5"/>
  <c r="AJ90" i="5"/>
  <c r="AK89" i="5"/>
  <c r="AJ89" i="5"/>
  <c r="AJ88" i="5"/>
  <c r="AI88" i="5"/>
  <c r="AJ87" i="5"/>
  <c r="AI87" i="5"/>
  <c r="AJ86" i="5"/>
  <c r="AI86" i="5"/>
  <c r="AJ85" i="5"/>
  <c r="AI85" i="5"/>
  <c r="AJ84" i="5"/>
  <c r="AI84" i="5"/>
  <c r="AJ83" i="5"/>
  <c r="AI83" i="5"/>
  <c r="AI82" i="5"/>
  <c r="AH82" i="5"/>
  <c r="AI81" i="5"/>
  <c r="AH81" i="5"/>
  <c r="AI80" i="5"/>
  <c r="AH80" i="5"/>
  <c r="AI79" i="5"/>
  <c r="AH79" i="5"/>
  <c r="AI78" i="5"/>
  <c r="AH78" i="5"/>
  <c r="AI77" i="5"/>
  <c r="AH77" i="5"/>
  <c r="AH76" i="5"/>
  <c r="AG76" i="5"/>
  <c r="AH75" i="5"/>
  <c r="AG75" i="5"/>
  <c r="AH74" i="5"/>
  <c r="AG74" i="5"/>
  <c r="AH73" i="5"/>
  <c r="AG73" i="5"/>
  <c r="AH72" i="5"/>
  <c r="AG72" i="5"/>
  <c r="AH71" i="5"/>
  <c r="AG71" i="5"/>
  <c r="AG70" i="5"/>
  <c r="AF70" i="5"/>
  <c r="AG69" i="5"/>
  <c r="AF69" i="5"/>
  <c r="AG68" i="5"/>
  <c r="AF68" i="5"/>
  <c r="AG67" i="5"/>
  <c r="AF67" i="5"/>
  <c r="AG66" i="5"/>
  <c r="AF66" i="5"/>
  <c r="AG65" i="5"/>
  <c r="AF65" i="5"/>
  <c r="AF64" i="5"/>
  <c r="AE64" i="5"/>
  <c r="AF63" i="5"/>
  <c r="AE63" i="5"/>
  <c r="AF62" i="5"/>
  <c r="AE62" i="5"/>
  <c r="AF61" i="5"/>
  <c r="AE61" i="5"/>
  <c r="AF60" i="5"/>
  <c r="AE60" i="5"/>
  <c r="AF59" i="5"/>
  <c r="AE59" i="5"/>
  <c r="AE58" i="5"/>
  <c r="AD58" i="5"/>
  <c r="AE57" i="5"/>
  <c r="AD57" i="5"/>
  <c r="AE56" i="5"/>
  <c r="AD56" i="5"/>
  <c r="AE55" i="5"/>
  <c r="AD55" i="5"/>
  <c r="AE54" i="5"/>
  <c r="AD54" i="5"/>
  <c r="AE53" i="5"/>
  <c r="AD53" i="5"/>
  <c r="AD52" i="5"/>
  <c r="AC52" i="5"/>
  <c r="AD51" i="5"/>
  <c r="AC51" i="5"/>
  <c r="AD50" i="5"/>
  <c r="AC50" i="5"/>
  <c r="AD49" i="5"/>
  <c r="AC49" i="5"/>
  <c r="AD48" i="5"/>
  <c r="AC48" i="5"/>
  <c r="AD47" i="5"/>
  <c r="AC47" i="5"/>
  <c r="AC46" i="5"/>
  <c r="AB46" i="5"/>
  <c r="AC45" i="5"/>
  <c r="AB45" i="5"/>
  <c r="AC44" i="5"/>
  <c r="AB44" i="5"/>
  <c r="AC43" i="5"/>
  <c r="AB43" i="5"/>
  <c r="AC42" i="5"/>
  <c r="AB42" i="5"/>
  <c r="AC41" i="5"/>
  <c r="AB41" i="5"/>
  <c r="R16" i="5"/>
  <c r="AB40" i="5"/>
  <c r="AA40" i="5"/>
  <c r="AB39" i="5"/>
  <c r="AA39" i="5"/>
  <c r="AB38" i="5"/>
  <c r="AA38" i="5"/>
  <c r="AB37" i="5"/>
  <c r="AA37" i="5"/>
  <c r="AB36" i="5"/>
  <c r="AA36" i="5"/>
  <c r="AB35" i="5"/>
  <c r="AA35" i="5"/>
  <c r="AA34" i="5"/>
  <c r="Z34" i="5"/>
  <c r="AA33" i="5"/>
  <c r="Z33" i="5"/>
  <c r="AA32" i="5"/>
  <c r="Z32" i="5"/>
  <c r="AA31" i="5"/>
  <c r="Z31" i="5"/>
  <c r="AA30" i="5"/>
  <c r="Z30" i="5"/>
  <c r="AA29" i="5"/>
  <c r="Z29" i="5"/>
  <c r="Y28" i="5"/>
  <c r="Y27" i="5"/>
  <c r="Y26" i="5"/>
  <c r="Y25" i="5"/>
  <c r="Y24" i="5"/>
  <c r="Y23" i="5"/>
  <c r="Y22" i="5"/>
  <c r="X22" i="5"/>
  <c r="Y21" i="5"/>
  <c r="X21" i="5"/>
  <c r="Y20" i="5"/>
  <c r="X20" i="5"/>
  <c r="Y19" i="5"/>
  <c r="X19" i="5"/>
  <c r="Y18" i="5"/>
  <c r="X18" i="5"/>
  <c r="Y17" i="5"/>
  <c r="X17" i="5"/>
  <c r="R12" i="5"/>
  <c r="O12" i="5"/>
  <c r="U5" i="5"/>
  <c r="X16" i="5"/>
  <c r="V5" i="5"/>
  <c r="X15" i="5"/>
  <c r="X14" i="5"/>
  <c r="X13" i="5"/>
  <c r="X12" i="5"/>
  <c r="X11" i="5"/>
  <c r="W16" i="5"/>
  <c r="W15" i="5"/>
  <c r="W13" i="5"/>
  <c r="W14" i="5"/>
  <c r="W12" i="5"/>
  <c r="W11" i="5"/>
  <c r="R11" i="5"/>
  <c r="O11" i="5"/>
  <c r="V4" i="5"/>
  <c r="U4" i="5"/>
  <c r="I124" i="7"/>
  <c r="I87" i="7"/>
  <c r="G50" i="4"/>
  <c r="A3" i="7"/>
  <c r="E31" i="7"/>
  <c r="A3" i="1"/>
  <c r="A4" i="1"/>
  <c r="D5" i="1"/>
  <c r="F5" i="1"/>
  <c r="B42" i="1"/>
  <c r="A3" i="4"/>
  <c r="A2" i="5"/>
  <c r="A3" i="5"/>
  <c r="F4" i="5"/>
  <c r="H4" i="5"/>
  <c r="C6" i="5"/>
  <c r="O9" i="5"/>
  <c r="P9" i="5"/>
  <c r="Q9" i="5"/>
  <c r="Q10" i="5"/>
  <c r="Q11" i="5" s="1"/>
  <c r="Q12" i="5"/>
  <c r="Q13" i="5"/>
  <c r="Q14" i="5"/>
  <c r="Q15" i="5"/>
  <c r="Q16" i="5"/>
  <c r="Q17" i="5"/>
  <c r="Q18" i="5"/>
  <c r="Q19" i="5"/>
  <c r="Q20" i="5"/>
  <c r="Q21" i="5"/>
  <c r="Q22" i="5"/>
  <c r="Q23" i="5"/>
  <c r="Q24" i="5"/>
  <c r="Q25" i="5"/>
  <c r="Q26" i="5"/>
  <c r="Q27" i="5"/>
  <c r="Q28" i="5"/>
  <c r="Q29" i="5"/>
  <c r="Q30" i="5"/>
  <c r="Q31" i="5"/>
  <c r="Q32" i="5"/>
  <c r="Q33" i="5"/>
  <c r="Q34" i="5"/>
  <c r="Q35" i="5"/>
  <c r="Q36" i="5"/>
  <c r="Q37" i="5"/>
  <c r="Q38" i="5"/>
  <c r="Q39" i="5"/>
  <c r="Q40" i="5"/>
  <c r="Q42" i="5"/>
  <c r="A47" i="5"/>
  <c r="R13" i="5"/>
  <c r="O13" i="5"/>
  <c r="R36" i="5"/>
  <c r="O16" i="5"/>
  <c r="O36" i="5"/>
  <c r="B14" i="4"/>
  <c r="D43" i="4"/>
  <c r="C43" i="4"/>
  <c r="D42" i="4"/>
  <c r="C42" i="4"/>
  <c r="D41" i="4"/>
  <c r="C41" i="4"/>
  <c r="D40" i="4"/>
  <c r="C40" i="4"/>
  <c r="D39" i="4"/>
  <c r="C39" i="4"/>
  <c r="D38" i="4"/>
  <c r="C38" i="4"/>
  <c r="D37" i="4"/>
  <c r="C37" i="4"/>
  <c r="D36" i="4"/>
  <c r="C36" i="4"/>
  <c r="D35" i="4"/>
  <c r="C35" i="4"/>
  <c r="D34" i="4"/>
  <c r="C34" i="4"/>
  <c r="D33" i="4"/>
  <c r="C33" i="4"/>
  <c r="D32" i="4"/>
  <c r="C32" i="4"/>
  <c r="D31" i="4"/>
  <c r="C31" i="4"/>
  <c r="D30" i="4"/>
  <c r="C30" i="4"/>
  <c r="D29" i="4"/>
  <c r="C29" i="4"/>
  <c r="D28" i="4"/>
  <c r="C28" i="4"/>
  <c r="D27" i="4"/>
  <c r="C27" i="4"/>
  <c r="D26" i="4"/>
  <c r="C26" i="4"/>
  <c r="D25" i="4"/>
  <c r="C25" i="4"/>
  <c r="D24" i="4"/>
  <c r="C24" i="4"/>
  <c r="D23" i="4"/>
  <c r="C23" i="4"/>
  <c r="D22" i="4"/>
  <c r="C22" i="4"/>
  <c r="D21" i="4"/>
  <c r="C21" i="4"/>
  <c r="D20" i="4"/>
  <c r="C20" i="4"/>
  <c r="D19" i="4"/>
  <c r="C19" i="4"/>
  <c r="D18" i="4"/>
  <c r="C18" i="4"/>
  <c r="D17" i="4"/>
  <c r="C17" i="4"/>
  <c r="D16" i="4"/>
  <c r="C16" i="4"/>
  <c r="D15" i="4"/>
  <c r="C15" i="4"/>
  <c r="D14" i="4"/>
  <c r="C14" i="4"/>
  <c r="E15" i="4"/>
  <c r="E16" i="4"/>
  <c r="E17" i="4"/>
  <c r="E18" i="4"/>
  <c r="E19" i="4"/>
  <c r="E20" i="4"/>
  <c r="E21" i="4"/>
  <c r="E22" i="4"/>
  <c r="E23" i="4"/>
  <c r="E24" i="4"/>
  <c r="E25" i="4"/>
  <c r="E26" i="4"/>
  <c r="E27" i="4"/>
  <c r="E28" i="4"/>
  <c r="E29" i="4"/>
  <c r="E30" i="4"/>
  <c r="E31" i="4"/>
  <c r="E32" i="4"/>
  <c r="E33" i="4"/>
  <c r="E34" i="4"/>
  <c r="E35" i="4"/>
  <c r="E36" i="4"/>
  <c r="E37" i="4"/>
  <c r="E38" i="4"/>
  <c r="E39" i="4"/>
  <c r="E40" i="4"/>
  <c r="E41" i="4"/>
  <c r="E42" i="4"/>
  <c r="E43" i="4"/>
  <c r="E14" i="4"/>
  <c r="B15" i="4"/>
  <c r="B16" i="4"/>
  <c r="B17" i="4"/>
  <c r="B18" i="4"/>
  <c r="B19" i="4"/>
  <c r="B20" i="4"/>
  <c r="B21" i="4"/>
  <c r="B22" i="4"/>
  <c r="B23" i="4"/>
  <c r="B24" i="4"/>
  <c r="B25" i="4"/>
  <c r="B26" i="4"/>
  <c r="B27" i="4"/>
  <c r="B28" i="4"/>
  <c r="B29" i="4"/>
  <c r="B30" i="4"/>
  <c r="B31" i="4"/>
  <c r="B32" i="4"/>
  <c r="B33" i="4"/>
  <c r="B34" i="4"/>
  <c r="B35" i="4"/>
  <c r="B36" i="4"/>
  <c r="B37" i="4"/>
  <c r="B38" i="4"/>
  <c r="B39" i="4"/>
  <c r="B40" i="4"/>
  <c r="B41" i="4"/>
  <c r="B42" i="4"/>
  <c r="B43" i="4"/>
  <c r="B49" i="11" l="1"/>
  <c r="I75" i="7" s="1"/>
  <c r="V3" i="5" s="1"/>
  <c r="I165" i="7"/>
  <c r="U7" i="5"/>
  <c r="S11" i="5" s="1"/>
  <c r="U8" i="5"/>
  <c r="H20" i="1"/>
  <c r="U10" i="5"/>
  <c r="H19" i="1"/>
  <c r="P10" i="5"/>
  <c r="U9" i="5"/>
  <c r="W6" i="5"/>
  <c r="D22" i="1"/>
  <c r="N47" i="14"/>
  <c r="E34" i="7"/>
  <c r="M47" i="14"/>
  <c r="Q41" i="5"/>
  <c r="P41" i="5"/>
  <c r="O41" i="5"/>
  <c r="U3" i="5"/>
  <c r="O10" i="5"/>
  <c r="G163" i="7"/>
  <c r="I174" i="7"/>
  <c r="E48" i="7"/>
  <c r="E49" i="7"/>
  <c r="E51" i="7" s="1"/>
  <c r="F45" i="5"/>
  <c r="G47" i="7"/>
  <c r="G50" i="7"/>
  <c r="M49" i="14" l="1"/>
  <c r="O42"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Karl Jindrak</author>
  </authors>
  <commentList>
    <comment ref="B3" authorId="0" shapeId="0" xr:uid="{00000000-0006-0000-0100-000001000000}">
      <text>
        <r>
          <rPr>
            <b/>
            <sz val="9"/>
            <color rgb="FF000000"/>
            <rFont val="Arial"/>
            <family val="2"/>
            <charset val="238"/>
          </rPr>
          <t xml:space="preserve">PLEASE USE THE DROP DOWN MENU!
</t>
        </r>
        <r>
          <rPr>
            <sz val="9"/>
            <color rgb="FF000000"/>
            <rFont val="Arial"/>
            <family val="2"/>
            <charset val="238"/>
          </rPr>
          <t xml:space="preserve">
</t>
        </r>
      </text>
    </comment>
    <comment ref="B5" authorId="0" shapeId="0" xr:uid="{00000000-0006-0000-0100-000002000000}">
      <text>
        <r>
          <rPr>
            <b/>
            <sz val="9"/>
            <color rgb="FF000000"/>
            <rFont val="Arial"/>
            <family val="2"/>
            <charset val="238"/>
          </rPr>
          <t xml:space="preserve">PLEASE USE THE DROP DOWN MENU!
</t>
        </r>
        <r>
          <rPr>
            <sz val="9"/>
            <color rgb="FF000000"/>
            <rFont val="Arial"/>
            <family val="2"/>
            <charset val="238"/>
          </rPr>
          <t xml:space="preserve">
</t>
        </r>
      </text>
    </comment>
    <comment ref="B7" authorId="0" shapeId="0" xr:uid="{00000000-0006-0000-0100-000003000000}">
      <text>
        <r>
          <rPr>
            <b/>
            <sz val="9"/>
            <color rgb="FF000000"/>
            <rFont val="Arial"/>
            <family val="2"/>
            <charset val="238"/>
          </rPr>
          <t>PLEASE USE THE DROP DOWN MENU!</t>
        </r>
        <r>
          <rPr>
            <sz val="9"/>
            <color rgb="FF000000"/>
            <rFont val="Arial"/>
            <family val="2"/>
            <charset val="238"/>
          </rPr>
          <t xml:space="preserve">
</t>
        </r>
      </text>
    </comment>
    <comment ref="B43" authorId="0" shapeId="0" xr:uid="{00000000-0006-0000-0100-000004000000}">
      <text>
        <r>
          <rPr>
            <b/>
            <sz val="9"/>
            <color rgb="FF000000"/>
            <rFont val="Arial"/>
            <family val="2"/>
            <charset val="238"/>
          </rPr>
          <t>PLEASE USE THE DROP DOWN MENU!</t>
        </r>
        <r>
          <rPr>
            <sz val="9"/>
            <color rgb="FF000000"/>
            <rFont val="Arial"/>
            <family val="2"/>
            <charset val="238"/>
          </rPr>
          <t xml:space="preserve">
</t>
        </r>
      </text>
    </comment>
    <comment ref="B49" authorId="0" shapeId="0" xr:uid="{00000000-0006-0000-0100-000005000000}">
      <text>
        <r>
          <rPr>
            <b/>
            <sz val="9"/>
            <color rgb="FF000000"/>
            <rFont val="Tahoma"/>
            <family val="2"/>
          </rPr>
          <t>Karl Jindrak:</t>
        </r>
        <r>
          <rPr>
            <sz val="9"/>
            <color rgb="FF000000"/>
            <rFont val="Tahoma"/>
            <family val="2"/>
          </rPr>
          <t xml:space="preserve">
</t>
        </r>
        <r>
          <rPr>
            <sz val="9"/>
            <color rgb="FF000000"/>
            <rFont val="Tahoma"/>
            <family val="2"/>
          </rPr>
          <t>Please enter only the amount without any curreny. For example: "110" and not "110Euro"</t>
        </r>
      </text>
    </comment>
    <comment ref="B57" authorId="0" shapeId="0" xr:uid="{00000000-0006-0000-0100-000006000000}">
      <text>
        <r>
          <rPr>
            <b/>
            <sz val="9"/>
            <color indexed="81"/>
            <rFont val="Arial"/>
            <family val="2"/>
            <charset val="238"/>
          </rPr>
          <t>PLEASE USE THE DROP DOWN MENU!</t>
        </r>
        <r>
          <rPr>
            <sz val="9"/>
            <color indexed="81"/>
            <rFont val="Arial"/>
            <family val="2"/>
            <charset val="238"/>
          </rPr>
          <t xml:space="preserve">
</t>
        </r>
      </text>
    </comment>
    <comment ref="B59" authorId="0" shapeId="0" xr:uid="{00000000-0006-0000-0100-000007000000}">
      <text>
        <r>
          <rPr>
            <b/>
            <sz val="9"/>
            <color indexed="81"/>
            <rFont val="Arial"/>
            <family val="2"/>
            <charset val="238"/>
          </rPr>
          <t>PLEASE USE THE DROP DOWN MENU!</t>
        </r>
        <r>
          <rPr>
            <sz val="9"/>
            <color indexed="81"/>
            <rFont val="Arial"/>
            <family val="2"/>
            <charset val="238"/>
          </rPr>
          <t xml:space="preserve">
</t>
        </r>
      </text>
    </comment>
    <comment ref="B61" authorId="0" shapeId="0" xr:uid="{00000000-0006-0000-0100-000008000000}">
      <text>
        <r>
          <rPr>
            <b/>
            <sz val="9"/>
            <color indexed="81"/>
            <rFont val="Arial"/>
            <family val="2"/>
            <charset val="238"/>
          </rPr>
          <t>PLEASE USE THE DROP DOWN MENU!</t>
        </r>
        <r>
          <rPr>
            <sz val="9"/>
            <color indexed="81"/>
            <rFont val="Arial"/>
            <family val="2"/>
            <charset val="238"/>
          </rPr>
          <t xml:space="preserve">
</t>
        </r>
      </text>
    </comment>
    <comment ref="B63" authorId="0" shapeId="0" xr:uid="{00000000-0006-0000-0100-000009000000}">
      <text>
        <r>
          <rPr>
            <b/>
            <sz val="9"/>
            <color indexed="81"/>
            <rFont val="Arial"/>
            <family val="2"/>
            <charset val="238"/>
          </rPr>
          <t>PLEASE USE THE DROP DOWN MENU!</t>
        </r>
        <r>
          <rPr>
            <sz val="9"/>
            <color indexed="81"/>
            <rFont val="Arial"/>
            <family val="2"/>
            <charset val="238"/>
          </rPr>
          <t xml:space="preserve">
</t>
        </r>
      </text>
    </comment>
    <comment ref="B65" authorId="0" shapeId="0" xr:uid="{00000000-0006-0000-0100-00000A000000}">
      <text>
        <r>
          <rPr>
            <b/>
            <sz val="9"/>
            <color indexed="81"/>
            <rFont val="Arial"/>
            <family val="2"/>
            <charset val="238"/>
          </rPr>
          <t>PLEASE USE THE DROP DOWN MENU!</t>
        </r>
        <r>
          <rPr>
            <sz val="9"/>
            <color indexed="81"/>
            <rFont val="Arial"/>
            <family val="2"/>
            <charset val="238"/>
          </rPr>
          <t xml:space="preserve">
</t>
        </r>
      </text>
    </comment>
    <comment ref="A83" authorId="0" shapeId="0" xr:uid="{00000000-0006-0000-0100-00000B000000}">
      <text>
        <r>
          <rPr>
            <b/>
            <sz val="9"/>
            <color indexed="81"/>
            <rFont val="Tahoma"/>
            <family val="2"/>
          </rPr>
          <t>Karl Jindrak:</t>
        </r>
        <r>
          <rPr>
            <sz val="9"/>
            <color indexed="81"/>
            <rFont val="Tahoma"/>
            <family val="2"/>
          </rPr>
          <t xml:space="preserve">
Please enter only the amount without any curreny. For example: "110" and not "110Euro"</t>
        </r>
      </text>
    </comment>
    <comment ref="B83" authorId="0" shapeId="0" xr:uid="{00000000-0006-0000-0100-00000C000000}">
      <text>
        <r>
          <rPr>
            <b/>
            <sz val="9"/>
            <color indexed="81"/>
            <rFont val="Tahoma"/>
            <family val="2"/>
          </rPr>
          <t>Karl Jindrak:</t>
        </r>
        <r>
          <rPr>
            <sz val="9"/>
            <color indexed="81"/>
            <rFont val="Tahoma"/>
            <family val="2"/>
          </rPr>
          <t xml:space="preserve">
Please enter only the amount without any curreny. For example: "110" and not "110Euro"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xml:space="preserve"> Christian Veronese</author>
    <author xml:space="preserve"> CV</author>
    <author>Christian Veronese</author>
  </authors>
  <commentList>
    <comment ref="E8" authorId="0" shapeId="0" xr:uid="{00000000-0006-0000-0200-000001000000}">
      <text>
        <r>
          <rPr>
            <b/>
            <sz val="8"/>
            <color rgb="FF000000"/>
            <rFont val="Tahoma"/>
            <family val="2"/>
          </rPr>
          <t>Enter the name and full addfress of the national association on 3 lines</t>
        </r>
        <r>
          <rPr>
            <sz val="8"/>
            <color rgb="FF000000"/>
            <rFont val="Tahoma"/>
            <family val="2"/>
          </rPr>
          <t xml:space="preserve">
</t>
        </r>
      </text>
    </comment>
    <comment ref="E16" authorId="0" shapeId="0" xr:uid="{00000000-0006-0000-0200-000002000000}">
      <text>
        <r>
          <rPr>
            <b/>
            <sz val="8"/>
            <color indexed="81"/>
            <rFont val="Tahoma"/>
            <family val="2"/>
          </rPr>
          <t xml:space="preserve">Enter the name of the Pro Tour Director
</t>
        </r>
        <r>
          <rPr>
            <b/>
            <i/>
            <sz val="8"/>
            <color indexed="10"/>
            <rFont val="Tahoma"/>
            <family val="2"/>
          </rPr>
          <t>(This person will be in direct contact with TMS)</t>
        </r>
        <r>
          <rPr>
            <sz val="8"/>
            <color indexed="81"/>
            <rFont val="Tahoma"/>
            <family val="2"/>
          </rPr>
          <t xml:space="preserve">
</t>
        </r>
      </text>
    </comment>
    <comment ref="E36" authorId="0" shapeId="0" xr:uid="{00000000-0006-0000-0200-000003000000}">
      <text>
        <r>
          <rPr>
            <b/>
            <sz val="8"/>
            <color indexed="81"/>
            <rFont val="Tahoma"/>
            <family val="2"/>
          </rPr>
          <t>Enter the name and full address of the venue on 3 lines</t>
        </r>
        <r>
          <rPr>
            <sz val="8"/>
            <color indexed="81"/>
            <rFont val="Tahoma"/>
            <family val="2"/>
          </rPr>
          <t xml:space="preserve">
</t>
        </r>
      </text>
    </comment>
    <comment ref="G57" authorId="0" shapeId="0" xr:uid="{00000000-0006-0000-0200-000004000000}">
      <text>
        <r>
          <rPr>
            <b/>
            <sz val="8"/>
            <color indexed="81"/>
            <rFont val="Tahoma"/>
            <family val="2"/>
          </rPr>
          <t xml:space="preserve">Enter the date with  the format : 
</t>
        </r>
        <r>
          <rPr>
            <b/>
            <sz val="8"/>
            <color indexed="12"/>
            <rFont val="Tahoma"/>
            <family val="2"/>
          </rPr>
          <t>DD-MM-YY</t>
        </r>
      </text>
    </comment>
    <comment ref="F58" authorId="0" shapeId="0" xr:uid="{00000000-0006-0000-0200-000005000000}">
      <text>
        <r>
          <rPr>
            <b/>
            <sz val="8"/>
            <color rgb="FF000000"/>
            <rFont val="Tahoma"/>
            <family val="2"/>
          </rPr>
          <t xml:space="preserve">Enter the location of the draw :
</t>
        </r>
        <r>
          <rPr>
            <b/>
            <sz val="8"/>
            <color rgb="FF0000D4"/>
            <rFont val="Tahoma"/>
            <family val="2"/>
          </rPr>
          <t>name of the hotel with the room, venue or any other place</t>
        </r>
        <r>
          <rPr>
            <sz val="8"/>
            <color rgb="FF000000"/>
            <rFont val="Tahoma"/>
            <family val="2"/>
          </rPr>
          <t xml:space="preserve">
</t>
        </r>
      </text>
    </comment>
    <comment ref="G67" authorId="0" shapeId="0" xr:uid="{00000000-0006-0000-0200-000006000000}">
      <text>
        <r>
          <rPr>
            <b/>
            <sz val="8"/>
            <color rgb="FF000000"/>
            <rFont val="Tahoma"/>
            <family val="2"/>
          </rPr>
          <t xml:space="preserve">Enter the percentage of applicable taxes
</t>
        </r>
        <r>
          <rPr>
            <b/>
            <sz val="8"/>
            <color rgb="FF000000"/>
            <rFont val="Tahoma"/>
            <family val="2"/>
          </rPr>
          <t xml:space="preserve">without the sign %
</t>
        </r>
        <r>
          <rPr>
            <b/>
            <sz val="8"/>
            <color rgb="FF0000D4"/>
            <rFont val="Tahoma"/>
            <family val="2"/>
          </rPr>
          <t>ex: 22</t>
        </r>
        <r>
          <rPr>
            <sz val="8"/>
            <color rgb="FF000000"/>
            <rFont val="Tahoma"/>
            <family val="2"/>
          </rPr>
          <t xml:space="preserve">
</t>
        </r>
      </text>
    </comment>
    <comment ref="E81" authorId="1" shapeId="0" xr:uid="{00000000-0006-0000-0200-000007000000}">
      <text>
        <r>
          <rPr>
            <b/>
            <sz val="8"/>
            <color indexed="81"/>
            <rFont val="Tahoma"/>
            <family val="2"/>
          </rPr>
          <t xml:space="preserve"> Enter the name with stars, full address, phone, fax and email of the hotel
</t>
        </r>
        <r>
          <rPr>
            <b/>
            <sz val="8"/>
            <color indexed="48"/>
            <rFont val="Tahoma"/>
            <family val="2"/>
          </rPr>
          <t>ex: Novotel ***</t>
        </r>
        <r>
          <rPr>
            <sz val="8"/>
            <color indexed="81"/>
            <rFont val="Tahoma"/>
            <family val="2"/>
          </rPr>
          <t xml:space="preserve">
</t>
        </r>
      </text>
    </comment>
    <comment ref="H87" authorId="0" shapeId="0" xr:uid="{00000000-0006-0000-0200-000008000000}">
      <text>
        <r>
          <rPr>
            <b/>
            <sz val="8"/>
            <color rgb="FF000000"/>
            <rFont val="Tahoma"/>
            <family val="2"/>
          </rPr>
          <t xml:space="preserve"> Enter the price without coma and 00
</t>
        </r>
        <r>
          <rPr>
            <b/>
            <sz val="8"/>
            <color rgb="FF0000D4"/>
            <rFont val="Tahoma"/>
            <family val="2"/>
          </rPr>
          <t>ex. 155</t>
        </r>
        <r>
          <rPr>
            <sz val="8"/>
            <color rgb="FF000000"/>
            <rFont val="Tahoma"/>
            <family val="2"/>
          </rPr>
          <t xml:space="preserve">
</t>
        </r>
      </text>
    </comment>
    <comment ref="H88" authorId="0" shapeId="0" xr:uid="{00000000-0006-0000-0200-000009000000}">
      <text>
        <r>
          <rPr>
            <b/>
            <sz val="8"/>
            <color rgb="FF000000"/>
            <rFont val="Tahoma"/>
            <family val="2"/>
          </rPr>
          <t xml:space="preserve">  Enter the price without coma and 00
</t>
        </r>
        <r>
          <rPr>
            <b/>
            <sz val="8"/>
            <color rgb="FF0000D4"/>
            <rFont val="Tahoma"/>
            <family val="2"/>
          </rPr>
          <t>ex. 155</t>
        </r>
        <r>
          <rPr>
            <sz val="8"/>
            <color rgb="FF000000"/>
            <rFont val="Tahoma"/>
            <family val="2"/>
          </rPr>
          <t xml:space="preserve">
</t>
        </r>
      </text>
    </comment>
    <comment ref="H105" authorId="0" shapeId="0" xr:uid="{00000000-0006-0000-0200-00000A000000}">
      <text>
        <r>
          <rPr>
            <b/>
            <sz val="8"/>
            <color indexed="81"/>
            <rFont val="Tahoma"/>
            <family val="2"/>
          </rPr>
          <t xml:space="preserve"> Enter the price without coma and 00
</t>
        </r>
        <r>
          <rPr>
            <b/>
            <sz val="8"/>
            <color indexed="12"/>
            <rFont val="Tahoma"/>
            <family val="2"/>
          </rPr>
          <t>ex. 155</t>
        </r>
        <r>
          <rPr>
            <sz val="8"/>
            <color indexed="81"/>
            <rFont val="Tahoma"/>
            <family val="2"/>
          </rPr>
          <t xml:space="preserve">
</t>
        </r>
      </text>
    </comment>
    <comment ref="H106" authorId="0" shapeId="0" xr:uid="{00000000-0006-0000-0200-00000B000000}">
      <text>
        <r>
          <rPr>
            <b/>
            <sz val="8"/>
            <color indexed="81"/>
            <rFont val="Tahoma"/>
            <family val="2"/>
          </rPr>
          <t xml:space="preserve">  Enter the price without coma and 00
</t>
        </r>
        <r>
          <rPr>
            <b/>
            <sz val="8"/>
            <color indexed="12"/>
            <rFont val="Tahoma"/>
            <family val="2"/>
          </rPr>
          <t>ex. 155</t>
        </r>
        <r>
          <rPr>
            <sz val="8"/>
            <color indexed="81"/>
            <rFont val="Tahoma"/>
            <family val="2"/>
          </rPr>
          <t xml:space="preserve">
</t>
        </r>
      </text>
    </comment>
    <comment ref="H123" authorId="0" shapeId="0" xr:uid="{00000000-0006-0000-0200-00000C000000}">
      <text>
        <r>
          <rPr>
            <b/>
            <sz val="8"/>
            <color indexed="81"/>
            <rFont val="Tahoma"/>
            <family val="2"/>
          </rPr>
          <t xml:space="preserve"> Enter the price without coma and 00
</t>
        </r>
        <r>
          <rPr>
            <b/>
            <sz val="8"/>
            <color indexed="12"/>
            <rFont val="Tahoma"/>
            <family val="2"/>
          </rPr>
          <t>ex. 155</t>
        </r>
        <r>
          <rPr>
            <sz val="8"/>
            <color indexed="81"/>
            <rFont val="Tahoma"/>
            <family val="2"/>
          </rPr>
          <t xml:space="preserve">
</t>
        </r>
      </text>
    </comment>
    <comment ref="H124" authorId="0" shapeId="0" xr:uid="{00000000-0006-0000-0200-00000D000000}">
      <text>
        <r>
          <rPr>
            <b/>
            <sz val="8"/>
            <color indexed="81"/>
            <rFont val="Tahoma"/>
            <family val="2"/>
          </rPr>
          <t xml:space="preserve">  Enter the price without coma and 00
</t>
        </r>
        <r>
          <rPr>
            <b/>
            <sz val="8"/>
            <color indexed="12"/>
            <rFont val="Tahoma"/>
            <family val="2"/>
          </rPr>
          <t>ex. 155</t>
        </r>
        <r>
          <rPr>
            <sz val="8"/>
            <color indexed="81"/>
            <rFont val="Tahoma"/>
            <family val="2"/>
          </rPr>
          <t xml:space="preserve">
</t>
        </r>
      </text>
    </comment>
    <comment ref="F135" authorId="0" shapeId="0" xr:uid="{00000000-0006-0000-0200-00000E000000}">
      <text>
        <r>
          <rPr>
            <b/>
            <sz val="8"/>
            <color indexed="81"/>
            <rFont val="Tahoma"/>
            <family val="2"/>
          </rPr>
          <t xml:space="preserve"> Enter the name of the airport</t>
        </r>
        <r>
          <rPr>
            <sz val="8"/>
            <color indexed="81"/>
            <rFont val="Tahoma"/>
            <family val="2"/>
          </rPr>
          <t xml:space="preserve">
</t>
        </r>
      </text>
    </comment>
    <comment ref="F137" authorId="0" shapeId="0" xr:uid="{00000000-0006-0000-0200-00000F000000}">
      <text>
        <r>
          <rPr>
            <b/>
            <sz val="8"/>
            <color indexed="81"/>
            <rFont val="Tahoma"/>
            <family val="2"/>
          </rPr>
          <t xml:space="preserve"> Enter the name of the railway station</t>
        </r>
        <r>
          <rPr>
            <sz val="8"/>
            <color indexed="81"/>
            <rFont val="Tahoma"/>
            <family val="2"/>
          </rPr>
          <t xml:space="preserve">
</t>
        </r>
      </text>
    </comment>
    <comment ref="G143" authorId="0" shapeId="0" xr:uid="{00000000-0006-0000-0200-000010000000}">
      <text>
        <r>
          <rPr>
            <b/>
            <sz val="8"/>
            <color indexed="81"/>
            <rFont val="Tahoma"/>
            <family val="2"/>
          </rPr>
          <t>The ROOM CANCELLATION DEADLINE is fixed to one week before the event starts!</t>
        </r>
      </text>
    </comment>
    <comment ref="E152" authorId="2" shapeId="0" xr:uid="{00000000-0006-0000-0200-000011000000}">
      <text>
        <r>
          <rPr>
            <b/>
            <sz val="9"/>
            <color indexed="81"/>
            <rFont val="Tahoma"/>
            <family val="2"/>
          </rPr>
          <t xml:space="preserve">Enter the date with  the format : 
</t>
        </r>
        <r>
          <rPr>
            <b/>
            <sz val="9"/>
            <color indexed="12"/>
            <rFont val="Tahoma"/>
            <family val="2"/>
          </rPr>
          <t>DD-MM-YY</t>
        </r>
        <r>
          <rPr>
            <sz val="9"/>
            <color indexed="81"/>
            <rFont val="Tahoma"/>
            <family val="2"/>
          </rPr>
          <t xml:space="preserve">
</t>
        </r>
      </text>
    </comment>
    <comment ref="E153" authorId="2" shapeId="0" xr:uid="{00000000-0006-0000-0200-000012000000}">
      <text>
        <r>
          <rPr>
            <b/>
            <sz val="9"/>
            <color indexed="81"/>
            <rFont val="Tahoma"/>
            <family val="2"/>
          </rPr>
          <t xml:space="preserve">Enter the date with  the format : </t>
        </r>
        <r>
          <rPr>
            <b/>
            <sz val="9"/>
            <color indexed="12"/>
            <rFont val="Tahoma"/>
            <family val="2"/>
          </rPr>
          <t xml:space="preserve">
DD-MM-YY</t>
        </r>
        <r>
          <rPr>
            <sz val="9"/>
            <color indexed="81"/>
            <rFont val="Tahoma"/>
            <family val="2"/>
          </rPr>
          <t xml:space="preserve">
</t>
        </r>
      </text>
    </comment>
    <comment ref="F154" authorId="0" shapeId="0" xr:uid="{00000000-0006-0000-0200-000013000000}">
      <text>
        <r>
          <rPr>
            <b/>
            <sz val="8"/>
            <color indexed="81"/>
            <rFont val="Tahoma"/>
            <family val="2"/>
          </rPr>
          <t xml:space="preserve">Enter the location for the accreditation :
</t>
        </r>
        <r>
          <rPr>
            <b/>
            <sz val="8"/>
            <color indexed="12"/>
            <rFont val="Tahoma"/>
            <family val="2"/>
          </rPr>
          <t>name of the hotel with the room, venue or any other place</t>
        </r>
        <r>
          <rPr>
            <sz val="8"/>
            <color indexed="81"/>
            <rFont val="Tahoma"/>
            <family val="2"/>
          </rPr>
          <t xml:space="preserve">
</t>
        </r>
      </text>
    </comment>
    <comment ref="G160" authorId="0" shapeId="0" xr:uid="{00000000-0006-0000-0200-000014000000}">
      <text>
        <r>
          <rPr>
            <b/>
            <sz val="8"/>
            <color indexed="81"/>
            <rFont val="Tahoma"/>
            <family val="2"/>
          </rPr>
          <t xml:space="preserve">Enter the date with  the format : 
</t>
        </r>
        <r>
          <rPr>
            <b/>
            <sz val="8"/>
            <color indexed="12"/>
            <rFont val="Tahoma"/>
            <family val="2"/>
          </rPr>
          <t>DD-MM-YY</t>
        </r>
        <r>
          <rPr>
            <sz val="8"/>
            <color indexed="81"/>
            <rFont val="Tahoma"/>
            <family val="2"/>
          </rPr>
          <t xml:space="preserve">
</t>
        </r>
      </text>
    </comment>
    <comment ref="G161" authorId="0" shapeId="0" xr:uid="{00000000-0006-0000-0200-000015000000}">
      <text>
        <r>
          <rPr>
            <b/>
            <sz val="8"/>
            <color indexed="81"/>
            <rFont val="Tahoma"/>
            <family val="2"/>
          </rPr>
          <t xml:space="preserve">Enter the date with  the format : 
</t>
        </r>
        <r>
          <rPr>
            <b/>
            <sz val="8"/>
            <color indexed="12"/>
            <rFont val="Tahoma"/>
            <family val="2"/>
          </rPr>
          <t>DD-MM-YY</t>
        </r>
        <r>
          <rPr>
            <sz val="8"/>
            <color indexed="81"/>
            <rFont val="Tahoma"/>
            <family val="2"/>
          </rPr>
          <t xml:space="preserve">
</t>
        </r>
      </text>
    </comment>
    <comment ref="E178" authorId="0" shapeId="0" xr:uid="{00000000-0006-0000-0200-000016000000}">
      <text>
        <r>
          <rPr>
            <b/>
            <sz val="8"/>
            <color rgb="FF000000"/>
            <rFont val="Tahoma"/>
            <family val="2"/>
          </rPr>
          <t xml:space="preserve"> Enter the information relating to your bank account for the bank transfert (6 lines)</t>
        </r>
      </text>
    </comment>
    <comment ref="E179" authorId="0" shapeId="0" xr:uid="{00000000-0006-0000-0200-000017000000}">
      <text>
        <r>
          <rPr>
            <b/>
            <sz val="8"/>
            <color indexed="81"/>
            <rFont val="Tahoma"/>
            <family val="2"/>
          </rPr>
          <t xml:space="preserve"> Enter the information relating to your bank account for the bank transfert (6 lines)</t>
        </r>
      </text>
    </comment>
  </commentList>
</comments>
</file>

<file path=xl/sharedStrings.xml><?xml version="1.0" encoding="utf-8"?>
<sst xmlns="http://schemas.openxmlformats.org/spreadsheetml/2006/main" count="931" uniqueCount="591">
  <si>
    <t>We will take care of our own accommodation and will pay the entry fee of the players of:</t>
  </si>
  <si>
    <t>We will take care of our own accommodation and will pay the entry fee of the coaches and medicals of:</t>
  </si>
  <si>
    <t>GB £</t>
  </si>
  <si>
    <t>CNY ¥</t>
  </si>
  <si>
    <r>
      <t xml:space="preserve">JPY </t>
    </r>
    <r>
      <rPr>
        <b/>
        <sz val="12"/>
        <rFont val="Calibri"/>
        <family val="2"/>
      </rPr>
      <t>¥</t>
    </r>
  </si>
  <si>
    <t>KRW ₩</t>
  </si>
  <si>
    <t>RUB ₨</t>
  </si>
  <si>
    <t>SEK</t>
  </si>
  <si>
    <t>DKK</t>
  </si>
  <si>
    <t>QAR</t>
  </si>
  <si>
    <t>AED</t>
  </si>
  <si>
    <t>KWD</t>
  </si>
  <si>
    <t>BRL</t>
  </si>
  <si>
    <t>CLP</t>
  </si>
  <si>
    <t>from (airport name)</t>
  </si>
  <si>
    <t>hours</t>
  </si>
  <si>
    <t>2A</t>
  </si>
  <si>
    <t>2B</t>
  </si>
  <si>
    <t>MEDIA &amp; PRESS OFFICER</t>
  </si>
  <si>
    <t>Check-in</t>
  </si>
  <si>
    <t>Check-out</t>
  </si>
  <si>
    <t>Nb.Tables</t>
  </si>
  <si>
    <t>Nb. Practice tables</t>
  </si>
  <si>
    <t>2C</t>
  </si>
  <si>
    <t>REFEREE</t>
  </si>
  <si>
    <t>Timo</t>
  </si>
  <si>
    <t>BOLL</t>
  </si>
  <si>
    <t>M</t>
  </si>
  <si>
    <t>PLA</t>
  </si>
  <si>
    <t>X</t>
  </si>
  <si>
    <t>STEGER</t>
  </si>
  <si>
    <t>Participation fee</t>
  </si>
  <si>
    <t>A</t>
  </si>
  <si>
    <t>Frankfurt</t>
  </si>
  <si>
    <t>LH 007</t>
  </si>
  <si>
    <t>LH 008</t>
  </si>
  <si>
    <t>Date of the event</t>
  </si>
  <si>
    <t>Entry Deadline:</t>
  </si>
  <si>
    <t>Preliminary Deadline:</t>
  </si>
  <si>
    <t>Doubles Deadline:</t>
  </si>
  <si>
    <t>CM tel</t>
  </si>
  <si>
    <t>CM fax</t>
  </si>
  <si>
    <t>CM email</t>
  </si>
  <si>
    <t>OC tel</t>
  </si>
  <si>
    <t>OC fax</t>
  </si>
  <si>
    <t>OC email</t>
  </si>
  <si>
    <t>OC name</t>
  </si>
  <si>
    <t>Accommodation forms:</t>
  </si>
  <si>
    <t>Travelling details:</t>
  </si>
  <si>
    <t>Accommodation forms</t>
  </si>
  <si>
    <t>Total number of players:</t>
  </si>
  <si>
    <t xml:space="preserve">Deadline of cancellations: </t>
  </si>
  <si>
    <t>Competition Manager</t>
  </si>
  <si>
    <t>Total Prize money for this event:</t>
  </si>
  <si>
    <t>Room</t>
  </si>
  <si>
    <t>DR</t>
  </si>
  <si>
    <t>Currency used from the OC:</t>
  </si>
  <si>
    <t>Opt 1</t>
  </si>
  <si>
    <t>Opt 2</t>
  </si>
  <si>
    <t>Opt 3</t>
  </si>
  <si>
    <t>Opt 4</t>
  </si>
  <si>
    <t>Euro €</t>
  </si>
  <si>
    <t>Participation fee (US $, Euro, or any other)</t>
  </si>
  <si>
    <t>Option 4</t>
  </si>
  <si>
    <t>TRANSPORTATION</t>
  </si>
  <si>
    <t>from</t>
  </si>
  <si>
    <t>the selected hotel and the venue and back</t>
  </si>
  <si>
    <t>ROOM CANCELLATION</t>
  </si>
  <si>
    <t>For room cancellation after</t>
  </si>
  <si>
    <t>ACCREDITATION</t>
  </si>
  <si>
    <t>DEADLINES</t>
  </si>
  <si>
    <t>Final entries for singles</t>
  </si>
  <si>
    <t>Final entries for doubles</t>
  </si>
  <si>
    <t>ENTRY CANCELLATION</t>
  </si>
  <si>
    <t xml:space="preserve">Cancellation of participation is possible till </t>
  </si>
  <si>
    <t>ENTRIES</t>
  </si>
  <si>
    <t>ONLINE ENTRIES ONLY</t>
  </si>
  <si>
    <t>or contact the Competition Manager</t>
  </si>
  <si>
    <t>PAYMENT</t>
  </si>
  <si>
    <t>VISA</t>
  </si>
  <si>
    <t xml:space="preserve">Free transportation will only be arranged when booking the full hospitality package (OHP) </t>
  </si>
  <si>
    <t>and the</t>
  </si>
  <si>
    <t>at (location)</t>
  </si>
  <si>
    <t>Name of Account Holder</t>
  </si>
  <si>
    <t>Name of bank</t>
  </si>
  <si>
    <t>Postal Address of bank</t>
  </si>
  <si>
    <t>IBAN number</t>
  </si>
  <si>
    <t>SWIFT-BIC number</t>
  </si>
  <si>
    <t>Nb de tables</t>
  </si>
  <si>
    <t>blue</t>
  </si>
  <si>
    <t>currency</t>
  </si>
  <si>
    <t>US $</t>
  </si>
  <si>
    <t>Association</t>
  </si>
  <si>
    <t>Men players</t>
  </si>
  <si>
    <t>Women players</t>
  </si>
  <si>
    <t>Officials and coaches</t>
  </si>
  <si>
    <t>Others</t>
  </si>
  <si>
    <t>Single rooms</t>
  </si>
  <si>
    <t>Double rooms</t>
  </si>
  <si>
    <t>for</t>
  </si>
  <si>
    <t>people</t>
  </si>
  <si>
    <t>Name in capital letters</t>
  </si>
  <si>
    <t>Date</t>
  </si>
  <si>
    <t>Signature</t>
  </si>
  <si>
    <t>We expect to enter :</t>
  </si>
  <si>
    <t xml:space="preserve">Fax </t>
  </si>
  <si>
    <t>email</t>
  </si>
  <si>
    <t xml:space="preserve">Please return this form by fax or email attachment not later than </t>
  </si>
  <si>
    <t>and</t>
  </si>
  <si>
    <t>Fax</t>
  </si>
  <si>
    <t>to</t>
  </si>
  <si>
    <t>Name</t>
  </si>
  <si>
    <t>Surname</t>
  </si>
  <si>
    <t>Sex</t>
  </si>
  <si>
    <t>Function</t>
  </si>
  <si>
    <t>Means of</t>
  </si>
  <si>
    <t>Arrival</t>
  </si>
  <si>
    <t>From</t>
  </si>
  <si>
    <t>Flight nb</t>
  </si>
  <si>
    <t>Departure</t>
  </si>
  <si>
    <t>Transport</t>
  </si>
  <si>
    <t>(date)</t>
  </si>
  <si>
    <t>(City)</t>
  </si>
  <si>
    <t>(time)</t>
  </si>
  <si>
    <t>Example</t>
  </si>
  <si>
    <t>M=Men, W=Women</t>
  </si>
  <si>
    <t>Abbreviations : Function</t>
  </si>
  <si>
    <t>Abbreviations : Means of Transport</t>
  </si>
  <si>
    <t>A=Airplane, T=Train, C=Car</t>
  </si>
  <si>
    <t>Option 1</t>
  </si>
  <si>
    <t>Option 2</t>
  </si>
  <si>
    <t>Option 3</t>
  </si>
  <si>
    <t>With</t>
  </si>
  <si>
    <t>Nb nights</t>
  </si>
  <si>
    <t>Amount</t>
  </si>
  <si>
    <t>Entry fee</t>
  </si>
  <si>
    <t>TOTAL</t>
  </si>
  <si>
    <t>TOTAL TO BE PAID</t>
  </si>
  <si>
    <t>Abbreviations : PLA=Player, COA=Coach, MED=Medical, PRE= Press, ACC=Accompanying person, M=Men, W=Women, SR=Single room, DR=Double room</t>
  </si>
  <si>
    <t>ORGANIZER</t>
  </si>
  <si>
    <t>Tel</t>
  </si>
  <si>
    <t>VENUE</t>
  </si>
  <si>
    <t>EVENTS</t>
  </si>
  <si>
    <t>SCHEDULE</t>
  </si>
  <si>
    <t>SYSTEM OF PLAY</t>
  </si>
  <si>
    <t>Will take place on the</t>
  </si>
  <si>
    <t>at</t>
  </si>
  <si>
    <t>hrs</t>
  </si>
  <si>
    <t>Balls</t>
  </si>
  <si>
    <t>Floor</t>
  </si>
  <si>
    <t>PRIZE MONEY</t>
  </si>
  <si>
    <t>Applicable taxes</t>
  </si>
  <si>
    <t>as per the national laws</t>
  </si>
  <si>
    <t>HOSPITALITY</t>
  </si>
  <si>
    <t>Address</t>
  </si>
  <si>
    <t>Tel.</t>
  </si>
  <si>
    <t>Fax.</t>
  </si>
  <si>
    <t>Single room per person per day</t>
  </si>
  <si>
    <t>Double room per person per day</t>
  </si>
  <si>
    <t>INFORMATION FOR PLAYERS</t>
  </si>
  <si>
    <t>SR</t>
  </si>
  <si>
    <t>COA</t>
  </si>
  <si>
    <t>Accreditation fee</t>
  </si>
  <si>
    <t>ACC</t>
  </si>
  <si>
    <t>MED</t>
  </si>
  <si>
    <t xml:space="preserve">DRAW (for Seeded Players) </t>
  </si>
  <si>
    <t>ITTF COMPETITION MANAGER</t>
  </si>
  <si>
    <t>INFORMATION FOR PARTICIPANTS</t>
  </si>
  <si>
    <t>In the context of betting participants shall not, by any manner whatsoever, infringe the principle of fair play, show unsporting conduct, or attempt to influence the course or result of a competition, or any part thereof, in a manner contrary to sporting ethics. Any violation of this principle shall be disciplined according to provisions of ITTF regulation 3.5.3.</t>
  </si>
  <si>
    <t>Entry Fee</t>
  </si>
  <si>
    <t>WORLD TOUR DIRECTOR</t>
  </si>
  <si>
    <t xml:space="preserve">GAC GROUP 2012 ITTF WORLD TOUR - Accommodation </t>
  </si>
  <si>
    <t>no Fax</t>
  </si>
  <si>
    <t>JINDRAK</t>
  </si>
  <si>
    <t>PRE</t>
  </si>
  <si>
    <t>W</t>
  </si>
  <si>
    <t>Airplane</t>
  </si>
  <si>
    <t>Train</t>
  </si>
  <si>
    <t>Car</t>
  </si>
  <si>
    <t>Karl JINDRAK</t>
  </si>
  <si>
    <t>Didier LEROY</t>
  </si>
  <si>
    <t>Mohamed DAWLATLY</t>
  </si>
  <si>
    <t>PROSPECTUS</t>
  </si>
  <si>
    <t>Events played at this tournament:</t>
  </si>
  <si>
    <t>mandatory event</t>
  </si>
  <si>
    <t>Events</t>
  </si>
  <si>
    <t xml:space="preserve">We will pay the entry fee of </t>
  </si>
  <si>
    <t>per Participant and we attend to use</t>
  </si>
  <si>
    <t>the Official Hospitality Package (Option 2 or 3) and we request :</t>
  </si>
  <si>
    <t>Option 2:</t>
  </si>
  <si>
    <t>Option 3:</t>
  </si>
  <si>
    <t>Event Names:</t>
  </si>
  <si>
    <t>Country (Open) and Place:</t>
  </si>
  <si>
    <t>----</t>
  </si>
  <si>
    <t>PLEASE COPY PASTE THE ACTUAL HEADER OVER THIS FRAME</t>
  </si>
  <si>
    <t>Preliminary Entries</t>
  </si>
  <si>
    <t>Accommodation</t>
  </si>
  <si>
    <t>NUMBER OF ENTRIES PER ASSOCIATION</t>
  </si>
  <si>
    <t>"NO" U21 events will be played</t>
  </si>
  <si>
    <t xml:space="preserve">  M/F</t>
  </si>
  <si>
    <t>entry fee only</t>
  </si>
  <si>
    <t>OHP</t>
  </si>
  <si>
    <t>EQUIPMENT</t>
  </si>
  <si>
    <t>To be sent to the Competition Manager</t>
  </si>
  <si>
    <t>to the selected hotel and the venue and back.</t>
  </si>
  <si>
    <t>confirmed event</t>
  </si>
  <si>
    <t>Raul CALIN</t>
  </si>
  <si>
    <t>Event:</t>
  </si>
  <si>
    <t>Tiers:</t>
  </si>
  <si>
    <t>Tier:</t>
  </si>
  <si>
    <t>Vicky ELEFTHERIADE</t>
  </si>
  <si>
    <t xml:space="preserve">   Accommodation (full board) in the selected hotel</t>
  </si>
  <si>
    <t xml:space="preserve">   Free transportation from/to the airport, railway station/hotel/venue</t>
  </si>
  <si>
    <t xml:space="preserve">   Entry fee</t>
  </si>
  <si>
    <t>E-mail</t>
  </si>
  <si>
    <t>Accreditaion fee for Coaches and Medical staff</t>
  </si>
  <si>
    <t>Accreditation/Entry fee for players:</t>
  </si>
  <si>
    <t>Bank Account Number*</t>
  </si>
  <si>
    <t>* Even though it's included in the IBAN, we do need it separately.</t>
  </si>
  <si>
    <t>Additional information</t>
  </si>
  <si>
    <t>The participants will only pay the accreditation fee.</t>
  </si>
  <si>
    <t>The participants have to look after their own accommodation, tranportation and meals.</t>
  </si>
  <si>
    <t>After this deadline, the penalty for non show policy will apply.</t>
  </si>
  <si>
    <t>Naxos</t>
  </si>
  <si>
    <t>729 Hongguan</t>
  </si>
  <si>
    <t>Andro Competition</t>
  </si>
  <si>
    <t>Andro Magnum-SC</t>
  </si>
  <si>
    <t>Andro Roller</t>
  </si>
  <si>
    <t>Butterfly Europa 25</t>
  </si>
  <si>
    <t>Butterfly Octet 25</t>
  </si>
  <si>
    <t>Butterfly Professional DT3</t>
  </si>
  <si>
    <t>Butterfly Starker BS-2</t>
  </si>
  <si>
    <t>Butterfly Starker BS-2D</t>
  </si>
  <si>
    <t>Cornilleau Competition 610</t>
  </si>
  <si>
    <t>Donic Compact 25</t>
  </si>
  <si>
    <t>Donic Persson 25</t>
  </si>
  <si>
    <t>Donic Waldner 909</t>
  </si>
  <si>
    <t>Donic Waldner Classic 25</t>
  </si>
  <si>
    <t>Double Fish Rollaway 99-45</t>
  </si>
  <si>
    <t>Double Fish Volant King</t>
  </si>
  <si>
    <t>Dunlop EVO 8000 Master Edition</t>
  </si>
  <si>
    <t>Gewo Europa 25</t>
  </si>
  <si>
    <t>Giant Dragon K2008</t>
  </si>
  <si>
    <t>Giant Dragon K2022</t>
  </si>
  <si>
    <t>Giant Dragon K2025</t>
  </si>
  <si>
    <t>Joola 2000-S</t>
  </si>
  <si>
    <t>Joola Duomat</t>
  </si>
  <si>
    <t>Lion 25 Sport</t>
  </si>
  <si>
    <t>Nittaku JC-235</t>
  </si>
  <si>
    <t>Nittaku Wing DX</t>
  </si>
  <si>
    <t>San-Ei IF Veric</t>
  </si>
  <si>
    <t>San-Ei Paragon Sensor</t>
  </si>
  <si>
    <t>Start Line Champion</t>
  </si>
  <si>
    <t>Stiga Competition Compact</t>
  </si>
  <si>
    <t>Stiga Expert Roller</t>
  </si>
  <si>
    <t>Stiga Expert VM</t>
  </si>
  <si>
    <t>Stiga Optimum 30</t>
  </si>
  <si>
    <t>Stiga Premium Compact</t>
  </si>
  <si>
    <t>Stiga Premium Roller</t>
  </si>
  <si>
    <t>Sunflex Pioneer</t>
  </si>
  <si>
    <t>Tibhar Smash 28</t>
  </si>
  <si>
    <t>Tibhar Smash 28/R</t>
  </si>
  <si>
    <t>Tibhar Smash 28/SC</t>
  </si>
  <si>
    <t>TSP Europa-SC</t>
  </si>
  <si>
    <t>TSP Europa-SK 25</t>
  </si>
  <si>
    <t>TSP Europa-TK 20</t>
  </si>
  <si>
    <t>TSP TF-25</t>
  </si>
  <si>
    <t>Yasaka Progress</t>
  </si>
  <si>
    <t>Sports Floor</t>
  </si>
  <si>
    <t>-</t>
  </si>
  <si>
    <t>Tables</t>
  </si>
  <si>
    <t>Balls ONLY PLASTIC</t>
  </si>
  <si>
    <t>optional event</t>
  </si>
  <si>
    <t>will be charged for</t>
  </si>
  <si>
    <t>Men's Singles (MS)</t>
  </si>
  <si>
    <t>Women's Singles (WS)</t>
  </si>
  <si>
    <t>Men's Doubles (MD)</t>
  </si>
  <si>
    <t>Women's Doubles (WD)</t>
  </si>
  <si>
    <t>U21 Men's Singles (U21 MS)</t>
  </si>
  <si>
    <t>U21 Women's Singles (U21 WS)</t>
  </si>
  <si>
    <t>PLEASE FILL IN ONLY THE COLOURED CELLS FIRST AND USE THE DROP DOWN MENUS</t>
  </si>
  <si>
    <t>Andro Magnum-SCw</t>
  </si>
  <si>
    <t>Butterfly Centrefold 25</t>
  </si>
  <si>
    <t>Butterfly Starker BS-2W</t>
  </si>
  <si>
    <t>Butterfly Starker BS-2WD</t>
  </si>
  <si>
    <t>Butterfly Tokyo 2014</t>
  </si>
  <si>
    <t>Cornilleau Competition 640</t>
  </si>
  <si>
    <t>Cornilleau Competition 740</t>
  </si>
  <si>
    <t>Cornilleau Event</t>
  </si>
  <si>
    <t>Donic Delhi 25</t>
  </si>
  <si>
    <t>Donic Delhi SLC</t>
  </si>
  <si>
    <t>Donic World Champion TC</t>
  </si>
  <si>
    <t>Double Fish 328A</t>
  </si>
  <si>
    <t>Joola 3000 SC</t>
  </si>
  <si>
    <t>Joola 5000</t>
  </si>
  <si>
    <t>Joola Olymp (Atlanta)</t>
  </si>
  <si>
    <t>Joola Rollomat</t>
  </si>
  <si>
    <t>Nittaku STX211-W</t>
  </si>
  <si>
    <t>Nittaku STX212-W</t>
  </si>
  <si>
    <t>Nittaku Wing BF</t>
  </si>
  <si>
    <t>San-Ei Absolute-W Advanced</t>
  </si>
  <si>
    <t>San-Ei Absolute-W</t>
  </si>
  <si>
    <t>San-Ei IF Veric-W</t>
  </si>
  <si>
    <t>San-Ei VR Veric-W</t>
  </si>
  <si>
    <t>Stiga Premium Compact W</t>
  </si>
  <si>
    <t>Tibhar Smash 28/SC W</t>
  </si>
  <si>
    <t>TSP Europa-SCW</t>
  </si>
  <si>
    <t>TSP TF-25W</t>
  </si>
  <si>
    <t>INSURANCE</t>
  </si>
  <si>
    <t>By entering the event, each association must ensure that all delegation members have medical, travel and other appropriate insurance.</t>
  </si>
  <si>
    <t>Freddy ALMENDARIZ</t>
  </si>
  <si>
    <t>Mounir BESSAH</t>
  </si>
  <si>
    <t>bessahmounir@hotmail.com</t>
  </si>
  <si>
    <t>Net</t>
  </si>
  <si>
    <t>The payment of the full amount from each association should be done in ONE invoice. Individual payments are not possible anymore. Individual players can ask that the OC issue separate invoices.</t>
  </si>
  <si>
    <t>Payment deadline</t>
  </si>
  <si>
    <t>the full amount has to be transfered latest until that date</t>
  </si>
  <si>
    <t>Dimosthenis MESSINIS</t>
  </si>
  <si>
    <t>ITTF World Tour</t>
  </si>
  <si>
    <t>ITTF World Tour Grand Finals</t>
  </si>
  <si>
    <r>
      <t>Platinum (</t>
    </r>
    <r>
      <rPr>
        <b/>
        <sz val="10"/>
        <color theme="0"/>
        <rFont val="Verdana"/>
        <family val="2"/>
        <charset val="238"/>
      </rPr>
      <t>MS/WS - MD/WD</t>
    </r>
    <r>
      <rPr>
        <sz val="10"/>
        <color theme="0"/>
        <rFont val="Verdana"/>
        <family val="2"/>
        <charset val="238"/>
      </rPr>
      <t xml:space="preserve"> - opt. U21MS/U21WS)                             Regular (</t>
    </r>
    <r>
      <rPr>
        <b/>
        <sz val="10"/>
        <color theme="0"/>
        <rFont val="Verdana"/>
        <family val="2"/>
        <charset val="238"/>
      </rPr>
      <t xml:space="preserve">MS/WS - MD/WD - </t>
    </r>
    <r>
      <rPr>
        <sz val="10"/>
        <color theme="0"/>
        <rFont val="Verdana"/>
        <family val="2"/>
        <charset val="238"/>
      </rPr>
      <t>opt. U21MS/U21WS)                       WTGF</t>
    </r>
    <r>
      <rPr>
        <b/>
        <sz val="10"/>
        <color theme="0"/>
        <rFont val="Verdana"/>
        <family val="2"/>
        <charset val="238"/>
      </rPr>
      <t xml:space="preserve"> (MS/WS - MD/WD - U21MS/U21WS)</t>
    </r>
    <r>
      <rPr>
        <sz val="10"/>
        <color theme="0"/>
        <rFont val="Verdana"/>
        <family val="2"/>
        <charset val="238"/>
      </rPr>
      <t xml:space="preserve">  </t>
    </r>
  </si>
  <si>
    <t>Travel details</t>
  </si>
  <si>
    <t xml:space="preserve"> These cancellation amounts will be added to the associations´s invoice to be paid, together with the hospitality costs, to the organizers either by bank transfer or by cash on site. </t>
  </si>
  <si>
    <t>Cancellations have to be sent to the Competition Manager AND the Organizers.</t>
  </si>
  <si>
    <t>Please refer to the Official Documents on the World Tour section of the ITTF web-site or contact the Competition Manager.</t>
  </si>
  <si>
    <t>Association:</t>
  </si>
  <si>
    <t>PLEASE FILL IN FIRST THE ACCOMMODATION FORM ON ALL SHADED CELLS</t>
  </si>
  <si>
    <t>No.</t>
  </si>
  <si>
    <t>Website</t>
  </si>
  <si>
    <t>ADDITIONAL                                                         IMPORTANT                                                INFORMATION!!</t>
  </si>
  <si>
    <r>
      <t xml:space="preserve">Accreditation fee payment </t>
    </r>
    <r>
      <rPr>
        <b/>
        <sz val="11"/>
        <color rgb="FFFF0000"/>
        <rFont val="Myriad Pro"/>
      </rPr>
      <t>without</t>
    </r>
    <r>
      <rPr>
        <b/>
        <sz val="11"/>
        <rFont val="Myriad Pro"/>
      </rPr>
      <t xml:space="preserve"> hospitality</t>
    </r>
  </si>
  <si>
    <r>
      <t xml:space="preserve">In case the participants choose Option 1 the Organizers will </t>
    </r>
    <r>
      <rPr>
        <b/>
        <sz val="11"/>
        <color rgb="FFFF0000"/>
        <rFont val="Myriad Pro"/>
      </rPr>
      <t>not</t>
    </r>
    <r>
      <rPr>
        <sz val="11"/>
        <rFont val="Myriad Pro"/>
      </rPr>
      <t xml:space="preserve"> offer an official hospitality package.</t>
    </r>
  </si>
  <si>
    <r>
      <t xml:space="preserve">Accreditation fee for the </t>
    </r>
    <r>
      <rPr>
        <b/>
        <sz val="11"/>
        <rFont val="Myriad Pro"/>
      </rPr>
      <t>players</t>
    </r>
    <r>
      <rPr>
        <sz val="11"/>
        <rFont val="Myriad Pro"/>
      </rPr>
      <t xml:space="preserve"> is fixed to (according to the currency)</t>
    </r>
  </si>
  <si>
    <r>
      <t xml:space="preserve">Accreditation fee for the </t>
    </r>
    <r>
      <rPr>
        <b/>
        <sz val="11"/>
        <rFont val="Myriad Pro"/>
      </rPr>
      <t>coaches and medical staff</t>
    </r>
    <r>
      <rPr>
        <sz val="11"/>
        <rFont val="Myriad Pro"/>
      </rPr>
      <t xml:space="preserve"> is fixed to (according to the currency)</t>
    </r>
  </si>
  <si>
    <r>
      <t xml:space="preserve">The official hospitality package includes </t>
    </r>
    <r>
      <rPr>
        <b/>
        <sz val="11"/>
        <color rgb="FFFF0000"/>
        <rFont val="Myriad Pro"/>
      </rPr>
      <t>(</t>
    </r>
    <r>
      <rPr>
        <b/>
        <i/>
        <sz val="11"/>
        <color rgb="FFFF0000"/>
        <rFont val="Myriad Pro"/>
      </rPr>
      <t>3 nights minimum)</t>
    </r>
  </si>
  <si>
    <r>
      <t xml:space="preserve">Seniors </t>
    </r>
    <r>
      <rPr>
        <b/>
        <sz val="11"/>
        <rFont val="Myriad Pro"/>
      </rPr>
      <t>AND</t>
    </r>
    <r>
      <rPr>
        <sz val="11"/>
        <rFont val="Myriad Pro"/>
      </rPr>
      <t xml:space="preserve"> U21</t>
    </r>
  </si>
  <si>
    <r>
      <t xml:space="preserve">at </t>
    </r>
    <r>
      <rPr>
        <b/>
        <sz val="11"/>
        <rFont val="Myriad Pro"/>
      </rPr>
      <t>12h</t>
    </r>
    <r>
      <rPr>
        <sz val="11"/>
        <rFont val="Myriad Pro"/>
      </rPr>
      <t xml:space="preserve"> local time</t>
    </r>
  </si>
  <si>
    <r>
      <t>For cancellations after the entry deadline (30 days before the event), a</t>
    </r>
    <r>
      <rPr>
        <b/>
        <sz val="11"/>
        <rFont val="Myriad Pro"/>
      </rPr>
      <t xml:space="preserve"> cancellation fee</t>
    </r>
    <r>
      <rPr>
        <sz val="11"/>
        <rFont val="Myriad Pro"/>
      </rPr>
      <t xml:space="preserve"> of </t>
    </r>
  </si>
  <si>
    <r>
      <rPr>
        <b/>
        <sz val="11"/>
        <rFont val="Myriad Pro"/>
      </rPr>
      <t>each player, coach and medical staff</t>
    </r>
    <r>
      <rPr>
        <sz val="11"/>
        <rFont val="Myriad Pro"/>
      </rPr>
      <t>. (Coach &amp; Medical staff needs to pay only in case they booked the official Hotel package).</t>
    </r>
  </si>
  <si>
    <r>
      <t>1)</t>
    </r>
    <r>
      <rPr>
        <sz val="11"/>
        <rFont val="Myriad Pro"/>
      </rPr>
      <t xml:space="preserve"> </t>
    </r>
    <r>
      <rPr>
        <b/>
        <sz val="11"/>
        <color rgb="FFFF0000"/>
        <rFont val="Myriad Pro"/>
      </rPr>
      <t>After receiving an invoice from the Organizing Committee</t>
    </r>
    <r>
      <rPr>
        <sz val="11"/>
        <rFont val="Myriad Pro"/>
      </rPr>
      <t xml:space="preserve"> please send your payment by bank transfer, to:</t>
    </r>
  </si>
  <si>
    <r>
      <t>2)</t>
    </r>
    <r>
      <rPr>
        <sz val="11"/>
        <rFont val="Myriad Pro"/>
      </rPr>
      <t xml:space="preserve"> Cash upon your arrival</t>
    </r>
  </si>
  <si>
    <t>For those who would need a visa to enter into the country, please contact the organizers to get a letter of invitation at least 2 months in advance with: Full name, nationality, passport number with expiration date, address and occupation and also birthday and place of birth.</t>
  </si>
  <si>
    <t>The official draw for qualifications takes place 2 days before the first competition day, at 12:00 local time. This is also the entry cancellation deadline.</t>
  </si>
  <si>
    <t>and if you send back your travel form in time. Please check the deadline in the item 15.</t>
  </si>
  <si>
    <t>World Tour</t>
  </si>
  <si>
    <t>WTGF</t>
  </si>
  <si>
    <t xml:space="preserve">Men and Women Singles: 6 players per Association (each gender) / 12 players for the Host Association (each gender) </t>
  </si>
  <si>
    <t>World Tour Platinum</t>
  </si>
  <si>
    <t>Zena SIM</t>
  </si>
  <si>
    <t>Alen IVANCIN</t>
  </si>
  <si>
    <t>aivancin@gmail.com</t>
  </si>
  <si>
    <t>Zoltan BENCSIK</t>
  </si>
  <si>
    <t>Ganeshan NEELAKANTAIYER</t>
  </si>
  <si>
    <t>ganeshaniob@gmail.com</t>
  </si>
  <si>
    <t>Jens LANG</t>
  </si>
  <si>
    <t>jens@tabletennis.org.au</t>
  </si>
  <si>
    <t>Andres LAROZZA</t>
  </si>
  <si>
    <t>anlarro@gmail.com</t>
  </si>
  <si>
    <t>Adham ASHOUR</t>
  </si>
  <si>
    <t>adham-ashour@hotmail.com</t>
  </si>
  <si>
    <t>00357 99 764474</t>
  </si>
  <si>
    <t>0043 699 124 17 193</t>
  </si>
  <si>
    <t>0032 477 68 15 91</t>
  </si>
  <si>
    <t>0034 616 08 11 20</t>
  </si>
  <si>
    <t>0020 11 11 11 72 75</t>
  </si>
  <si>
    <t>00593 98 86 69 084</t>
  </si>
  <si>
    <t>00213 661605837</t>
  </si>
  <si>
    <t>0030 6970 2361 16</t>
  </si>
  <si>
    <t>0065 6473 8022</t>
  </si>
  <si>
    <t>00385 992 065 844</t>
  </si>
  <si>
    <t>0036 703 372 566</t>
  </si>
  <si>
    <t>0091 989 597 12 99</t>
  </si>
  <si>
    <t>0061 488 088 494</t>
  </si>
  <si>
    <t>0034 651 148 211</t>
  </si>
  <si>
    <t>0020 100 570 20 20</t>
  </si>
  <si>
    <t>Butterfly BTY-GT</t>
  </si>
  <si>
    <t>Shaofa Xu Shaofa</t>
  </si>
  <si>
    <t>Sponeta Sponeta 7-12 (Master Compact S)</t>
  </si>
  <si>
    <t>Stag Americas 16</t>
  </si>
  <si>
    <t>Tibhar Showcourt 28</t>
  </si>
  <si>
    <t>Victas VF-25</t>
  </si>
  <si>
    <t>Xiom A6</t>
  </si>
  <si>
    <t>Zemax V7 Top</t>
  </si>
  <si>
    <t>Butterfly Centre Court</t>
  </si>
  <si>
    <t>Butterfly One Earth 2014</t>
  </si>
  <si>
    <t>Butterfly Space Saver 22</t>
  </si>
  <si>
    <t>Butterfly Space Saver 25</t>
  </si>
  <si>
    <t>Butterfly The Earth 2012</t>
  </si>
  <si>
    <t>Butterfly Trusspeed</t>
  </si>
  <si>
    <t>Cornilleau Competition 850 Wood</t>
  </si>
  <si>
    <t>Donic Show Court</t>
  </si>
  <si>
    <t>Donic Waldner Premium 30</t>
  </si>
  <si>
    <t>Double Fish Volant 3</t>
  </si>
  <si>
    <t>Double Fish Volant Dream 2</t>
  </si>
  <si>
    <t>Gewo GEWOmatic SC 25</t>
  </si>
  <si>
    <t>Joola Showcourt</t>
  </si>
  <si>
    <t>Nittaku Rainbow</t>
  </si>
  <si>
    <t>Nittaku T-168 Hannover (T168 or Hannover)</t>
  </si>
  <si>
    <t>San-Ei Infinity</t>
  </si>
  <si>
    <t>San-Ei One Earth 2014</t>
  </si>
  <si>
    <t>San-Ei Show Court Table CA</t>
  </si>
  <si>
    <t>San-Ei Show Court Table CAM</t>
  </si>
  <si>
    <t>San-Ei VR Veric</t>
  </si>
  <si>
    <t>Stiga Extreme Roller</t>
  </si>
  <si>
    <t>Victas VF-25W</t>
  </si>
  <si>
    <t>Haokang H2451</t>
  </si>
  <si>
    <t>Merry Lock System</t>
  </si>
  <si>
    <t>Nagase Kenko Table Tennis</t>
  </si>
  <si>
    <t>729 Sports Floor FL9004</t>
  </si>
  <si>
    <t>for Singles (Qualifications for doubles are always knock-out and for U21 only Main Draw is played)</t>
  </si>
  <si>
    <t>Men and Women Doubles: 2 pairs or 4 players per Association (each gender) / 3 pairs or 6 players for the Host Association (each gender)</t>
  </si>
  <si>
    <t>Associations will not be allowed to enter future WORLD TOUR and CHALLENGE events if any cancellation fees remain outstanding.</t>
  </si>
  <si>
    <t>Floor Color</t>
  </si>
  <si>
    <t>Red</t>
  </si>
  <si>
    <t>Green</t>
  </si>
  <si>
    <t>Blue</t>
  </si>
  <si>
    <t>Maroon</t>
  </si>
  <si>
    <t>Purple</t>
  </si>
  <si>
    <t>Qualification dates:</t>
  </si>
  <si>
    <t>DHS D40+***</t>
  </si>
  <si>
    <r>
      <t xml:space="preserve">The </t>
    </r>
    <r>
      <rPr>
        <b/>
        <strike/>
        <sz val="10"/>
        <color rgb="FFA6A6A6"/>
        <rFont val="Myriad Pro"/>
      </rPr>
      <t>TOP 16 Seeded players</t>
    </r>
    <r>
      <rPr>
        <strike/>
        <sz val="10"/>
        <color rgb="FFA6A6A6"/>
        <rFont val="Myriad Pro"/>
      </rPr>
      <t xml:space="preserve"> entered in the main draw, will be liable to a cancellation fee of </t>
    </r>
    <r>
      <rPr>
        <b/>
        <strike/>
        <sz val="10"/>
        <color rgb="FFA6A6A6"/>
        <rFont val="Myriad Pro"/>
      </rPr>
      <t>US$ 5,000</t>
    </r>
    <r>
      <rPr>
        <strike/>
        <sz val="10"/>
        <color rgb="FFA6A6A6"/>
        <rFont val="Myriad Pro"/>
      </rPr>
      <t xml:space="preserve"> and severe loss of World Ranking points (to be determined under the World Ranking structure), if they cancel their participation after the final entries deadline. This fee will only be waived if a Medical Certificate is presented, certified by a professional and qualified doctor.                                                                                                                                                                 The cancellation fee will be invoiced by the ITTF to the NA concerned and should be paid within 30 days or 10 days before the next ITTF World Tour event the same player will participate to, whichever earlier. </t>
    </r>
    <r>
      <rPr>
        <strike/>
        <sz val="10"/>
        <rFont val="Myriad Pro"/>
      </rPr>
      <t xml:space="preserve"> </t>
    </r>
    <r>
      <rPr>
        <b/>
        <sz val="10"/>
        <color rgb="FFFF0000"/>
        <rFont val="Myriad Pro"/>
      </rPr>
      <t>THIS PARAGRAPH IS POSTPONED</t>
    </r>
  </si>
  <si>
    <r>
      <t>For 2018 the</t>
    </r>
    <r>
      <rPr>
        <b/>
        <sz val="11"/>
        <rFont val="Myriad Pro"/>
      </rPr>
      <t xml:space="preserve"> participation fee</t>
    </r>
    <r>
      <rPr>
        <sz val="11"/>
        <rFont val="Myriad Pro"/>
      </rPr>
      <t xml:space="preserve"> for the </t>
    </r>
    <r>
      <rPr>
        <b/>
        <sz val="11"/>
        <rFont val="Myriad Pro"/>
      </rPr>
      <t>players</t>
    </r>
    <r>
      <rPr>
        <sz val="11"/>
        <rFont val="Myriad Pro"/>
      </rPr>
      <t xml:space="preserve"> is fixed to (according to the currency)</t>
    </r>
  </si>
  <si>
    <t>According to the 2018 ITTF World Tour Directives and SSI, we have to limit the number of entries to</t>
  </si>
  <si>
    <t>kjindrak@ittf.com</t>
  </si>
  <si>
    <t>dleroy@ittf.com</t>
  </si>
  <si>
    <t>rcalin@ittf.com</t>
  </si>
  <si>
    <t>mdawlatly@ittf.com</t>
  </si>
  <si>
    <t>vicky@ittf.com</t>
  </si>
  <si>
    <t>dmessinis@ittf.com</t>
  </si>
  <si>
    <t>zena@ittf.com</t>
  </si>
  <si>
    <t>zbencsik@ittf.com</t>
  </si>
  <si>
    <t>SURNAME</t>
  </si>
  <si>
    <t>SURNAME Name</t>
  </si>
  <si>
    <t>Gender</t>
  </si>
  <si>
    <t>Abbreviations : Gender</t>
  </si>
  <si>
    <t>By entering the event, players agree to abide by all ITTF rules, policies (including signing the Conditions of Pariticipation form) and by the rules and regulations of the Organizing Committee. All entered associations, pairs and individual players agree to be under the auspices of the ITTF and its agents in all matters concerning television coverage, video, internet web casting, motion picture coverage, and photographic coverage of any kind. Participants release all rights, or rights held by their agents or sponsors, in all matters relating to television and web casting coverage, video and motion picture coverage, and photographic coverage of any kind. A participant’s refusal of above listed coverage may be subject to suspension or dismissal from the competition.</t>
  </si>
  <si>
    <t>For U21 there is only Main Draw but played during the qualification days, as indicated under point (6) Schedule.</t>
  </si>
  <si>
    <t>U21 Men and Women Singles: 4 players per Association (each gender)</t>
  </si>
  <si>
    <t>Travel Details</t>
  </si>
  <si>
    <t>Please fill in the name of the Association</t>
  </si>
  <si>
    <t>Doping control may be conducted in accordance with the relevant World Anti-Doping Agency (WADA) International Standards and ITTF Anti-Doping Rules.</t>
  </si>
  <si>
    <t>https://www.ittf.com/anti-doping/</t>
  </si>
  <si>
    <t>See the anti-doping section of the ITTF.com</t>
  </si>
  <si>
    <t xml:space="preserve">for more details, </t>
  </si>
  <si>
    <t>including the list of prohibited substances and methods in force, doping control and, if applicable, the Therapeutic Use Exemption processes.</t>
  </si>
  <si>
    <t>white</t>
  </si>
  <si>
    <t>from (railway station name if any)</t>
  </si>
  <si>
    <t>and the Organizers.</t>
  </si>
  <si>
    <t>729 YG-1</t>
  </si>
  <si>
    <t>Butterfly TTI 10</t>
  </si>
  <si>
    <t>Carlton CS-699</t>
  </si>
  <si>
    <t>Chanson Competition 540</t>
  </si>
  <si>
    <t>Donic SKY Line Q</t>
  </si>
  <si>
    <t>Double Fish 233</t>
  </si>
  <si>
    <t>Double Happiness DHS 1024</t>
  </si>
  <si>
    <t>Double Happiness DHS Rainbow</t>
  </si>
  <si>
    <t>Double Happiness DHS Rainbow DŸsseldorf</t>
  </si>
  <si>
    <t>Double Happiness DHS Rainbow Paris</t>
  </si>
  <si>
    <t>Double Happiness DHS T1223</t>
  </si>
  <si>
    <t>Double Happiness DHS T1818</t>
  </si>
  <si>
    <t>Double Star T004-55</t>
  </si>
  <si>
    <t>Gewo SC 25 Premium</t>
  </si>
  <si>
    <t>Giant Dragon K2023</t>
  </si>
  <si>
    <t>Joola Worldcup 25-S</t>
  </si>
  <si>
    <t>San-Ei Infinity II</t>
  </si>
  <si>
    <t>San-Ei Tibhar Infinity</t>
  </si>
  <si>
    <t>San-Ei Tibhar Absolute-W Advanced</t>
  </si>
  <si>
    <t>Shiamiq Masterpiece</t>
  </si>
  <si>
    <t>Sponeta Sponeta 7-13 (Master Compact S)</t>
  </si>
  <si>
    <t>Sponeta Sponeta 7-62 (Allround Compact)</t>
  </si>
  <si>
    <t>Sponeta Sponeta 7-63 (Allround Compact)</t>
  </si>
  <si>
    <t>Sponeta Sponeta 8-36 (Super Compact)</t>
  </si>
  <si>
    <t>Sponeta Sponeta 8-36 W (Super Compact W)</t>
  </si>
  <si>
    <t>Sponeta Sponeta 8-37 (Super Compact)</t>
  </si>
  <si>
    <t>Sponeta Sponeta 8-37 W (Super Compact W)</t>
  </si>
  <si>
    <t>Stag Peter Karlsson</t>
  </si>
  <si>
    <t>Stiga Stiga Showcourt</t>
  </si>
  <si>
    <t>Stiga WT Classic (can be used until 30 June 2018)</t>
  </si>
  <si>
    <t>Tmount Ecotop Ace</t>
  </si>
  <si>
    <t>Triple S K2008</t>
  </si>
  <si>
    <t>Victas VF-25SC</t>
  </si>
  <si>
    <t>Xiom T8</t>
  </si>
  <si>
    <t>Yinhe Pro 25</t>
  </si>
  <si>
    <t>Blue, Green</t>
  </si>
  <si>
    <t>Green, Blue</t>
  </si>
  <si>
    <t>Blue, Green, Grey</t>
  </si>
  <si>
    <t>Blue, Grey</t>
  </si>
  <si>
    <t>Blue, Green, Black</t>
  </si>
  <si>
    <t>Black</t>
  </si>
  <si>
    <t>Blue, Purple</t>
  </si>
  <si>
    <t>729 729 JD-1</t>
  </si>
  <si>
    <t>Andro Niveau</t>
  </si>
  <si>
    <t>Artengo FA950C</t>
  </si>
  <si>
    <t>Butterfly Europa</t>
  </si>
  <si>
    <t>Butterfly International</t>
  </si>
  <si>
    <t>Butterfly National League</t>
  </si>
  <si>
    <t>Champion 690</t>
  </si>
  <si>
    <t>Cornilleau Clip</t>
  </si>
  <si>
    <t>Cornilleau Competition</t>
  </si>
  <si>
    <t>Donic Clip</t>
  </si>
  <si>
    <t>Donic Stress</t>
  </si>
  <si>
    <t>Donic World Champion (can be used until 30 June 2018)</t>
  </si>
  <si>
    <t>Double Fish 137C</t>
  </si>
  <si>
    <t>Double Fish Volant</t>
  </si>
  <si>
    <t>Double Happiness P100</t>
  </si>
  <si>
    <t>Double Happiness P105</t>
  </si>
  <si>
    <t>Double Happiness P108</t>
  </si>
  <si>
    <t>Double Happiness P118</t>
  </si>
  <si>
    <t>Double Happiness P145</t>
  </si>
  <si>
    <t>Gewo World Cup</t>
  </si>
  <si>
    <t>Giant Dragon 9819N</t>
  </si>
  <si>
    <t>Joola Pro Tour</t>
  </si>
  <si>
    <t>Joola Spring</t>
  </si>
  <si>
    <t>Joola WM</t>
  </si>
  <si>
    <t>Joola WM Ultra</t>
  </si>
  <si>
    <t>Kinson Professional</t>
  </si>
  <si>
    <t>Nittaku I.N.</t>
  </si>
  <si>
    <t>Peace SP20</t>
  </si>
  <si>
    <t>San-Ei Integral</t>
  </si>
  <si>
    <t>San-Ei Limitless</t>
  </si>
  <si>
    <t>Sponeta Classic</t>
  </si>
  <si>
    <t>Stag Clipper</t>
  </si>
  <si>
    <t>Stag Expert</t>
  </si>
  <si>
    <t>Stag Pro</t>
  </si>
  <si>
    <t>Stag Smash</t>
  </si>
  <si>
    <t>Stag Snap-On</t>
  </si>
  <si>
    <t>Stiga Clipper VM</t>
  </si>
  <si>
    <t>Stiga Evolution</t>
  </si>
  <si>
    <t>Stiga Premium Clip</t>
  </si>
  <si>
    <t>Stiga Premium VM</t>
  </si>
  <si>
    <t>Sunflex Pro</t>
  </si>
  <si>
    <t>Tibhar Clip</t>
  </si>
  <si>
    <t>Tibhar Rondo</t>
  </si>
  <si>
    <t>Tibhar Smash</t>
  </si>
  <si>
    <t>Tmount PN900</t>
  </si>
  <si>
    <t>TSP CL</t>
  </si>
  <si>
    <t>TSP MS</t>
  </si>
  <si>
    <t>Victas VC</t>
  </si>
  <si>
    <t>Xiom N6</t>
  </si>
  <si>
    <t>Yasaka Master 2000</t>
  </si>
  <si>
    <t>Tinsue TRO 700G (TRO-700G)</t>
  </si>
  <si>
    <t>Tinsue TLO 500B (TS500b)</t>
  </si>
  <si>
    <t>Tinsue TLO 500R</t>
  </si>
  <si>
    <t>BT-1211</t>
  </si>
  <si>
    <t>QQ18145</t>
  </si>
  <si>
    <t xml:space="preserve">Stag  </t>
  </si>
  <si>
    <t>Framboise</t>
  </si>
  <si>
    <t>Trioflor-SU5.0 (Red)</t>
  </si>
  <si>
    <t>Trioflor-SU5.0 (Blue)</t>
  </si>
  <si>
    <t>Entries in singles and doubles will be approved based on the final number of entries and excess entries will be put on a waiting list.</t>
  </si>
  <si>
    <t xml:space="preserve">In case of extremely high number of entries the ITTF reserves the right to approve less entries than the maximum numbers above. </t>
  </si>
  <si>
    <t>Gerflor Recreation 60</t>
  </si>
  <si>
    <t>Gerflor Taraflex Table Tennis 3.7</t>
  </si>
  <si>
    <t>Gerflor Taraflex TT 6.2</t>
  </si>
  <si>
    <t>Hebei Dongxing PVC Flooring DX1303</t>
  </si>
  <si>
    <t>DHS DT218</t>
  </si>
  <si>
    <t>Enlio Super Weaving Surface (Red)</t>
  </si>
  <si>
    <t>Enlio Super Weaving Surface (Purple)</t>
  </si>
  <si>
    <t>Mixed Doubles (XD)</t>
  </si>
  <si>
    <t>Full details about entries' numbers can be found in the 2018 WT Directives and  SSI but in general for the ITTF World Tour an association can</t>
  </si>
  <si>
    <t>enter a maximum of:</t>
  </si>
  <si>
    <t>Mixed Doubles: 1 pair per Association / 1 pair for the Host Association</t>
  </si>
  <si>
    <t>your players.</t>
  </si>
  <si>
    <t xml:space="preserve">players in total. Only the final entries are taken into consideration by the organizers and the Competition Manager for the participation of                                                                                                                                                                               </t>
  </si>
  <si>
    <t>The entering association will be charged with one night costs of the official hospitality package                                                                     
(Option 2; Single room); this is valid for players, coaches, medical staff, accompanied persons</t>
  </si>
  <si>
    <t>Main Draw dates:</t>
  </si>
  <si>
    <t>Total prize money in US$</t>
  </si>
  <si>
    <t>Event Dates:</t>
  </si>
  <si>
    <t>x</t>
  </si>
  <si>
    <t>Entry fee / player</t>
  </si>
  <si>
    <t>Doubles</t>
  </si>
  <si>
    <t>Teams</t>
  </si>
  <si>
    <t>ALL Entries must be done on the online entry system. Please only fill in below the total number of teams and doubles you enter for the event for calculation of the entry fees.</t>
  </si>
  <si>
    <t>Hospitality</t>
  </si>
  <si>
    <t>Entry fees</t>
  </si>
  <si>
    <t>D1</t>
  </si>
  <si>
    <t>T1</t>
  </si>
  <si>
    <t>TOTAL TO BE PAID in US $</t>
  </si>
  <si>
    <t xml:space="preserve">PLA=Player, COA=Coach, DEL=Delegate, ACC=Accompanying person, </t>
  </si>
  <si>
    <t xml:space="preserve">Please return this form by email to:  </t>
  </si>
  <si>
    <t xml:space="preserve">not later than </t>
  </si>
  <si>
    <r>
      <t xml:space="preserve">Please fill in all </t>
    </r>
    <r>
      <rPr>
        <b/>
        <sz val="14"/>
        <color theme="8" tint="-0.249977111117893"/>
        <rFont val="Myriad Pro"/>
      </rPr>
      <t>color shaded</t>
    </r>
    <r>
      <rPr>
        <b/>
        <sz val="14"/>
        <rFont val="Myriad Pro"/>
      </rPr>
      <t xml:space="preserve"> cells. The final amount to be paid is subject to changes, upon cancellations.</t>
    </r>
  </si>
  <si>
    <r>
      <t xml:space="preserve">Please fill in the Accommodation form first! Then fill in all </t>
    </r>
    <r>
      <rPr>
        <b/>
        <sz val="14"/>
        <color theme="8" tint="-0.249977111117893"/>
        <rFont val="Myriad Pro"/>
      </rPr>
      <t>color shaded</t>
    </r>
    <r>
      <rPr>
        <b/>
        <sz val="14"/>
        <rFont val="Myriad Pro"/>
      </rPr>
      <t xml:space="preserve"> cells on this travel form.</t>
    </r>
  </si>
  <si>
    <t>Abbreviations : PLA=Player, COA=Coach, DEL=Delegate, ACC=Accompanying person, M=Men, W=Women, SR=Single room, DR=Double room</t>
  </si>
  <si>
    <r>
      <t xml:space="preserve">ITTF Competition Manager: </t>
    </r>
    <r>
      <rPr>
        <b/>
        <sz val="12"/>
        <color theme="1"/>
        <rFont val="Myriad Pro"/>
      </rPr>
      <t>falmendariz@ittf.com</t>
    </r>
  </si>
  <si>
    <t>falmendariz@ittf.com</t>
  </si>
  <si>
    <t>Latin American Team Qualification to Tokyo 2020</t>
  </si>
  <si>
    <t>Lima, Peru</t>
  </si>
  <si>
    <t>Association/NOC:</t>
  </si>
  <si>
    <r>
      <t xml:space="preserve">LOC: </t>
    </r>
    <r>
      <rPr>
        <b/>
        <sz val="12"/>
        <color theme="1"/>
        <rFont val="Myriad Pro"/>
      </rPr>
      <t>tenisdemesaperu@gmail.com</t>
    </r>
  </si>
  <si>
    <r>
      <t xml:space="preserve">LOC: </t>
    </r>
    <r>
      <rPr>
        <b/>
        <sz val="10"/>
        <rFont val="Arial"/>
        <family val="2"/>
      </rPr>
      <t>tenisdemesaperu@gmail.com</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</si>
</sst>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64" formatCode="[$-1009]mmmm\ d\,\ yyyy;@"/>
    <numFmt numFmtId="165" formatCode="yyyy/mm/dd;@"/>
    <numFmt numFmtId="166" formatCode="[$-F800]dddd\,\ mmmm\ dd\,\ yyyy"/>
    <numFmt numFmtId="167" formatCode="[$$-409]#,##0"/>
    <numFmt numFmtId="168" formatCode="dd\-mm\-yy;@"/>
    <numFmt numFmtId="169" formatCode="[$-409]d\-mmm\-yy;@"/>
    <numFmt numFmtId="170" formatCode="h:mm;@"/>
    <numFmt numFmtId="171" formatCode="0.0%"/>
    <numFmt numFmtId="172" formatCode="[$-C09]dd\-mmm\-yy;@"/>
    <numFmt numFmtId="173" formatCode="[$-1009]d\-mmm\-yy;@"/>
    <numFmt numFmtId="174" formatCode="[$$-409]#,##0.00"/>
  </numFmts>
  <fonts count="153">
    <font>
      <sz val="10"/>
      <name val="Arial"/>
    </font>
    <font>
      <b/>
      <sz val="10"/>
      <name val="Arial"/>
      <family val="2"/>
    </font>
    <font>
      <b/>
      <sz val="20"/>
      <name val="Verdana"/>
      <family val="2"/>
    </font>
    <font>
      <sz val="8"/>
      <name val="Arial"/>
      <family val="2"/>
    </font>
    <font>
      <b/>
      <sz val="12"/>
      <name val="Verdana"/>
      <family val="2"/>
      <charset val="238"/>
    </font>
    <font>
      <sz val="12"/>
      <name val="Arial"/>
      <family val="2"/>
    </font>
    <font>
      <b/>
      <sz val="12"/>
      <name val="Arial"/>
      <family val="2"/>
    </font>
    <font>
      <b/>
      <sz val="12"/>
      <color indexed="9"/>
      <name val="Arial"/>
      <family val="2"/>
    </font>
    <font>
      <u/>
      <sz val="10"/>
      <color indexed="12"/>
      <name val="Arial"/>
      <family val="2"/>
    </font>
    <font>
      <i/>
      <sz val="10"/>
      <name val="Arial"/>
      <family val="2"/>
    </font>
    <font>
      <sz val="10"/>
      <name val="Arial"/>
      <family val="2"/>
      <charset val="238"/>
    </font>
    <font>
      <b/>
      <sz val="10"/>
      <color indexed="10"/>
      <name val="Arial"/>
      <family val="2"/>
    </font>
    <font>
      <b/>
      <i/>
      <sz val="10"/>
      <name val="Arial"/>
      <family val="2"/>
    </font>
    <font>
      <b/>
      <sz val="12"/>
      <color indexed="10"/>
      <name val="Verdana"/>
      <family val="2"/>
    </font>
    <font>
      <sz val="10"/>
      <name val="Verdana"/>
      <family val="2"/>
    </font>
    <font>
      <b/>
      <i/>
      <sz val="10"/>
      <color indexed="10"/>
      <name val="Verdana"/>
      <family val="2"/>
    </font>
    <font>
      <b/>
      <sz val="10"/>
      <name val="Verdana"/>
      <family val="2"/>
    </font>
    <font>
      <i/>
      <sz val="8"/>
      <name val="Verdana"/>
      <family val="2"/>
    </font>
    <font>
      <b/>
      <sz val="10"/>
      <color indexed="10"/>
      <name val="Verdana"/>
      <family val="2"/>
    </font>
    <font>
      <i/>
      <sz val="10"/>
      <name val="Verdana"/>
      <family val="2"/>
    </font>
    <font>
      <sz val="8"/>
      <name val="Verdana"/>
      <family val="2"/>
    </font>
    <font>
      <b/>
      <sz val="8"/>
      <color indexed="81"/>
      <name val="Tahoma"/>
      <family val="2"/>
    </font>
    <font>
      <b/>
      <sz val="8"/>
      <color indexed="12"/>
      <name val="Tahoma"/>
      <family val="2"/>
    </font>
    <font>
      <sz val="8"/>
      <color indexed="81"/>
      <name val="Tahoma"/>
      <family val="2"/>
    </font>
    <font>
      <b/>
      <i/>
      <sz val="10"/>
      <name val="Verdana"/>
      <family val="2"/>
    </font>
    <font>
      <sz val="9"/>
      <color indexed="81"/>
      <name val="Tahoma"/>
      <family val="2"/>
    </font>
    <font>
      <b/>
      <sz val="9"/>
      <color indexed="81"/>
      <name val="Tahoma"/>
      <family val="2"/>
    </font>
    <font>
      <b/>
      <sz val="9"/>
      <color indexed="12"/>
      <name val="Tahoma"/>
      <family val="2"/>
    </font>
    <font>
      <b/>
      <sz val="10"/>
      <color indexed="12"/>
      <name val="Verdana"/>
      <family val="2"/>
    </font>
    <font>
      <b/>
      <i/>
      <sz val="8"/>
      <color indexed="10"/>
      <name val="Tahoma"/>
      <family val="2"/>
    </font>
    <font>
      <b/>
      <sz val="8"/>
      <color indexed="48"/>
      <name val="Tahoma"/>
      <family val="2"/>
    </font>
    <font>
      <sz val="9"/>
      <name val="Verdana"/>
      <family val="2"/>
    </font>
    <font>
      <b/>
      <i/>
      <sz val="12"/>
      <name val="Arial"/>
      <family val="2"/>
    </font>
    <font>
      <b/>
      <i/>
      <sz val="16"/>
      <name val="Arial"/>
      <family val="2"/>
    </font>
    <font>
      <b/>
      <sz val="18"/>
      <name val="Arial"/>
      <family val="2"/>
    </font>
    <font>
      <b/>
      <i/>
      <sz val="12"/>
      <color indexed="10"/>
      <name val="Verdana"/>
      <family val="2"/>
    </font>
    <font>
      <b/>
      <i/>
      <sz val="14"/>
      <color indexed="10"/>
      <name val="Verdana"/>
      <family val="2"/>
    </font>
    <font>
      <b/>
      <sz val="14"/>
      <color indexed="10"/>
      <name val="Verdana"/>
      <family val="2"/>
    </font>
    <font>
      <b/>
      <sz val="18"/>
      <color indexed="10"/>
      <name val="Verdana"/>
      <family val="2"/>
    </font>
    <font>
      <b/>
      <sz val="12"/>
      <color indexed="10"/>
      <name val="Arial"/>
      <family val="2"/>
    </font>
    <font>
      <b/>
      <sz val="12"/>
      <color indexed="9"/>
      <name val="Arial"/>
      <family val="2"/>
    </font>
    <font>
      <b/>
      <i/>
      <u/>
      <sz val="16"/>
      <color indexed="10"/>
      <name val="Arial"/>
      <family val="2"/>
    </font>
    <font>
      <sz val="8"/>
      <color indexed="10"/>
      <name val="Verdana"/>
      <family val="2"/>
    </font>
    <font>
      <sz val="10"/>
      <color indexed="10"/>
      <name val="Verdana"/>
      <family val="2"/>
    </font>
    <font>
      <i/>
      <sz val="9"/>
      <name val="Verdana"/>
      <family val="2"/>
    </font>
    <font>
      <b/>
      <sz val="12"/>
      <name val="Calibri"/>
      <family val="2"/>
    </font>
    <font>
      <sz val="8"/>
      <name val="Arial"/>
      <family val="2"/>
    </font>
    <font>
      <b/>
      <i/>
      <sz val="10"/>
      <color indexed="10"/>
      <name val="Verdana"/>
      <family val="2"/>
    </font>
    <font>
      <u/>
      <sz val="10"/>
      <color theme="11"/>
      <name val="Arial"/>
      <family val="2"/>
      <charset val="238"/>
    </font>
    <font>
      <b/>
      <sz val="9"/>
      <color indexed="10"/>
      <name val="Verdana"/>
      <family val="2"/>
      <charset val="238"/>
    </font>
    <font>
      <sz val="10"/>
      <color rgb="FFFF0000"/>
      <name val="Verdana"/>
      <family val="2"/>
      <charset val="238"/>
    </font>
    <font>
      <sz val="10"/>
      <color theme="0"/>
      <name val="Arial"/>
      <family val="2"/>
      <charset val="238"/>
    </font>
    <font>
      <sz val="12"/>
      <color theme="0"/>
      <name val="Arial"/>
      <family val="2"/>
      <charset val="238"/>
    </font>
    <font>
      <sz val="10"/>
      <name val="Arial"/>
      <family val="2"/>
    </font>
    <font>
      <b/>
      <sz val="18"/>
      <name val="Verdana"/>
      <family val="2"/>
      <charset val="238"/>
    </font>
    <font>
      <b/>
      <sz val="10"/>
      <color theme="0"/>
      <name val="Verdana"/>
      <family val="2"/>
      <charset val="238"/>
    </font>
    <font>
      <sz val="9"/>
      <color indexed="81"/>
      <name val="Arial"/>
      <family val="2"/>
      <charset val="238"/>
    </font>
    <font>
      <b/>
      <sz val="9"/>
      <color indexed="81"/>
      <name val="Arial"/>
      <family val="2"/>
      <charset val="238"/>
    </font>
    <font>
      <b/>
      <sz val="10"/>
      <color rgb="FFFF0000"/>
      <name val="Arial"/>
      <family val="2"/>
      <charset val="238"/>
    </font>
    <font>
      <b/>
      <i/>
      <sz val="8"/>
      <color rgb="FFFF0000"/>
      <name val="Verdana"/>
      <family val="2"/>
      <charset val="238"/>
    </font>
    <font>
      <u/>
      <sz val="10"/>
      <color indexed="12"/>
      <name val="Verdana"/>
      <family val="2"/>
      <charset val="238"/>
    </font>
    <font>
      <b/>
      <sz val="9"/>
      <name val="Verdana"/>
      <family val="2"/>
      <charset val="238"/>
    </font>
    <font>
      <b/>
      <sz val="9"/>
      <color rgb="FFFF0000"/>
      <name val="Verdana"/>
      <family val="2"/>
      <charset val="238"/>
    </font>
    <font>
      <b/>
      <i/>
      <sz val="22"/>
      <color indexed="9"/>
      <name val="Verdana"/>
      <family val="2"/>
      <charset val="238"/>
    </font>
    <font>
      <b/>
      <i/>
      <sz val="22"/>
      <color theme="0"/>
      <name val="Verdana"/>
      <family val="2"/>
      <charset val="238"/>
    </font>
    <font>
      <b/>
      <sz val="14"/>
      <name val="Verdana"/>
      <family val="2"/>
      <charset val="238"/>
    </font>
    <font>
      <b/>
      <i/>
      <sz val="12"/>
      <color theme="1"/>
      <name val="Verdana"/>
      <family val="2"/>
      <charset val="238"/>
    </font>
    <font>
      <sz val="10"/>
      <color rgb="FF0000FF"/>
      <name val="Verdana"/>
      <family val="2"/>
      <charset val="238"/>
    </font>
    <font>
      <b/>
      <sz val="14"/>
      <color theme="0"/>
      <name val="Verdana"/>
      <family val="2"/>
      <charset val="238"/>
    </font>
    <font>
      <sz val="10"/>
      <color theme="0"/>
      <name val="Verdana"/>
      <family val="2"/>
      <charset val="238"/>
    </font>
    <font>
      <b/>
      <i/>
      <sz val="12"/>
      <color theme="0"/>
      <name val="Verdana"/>
      <family val="2"/>
      <charset val="238"/>
    </font>
    <font>
      <b/>
      <i/>
      <sz val="12"/>
      <name val="Verdana"/>
      <family val="2"/>
      <charset val="238"/>
    </font>
    <font>
      <u/>
      <sz val="10"/>
      <color theme="0"/>
      <name val="Verdana"/>
      <family val="2"/>
      <charset val="238"/>
    </font>
    <font>
      <b/>
      <i/>
      <u/>
      <sz val="12"/>
      <color theme="1"/>
      <name val="Verdana"/>
      <family val="2"/>
      <charset val="238"/>
    </font>
    <font>
      <u/>
      <sz val="10"/>
      <name val="Verdana"/>
      <family val="2"/>
      <charset val="238"/>
    </font>
    <font>
      <b/>
      <i/>
      <sz val="10"/>
      <color rgb="FFDD0806"/>
      <name val="Verdana"/>
      <family val="2"/>
    </font>
    <font>
      <b/>
      <u/>
      <sz val="12"/>
      <color indexed="12"/>
      <name val="Verdana"/>
      <family val="2"/>
      <charset val="238"/>
    </font>
    <font>
      <b/>
      <sz val="10"/>
      <color rgb="FF004D40"/>
      <name val="Verdana"/>
      <family val="2"/>
      <charset val="238"/>
    </font>
    <font>
      <b/>
      <sz val="9"/>
      <color indexed="9"/>
      <name val="Verdana"/>
      <family val="2"/>
      <charset val="238"/>
    </font>
    <font>
      <b/>
      <sz val="12"/>
      <color rgb="FF004D40"/>
      <name val="Verdana"/>
      <family val="2"/>
    </font>
    <font>
      <sz val="9"/>
      <color theme="0"/>
      <name val="Verdana"/>
      <family val="2"/>
      <charset val="238"/>
    </font>
    <font>
      <b/>
      <i/>
      <sz val="9"/>
      <name val="Verdana"/>
      <family val="2"/>
      <charset val="238"/>
    </font>
    <font>
      <i/>
      <sz val="10"/>
      <color theme="0"/>
      <name val="Verdana"/>
      <family val="2"/>
      <charset val="238"/>
    </font>
    <font>
      <b/>
      <i/>
      <sz val="20"/>
      <color indexed="9"/>
      <name val="Verdana"/>
      <family val="2"/>
      <charset val="238"/>
    </font>
    <font>
      <b/>
      <i/>
      <sz val="10"/>
      <color rgb="FFFF0000"/>
      <name val="Verdana"/>
      <family val="2"/>
      <charset val="238"/>
    </font>
    <font>
      <sz val="17"/>
      <color indexed="10"/>
      <name val="Exo 2 Regular Expanded"/>
    </font>
    <font>
      <b/>
      <sz val="18"/>
      <color theme="0"/>
      <name val="Exo 2 Bold Expanded"/>
    </font>
    <font>
      <sz val="18"/>
      <name val="Exo 2 Bold Expanded"/>
    </font>
    <font>
      <b/>
      <sz val="10"/>
      <name val="Exo 2 Bold Expanded"/>
    </font>
    <font>
      <b/>
      <sz val="10"/>
      <color theme="0"/>
      <name val="Exo 2 Bold Expanded"/>
    </font>
    <font>
      <sz val="10"/>
      <name val="Exo 2 Bold Expanded"/>
    </font>
    <font>
      <b/>
      <i/>
      <sz val="10"/>
      <color indexed="10"/>
      <name val="Exo 2 Bold Expanded"/>
    </font>
    <font>
      <i/>
      <sz val="10"/>
      <name val="Exo 2 Bold Expanded"/>
    </font>
    <font>
      <b/>
      <i/>
      <sz val="10"/>
      <name val="Exo 2 Bold Expanded"/>
    </font>
    <font>
      <i/>
      <sz val="8"/>
      <name val="Exo 2 Bold Expanded"/>
    </font>
    <font>
      <sz val="11"/>
      <name val="Exo 2 Regular Expanded"/>
    </font>
    <font>
      <sz val="16"/>
      <name val="Arial"/>
      <family val="2"/>
      <charset val="238"/>
    </font>
    <font>
      <sz val="10"/>
      <name val="Myriad Pro"/>
    </font>
    <font>
      <sz val="11"/>
      <name val="Myriad Pro"/>
    </font>
    <font>
      <b/>
      <i/>
      <sz val="11"/>
      <color indexed="10"/>
      <name val="Myriad Pro"/>
    </font>
    <font>
      <b/>
      <sz val="11"/>
      <name val="Myriad Pro"/>
    </font>
    <font>
      <b/>
      <sz val="10"/>
      <color theme="0"/>
      <name val="Myriad Pro"/>
    </font>
    <font>
      <sz val="11"/>
      <color theme="0"/>
      <name val="Myriad Pro"/>
    </font>
    <font>
      <b/>
      <sz val="11"/>
      <color theme="0"/>
      <name val="Myriad Pro"/>
    </font>
    <font>
      <i/>
      <sz val="11"/>
      <name val="Myriad Pro"/>
    </font>
    <font>
      <sz val="9"/>
      <name val="Myriad Pro"/>
    </font>
    <font>
      <b/>
      <sz val="11"/>
      <color rgb="FF0000FF"/>
      <name val="Myriad Pro"/>
    </font>
    <font>
      <b/>
      <sz val="11"/>
      <color rgb="FFFF0000"/>
      <name val="Myriad Pro"/>
    </font>
    <font>
      <b/>
      <sz val="10"/>
      <color rgb="FFFF0000"/>
      <name val="Myriad Pro"/>
    </font>
    <font>
      <b/>
      <i/>
      <sz val="11"/>
      <name val="Myriad Pro"/>
    </font>
    <font>
      <b/>
      <sz val="9"/>
      <color rgb="FFFF0000"/>
      <name val="Myriad Pro"/>
    </font>
    <font>
      <b/>
      <i/>
      <sz val="9"/>
      <color rgb="FFFF0000"/>
      <name val="Myriad Pro"/>
    </font>
    <font>
      <b/>
      <i/>
      <sz val="11"/>
      <color rgb="FFFF0000"/>
      <name val="Myriad Pro"/>
    </font>
    <font>
      <b/>
      <sz val="11"/>
      <color indexed="10"/>
      <name val="Myriad Pro"/>
    </font>
    <font>
      <sz val="11"/>
      <color rgb="FFFF0000"/>
      <name val="Myriad Pro"/>
    </font>
    <font>
      <b/>
      <sz val="9"/>
      <name val="Myriad Pro"/>
    </font>
    <font>
      <sz val="9"/>
      <color rgb="FFFF0000"/>
      <name val="Myriad Pro"/>
    </font>
    <font>
      <b/>
      <sz val="11"/>
      <color indexed="9"/>
      <name val="Myriad Pro"/>
    </font>
    <font>
      <b/>
      <sz val="9"/>
      <color theme="0"/>
      <name val="Myriad Pro"/>
    </font>
    <font>
      <b/>
      <sz val="12"/>
      <name val="Myriad Pro"/>
    </font>
    <font>
      <b/>
      <sz val="9"/>
      <color indexed="10"/>
      <name val="Myriad Pro"/>
    </font>
    <font>
      <sz val="11"/>
      <name val="Verdana"/>
      <family val="2"/>
      <charset val="238"/>
    </font>
    <font>
      <sz val="13"/>
      <name val="Arial"/>
      <family val="2"/>
      <charset val="238"/>
    </font>
    <font>
      <strike/>
      <sz val="10"/>
      <color rgb="FFA6A6A6"/>
      <name val="Myriad Pro"/>
    </font>
    <font>
      <b/>
      <strike/>
      <sz val="10"/>
      <color rgb="FFA6A6A6"/>
      <name val="Myriad Pro"/>
    </font>
    <font>
      <strike/>
      <sz val="10"/>
      <name val="Myriad Pro"/>
    </font>
    <font>
      <b/>
      <u/>
      <sz val="12"/>
      <color theme="0"/>
      <name val="Myriad Pro"/>
    </font>
    <font>
      <b/>
      <sz val="14"/>
      <color rgb="FFFF0000"/>
      <name val="Myriad Pro"/>
    </font>
    <font>
      <u/>
      <sz val="11"/>
      <color indexed="12"/>
      <name val="Myriad Pro"/>
    </font>
    <font>
      <b/>
      <sz val="9"/>
      <color rgb="FF000000"/>
      <name val="Arial"/>
      <family val="2"/>
      <charset val="238"/>
    </font>
    <font>
      <sz val="9"/>
      <color rgb="FF000000"/>
      <name val="Arial"/>
      <family val="2"/>
      <charset val="238"/>
    </font>
    <font>
      <b/>
      <sz val="8"/>
      <color rgb="FF000000"/>
      <name val="Tahoma"/>
      <family val="2"/>
    </font>
    <font>
      <sz val="8"/>
      <color rgb="FF000000"/>
      <name val="Tahoma"/>
      <family val="2"/>
    </font>
    <font>
      <sz val="11"/>
      <name val="Myriad Pro"/>
      <family val="2"/>
    </font>
    <font>
      <b/>
      <sz val="8"/>
      <color rgb="FF0000D4"/>
      <name val="Tahoma"/>
      <family val="2"/>
    </font>
    <font>
      <b/>
      <sz val="9"/>
      <color rgb="FF000000"/>
      <name val="Tahoma"/>
      <family val="2"/>
    </font>
    <font>
      <sz val="9"/>
      <color rgb="FF000000"/>
      <name val="Tahoma"/>
      <family val="2"/>
    </font>
    <font>
      <b/>
      <sz val="14"/>
      <name val="Myriad Pro"/>
    </font>
    <font>
      <b/>
      <sz val="12"/>
      <color theme="0"/>
      <name val="Myriad Pro"/>
    </font>
    <font>
      <sz val="18"/>
      <color rgb="FF004D40"/>
      <name val="Myriad Pro"/>
    </font>
    <font>
      <sz val="13"/>
      <name val="Myriad Pro"/>
    </font>
    <font>
      <sz val="16"/>
      <name val="Myriad Pro"/>
    </font>
    <font>
      <b/>
      <sz val="16"/>
      <name val="Myriad Pro"/>
    </font>
    <font>
      <b/>
      <sz val="20"/>
      <name val="Myriad Pro"/>
    </font>
    <font>
      <b/>
      <sz val="16"/>
      <color theme="8" tint="-0.499984740745262"/>
      <name val="Myriad Pro"/>
    </font>
    <font>
      <b/>
      <sz val="13"/>
      <name val="Myriad Pro"/>
    </font>
    <font>
      <b/>
      <sz val="14"/>
      <color theme="1"/>
      <name val="Myriad Pro"/>
    </font>
    <font>
      <sz val="12"/>
      <color theme="1"/>
      <name val="Myriad Pro"/>
    </font>
    <font>
      <b/>
      <sz val="12"/>
      <color indexed="9"/>
      <name val="Myriad Pro"/>
    </font>
    <font>
      <b/>
      <sz val="12"/>
      <color rgb="FF004D40"/>
      <name val="Myriad Pro"/>
    </font>
    <font>
      <b/>
      <sz val="14"/>
      <color theme="8" tint="-0.249977111117893"/>
      <name val="Myriad Pro"/>
    </font>
    <font>
      <sz val="12"/>
      <name val="Myriad Pro"/>
    </font>
    <font>
      <b/>
      <sz val="12"/>
      <color theme="1"/>
      <name val="Myriad Pro"/>
    </font>
  </fonts>
  <fills count="22">
    <fill>
      <patternFill patternType="none"/>
    </fill>
    <fill>
      <patternFill patternType="gray125"/>
    </fill>
    <fill>
      <patternFill patternType="solid">
        <fgColor indexed="9"/>
        <bgColor indexed="64"/>
      </patternFill>
    </fill>
    <fill>
      <patternFill patternType="solid">
        <fgColor indexed="10"/>
        <bgColor indexed="64"/>
      </patternFill>
    </fill>
    <fill>
      <patternFill patternType="solid">
        <fgColor indexed="8"/>
        <bgColor indexed="64"/>
      </patternFill>
    </fill>
    <fill>
      <patternFill patternType="solid">
        <fgColor indexed="17"/>
        <bgColor indexed="64"/>
      </patternFill>
    </fill>
    <fill>
      <patternFill patternType="solid">
        <fgColor indexed="13"/>
        <bgColor indexed="64"/>
      </patternFill>
    </fill>
    <fill>
      <patternFill patternType="solid">
        <fgColor rgb="FFFFFF00"/>
        <bgColor indexed="64"/>
      </patternFill>
    </fill>
    <fill>
      <patternFill patternType="solid">
        <fgColor rgb="FF004D40"/>
        <bgColor indexed="64"/>
      </patternFill>
    </fill>
    <fill>
      <patternFill patternType="solid">
        <fgColor rgb="FFCFE5D5"/>
        <bgColor indexed="64"/>
      </patternFill>
    </fill>
    <fill>
      <patternFill patternType="solid">
        <fgColor theme="1"/>
        <bgColor indexed="64"/>
      </patternFill>
    </fill>
    <fill>
      <patternFill patternType="solid">
        <fgColor theme="0" tint="-0.249977111117893"/>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1" tint="0.249977111117893"/>
        <bgColor indexed="64"/>
      </patternFill>
    </fill>
    <fill>
      <patternFill patternType="solid">
        <fgColor theme="0"/>
        <bgColor rgb="FF000000"/>
      </patternFill>
    </fill>
    <fill>
      <patternFill patternType="solid">
        <fgColor theme="1" tint="0.14999847407452621"/>
        <bgColor indexed="64"/>
      </patternFill>
    </fill>
    <fill>
      <patternFill patternType="solid">
        <fgColor rgb="FFF2F2F2"/>
        <bgColor rgb="FF000000"/>
      </patternFill>
    </fill>
    <fill>
      <patternFill patternType="solid">
        <fgColor theme="0" tint="-0.14999847407452621"/>
        <bgColor rgb="FF000000"/>
      </patternFill>
    </fill>
    <fill>
      <patternFill patternType="solid">
        <fgColor rgb="FFFFFFFF"/>
        <bgColor rgb="FF000000"/>
      </patternFill>
    </fill>
    <fill>
      <patternFill patternType="solid">
        <fgColor theme="8" tint="0.59999389629810485"/>
        <bgColor indexed="64"/>
      </patternFill>
    </fill>
  </fills>
  <borders count="29">
    <border>
      <left/>
      <right/>
      <top/>
      <bottom/>
      <diagonal/>
    </border>
    <border>
      <left style="medium">
        <color auto="1"/>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top style="thin">
        <color auto="1"/>
      </top>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top/>
      <bottom style="thin">
        <color auto="1"/>
      </bottom>
      <diagonal/>
    </border>
    <border>
      <left style="thin">
        <color auto="1"/>
      </left>
      <right style="thin">
        <color auto="1"/>
      </right>
      <top/>
      <bottom style="thin">
        <color auto="1"/>
      </bottom>
      <diagonal/>
    </border>
    <border>
      <left/>
      <right/>
      <top style="thin">
        <color auto="1"/>
      </top>
      <bottom/>
      <diagonal/>
    </border>
    <border>
      <left style="thin">
        <color auto="1"/>
      </left>
      <right/>
      <top/>
      <bottom/>
      <diagonal/>
    </border>
    <border>
      <left/>
      <right/>
      <top/>
      <bottom style="thin">
        <color auto="1"/>
      </bottom>
      <diagonal/>
    </border>
    <border>
      <left/>
      <right style="thin">
        <color auto="1"/>
      </right>
      <top style="thin">
        <color auto="1"/>
      </top>
      <bottom/>
      <diagonal/>
    </border>
    <border>
      <left/>
      <right style="thin">
        <color auto="1"/>
      </right>
      <top/>
      <bottom/>
      <diagonal/>
    </border>
    <border>
      <left/>
      <right/>
      <top style="thin">
        <color auto="1"/>
      </top>
      <bottom style="thin">
        <color auto="1"/>
      </bottom>
      <diagonal/>
    </border>
    <border>
      <left/>
      <right style="thin">
        <color auto="1"/>
      </right>
      <top/>
      <bottom style="thin">
        <color auto="1"/>
      </bottom>
      <diagonal/>
    </border>
    <border>
      <left/>
      <right style="medium">
        <color auto="1"/>
      </right>
      <top style="medium">
        <color auto="1"/>
      </top>
      <bottom style="medium">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auto="1"/>
      </left>
      <right/>
      <top style="medium">
        <color auto="1"/>
      </top>
      <bottom/>
      <diagonal/>
    </border>
    <border>
      <left style="medium">
        <color auto="1"/>
      </left>
      <right/>
      <top/>
      <bottom/>
      <diagonal/>
    </border>
    <border>
      <left style="medium">
        <color auto="1"/>
      </left>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top/>
      <bottom style="thin">
        <color theme="1"/>
      </bottom>
      <diagonal/>
    </border>
  </borders>
  <cellStyleXfs count="389">
    <xf numFmtId="0" fontId="0" fillId="0" borderId="0"/>
    <xf numFmtId="0" fontId="8" fillId="0" borderId="0" applyNumberFormat="0" applyFill="0" applyBorder="0" applyAlignment="0" applyProtection="0">
      <alignment vertical="top"/>
      <protection locked="0"/>
    </xf>
    <xf numFmtId="0" fontId="10" fillId="0" borderId="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cellStyleXfs>
  <cellXfs count="640">
    <xf numFmtId="0" fontId="0" fillId="0" borderId="0" xfId="0"/>
    <xf numFmtId="0" fontId="0" fillId="0" borderId="0" xfId="0" applyAlignment="1">
      <alignment horizontal="center"/>
    </xf>
    <xf numFmtId="0" fontId="5" fillId="0" borderId="0" xfId="0" applyFont="1"/>
    <xf numFmtId="0" fontId="0" fillId="0" borderId="0" xfId="0" applyBorder="1" applyAlignment="1">
      <alignment vertical="center"/>
    </xf>
    <xf numFmtId="0" fontId="0" fillId="0" borderId="0" xfId="0" applyAlignment="1">
      <alignment horizontal="right"/>
    </xf>
    <xf numFmtId="0" fontId="4" fillId="0" borderId="0" xfId="0" applyFont="1" applyAlignment="1"/>
    <xf numFmtId="0" fontId="0" fillId="0" borderId="0" xfId="0" applyBorder="1"/>
    <xf numFmtId="0" fontId="1" fillId="0" borderId="2" xfId="0" applyFont="1" applyBorder="1"/>
    <xf numFmtId="0" fontId="1" fillId="0" borderId="2" xfId="0" applyFont="1" applyBorder="1" applyAlignment="1">
      <alignment horizontal="center"/>
    </xf>
    <xf numFmtId="0" fontId="11" fillId="2" borderId="2" xfId="0" applyFont="1" applyFill="1" applyBorder="1" applyAlignment="1">
      <alignment horizontal="center"/>
    </xf>
    <xf numFmtId="0" fontId="13" fillId="0" borderId="0" xfId="0" applyFont="1" applyAlignment="1"/>
    <xf numFmtId="165" fontId="6" fillId="2" borderId="0" xfId="0" applyNumberFormat="1" applyFont="1" applyFill="1" applyBorder="1" applyAlignment="1" applyProtection="1">
      <alignment vertical="center"/>
      <protection locked="0"/>
    </xf>
    <xf numFmtId="168" fontId="15" fillId="0" borderId="0" xfId="0" applyNumberFormat="1" applyFont="1" applyAlignment="1"/>
    <xf numFmtId="0" fontId="7" fillId="4" borderId="2" xfId="0" applyFont="1" applyFill="1" applyBorder="1" applyAlignment="1">
      <alignment vertical="center"/>
    </xf>
    <xf numFmtId="0" fontId="7" fillId="4" borderId="2" xfId="0" applyFont="1" applyFill="1" applyBorder="1" applyAlignment="1">
      <alignment horizontal="left" vertical="center"/>
    </xf>
    <xf numFmtId="0" fontId="7" fillId="4" borderId="2" xfId="0" applyFont="1" applyFill="1" applyBorder="1" applyAlignment="1">
      <alignment horizontal="center" vertical="center"/>
    </xf>
    <xf numFmtId="0" fontId="1" fillId="0" borderId="2" xfId="0" applyFont="1" applyFill="1" applyBorder="1" applyAlignment="1">
      <alignment horizontal="center"/>
    </xf>
    <xf numFmtId="0" fontId="6" fillId="0" borderId="2" xfId="0" applyFont="1" applyBorder="1" applyAlignment="1">
      <alignment horizontal="center"/>
    </xf>
    <xf numFmtId="0" fontId="5" fillId="0" borderId="0" xfId="0" applyFont="1" applyBorder="1" applyAlignment="1">
      <alignment horizontal="center" vertical="center"/>
    </xf>
    <xf numFmtId="169" fontId="7" fillId="4" borderId="2" xfId="0" applyNumberFormat="1" applyFont="1" applyFill="1" applyBorder="1" applyAlignment="1">
      <alignment horizontal="center" vertical="center"/>
    </xf>
    <xf numFmtId="0" fontId="0" fillId="0" borderId="0" xfId="0" applyAlignment="1">
      <alignment horizontal="center" vertical="center"/>
    </xf>
    <xf numFmtId="169" fontId="36" fillId="0" borderId="0" xfId="0" applyNumberFormat="1" applyFont="1" applyAlignment="1">
      <alignment horizontal="center" vertical="center"/>
    </xf>
    <xf numFmtId="168" fontId="35" fillId="0" borderId="0" xfId="0" applyNumberFormat="1" applyFont="1" applyAlignment="1">
      <alignment horizontal="center" vertical="center"/>
    </xf>
    <xf numFmtId="0" fontId="33" fillId="0" borderId="0" xfId="0" applyFont="1" applyAlignment="1">
      <alignment horizontal="center" vertical="center"/>
    </xf>
    <xf numFmtId="0" fontId="39" fillId="0" borderId="0" xfId="0" applyFont="1" applyAlignment="1">
      <alignment horizontal="right"/>
    </xf>
    <xf numFmtId="0" fontId="5" fillId="0" borderId="0" xfId="0" applyFont="1" applyBorder="1"/>
    <xf numFmtId="0" fontId="6" fillId="0" borderId="0" xfId="0" applyFont="1" applyAlignment="1">
      <alignment horizontal="left"/>
    </xf>
    <xf numFmtId="0" fontId="5" fillId="0" borderId="0" xfId="0" applyFont="1" applyFill="1" applyBorder="1" applyAlignment="1" applyProtection="1">
      <alignment horizontal="center" vertical="center"/>
    </xf>
    <xf numFmtId="0" fontId="5" fillId="0" borderId="0" xfId="0" applyFont="1" applyAlignment="1" applyProtection="1">
      <alignment horizontal="center" vertical="center"/>
    </xf>
    <xf numFmtId="0" fontId="39" fillId="0" borderId="11" xfId="0" applyFont="1" applyFill="1" applyBorder="1" applyAlignment="1" applyProtection="1">
      <alignment horizontal="center" vertical="center"/>
    </xf>
    <xf numFmtId="0" fontId="5" fillId="0" borderId="0" xfId="0" applyFont="1" applyBorder="1" applyAlignment="1">
      <alignment vertical="center"/>
    </xf>
    <xf numFmtId="0" fontId="5" fillId="0" borderId="0" xfId="0" applyFont="1" applyAlignment="1">
      <alignment horizontal="right" vertical="center"/>
    </xf>
    <xf numFmtId="0" fontId="41" fillId="6" borderId="16" xfId="0" applyFont="1" applyFill="1" applyBorder="1" applyAlignment="1">
      <alignment horizontal="center" vertical="center"/>
    </xf>
    <xf numFmtId="20" fontId="0" fillId="0" borderId="0" xfId="0" applyNumberFormat="1" applyAlignment="1">
      <alignment horizontal="center" vertical="center"/>
    </xf>
    <xf numFmtId="0" fontId="0" fillId="0" borderId="0" xfId="0" applyAlignment="1">
      <alignment horizontal="left" vertical="center"/>
    </xf>
    <xf numFmtId="0" fontId="6" fillId="0" borderId="2" xfId="0" applyFont="1" applyBorder="1" applyAlignment="1" applyProtection="1">
      <alignment horizontal="center" vertical="center"/>
      <protection locked="0"/>
    </xf>
    <xf numFmtId="0" fontId="6" fillId="0" borderId="2" xfId="0" applyFont="1" applyBorder="1" applyAlignment="1" applyProtection="1">
      <alignment vertical="center"/>
      <protection locked="0"/>
    </xf>
    <xf numFmtId="169" fontId="6" fillId="0" borderId="2" xfId="0" applyNumberFormat="1" applyFont="1" applyBorder="1" applyAlignment="1" applyProtection="1">
      <alignment horizontal="center" vertical="center"/>
      <protection locked="0"/>
    </xf>
    <xf numFmtId="0" fontId="9" fillId="0" borderId="2" xfId="0" applyFont="1" applyBorder="1" applyAlignment="1">
      <alignment horizontal="center"/>
    </xf>
    <xf numFmtId="0" fontId="10" fillId="0" borderId="0" xfId="0" applyFont="1" applyFill="1" applyAlignment="1">
      <alignment horizontal="left" vertical="center"/>
    </xf>
    <xf numFmtId="0" fontId="6" fillId="0" borderId="0" xfId="0" applyFont="1" applyBorder="1" applyAlignment="1" applyProtection="1">
      <alignment horizontal="center" vertical="center"/>
    </xf>
    <xf numFmtId="0" fontId="6" fillId="0" borderId="17" xfId="0" applyFont="1" applyBorder="1" applyAlignment="1" applyProtection="1">
      <alignment horizontal="center" vertical="center"/>
    </xf>
    <xf numFmtId="0" fontId="6" fillId="0" borderId="18" xfId="0" applyFont="1" applyBorder="1" applyAlignment="1" applyProtection="1">
      <alignment horizontal="center" vertical="center"/>
    </xf>
    <xf numFmtId="0" fontId="6" fillId="0" borderId="19" xfId="0" applyFont="1" applyBorder="1" applyAlignment="1" applyProtection="1">
      <alignment horizontal="center" vertical="center"/>
    </xf>
    <xf numFmtId="0" fontId="6" fillId="0" borderId="20" xfId="0" applyFont="1" applyBorder="1" applyAlignment="1" applyProtection="1">
      <alignment horizontal="center" vertical="center"/>
    </xf>
    <xf numFmtId="0" fontId="6" fillId="0" borderId="21" xfId="0" applyFont="1" applyBorder="1" applyAlignment="1" applyProtection="1">
      <alignment horizontal="center" vertical="center"/>
    </xf>
    <xf numFmtId="0" fontId="6" fillId="0" borderId="22" xfId="0" applyFont="1" applyBorder="1" applyAlignment="1" applyProtection="1">
      <alignment horizontal="center" vertical="center"/>
    </xf>
    <xf numFmtId="0" fontId="6" fillId="0" borderId="20" xfId="0" applyFont="1" applyBorder="1" applyAlignment="1" applyProtection="1">
      <alignment vertical="center"/>
    </xf>
    <xf numFmtId="0" fontId="6" fillId="0" borderId="21" xfId="0" applyFont="1" applyBorder="1" applyAlignment="1" applyProtection="1">
      <alignment vertical="center"/>
    </xf>
    <xf numFmtId="0" fontId="6" fillId="0" borderId="22" xfId="0" applyFont="1" applyBorder="1" applyAlignment="1" applyProtection="1">
      <alignment vertical="center"/>
    </xf>
    <xf numFmtId="0" fontId="0" fillId="0" borderId="0" xfId="0" applyBorder="1" applyAlignment="1" applyProtection="1">
      <alignment horizontal="center" vertical="center"/>
    </xf>
    <xf numFmtId="0" fontId="0" fillId="0" borderId="0" xfId="0" applyBorder="1" applyProtection="1"/>
    <xf numFmtId="4" fontId="0" fillId="0" borderId="0" xfId="0" applyNumberFormat="1" applyBorder="1" applyAlignment="1" applyProtection="1">
      <alignment horizontal="center" vertical="center"/>
    </xf>
    <xf numFmtId="0" fontId="0" fillId="0" borderId="0" xfId="0" applyBorder="1" applyAlignment="1" applyProtection="1">
      <alignment vertical="center"/>
    </xf>
    <xf numFmtId="4" fontId="0" fillId="0" borderId="23" xfId="0" applyNumberFormat="1" applyBorder="1" applyAlignment="1" applyProtection="1">
      <alignment horizontal="center" vertical="center"/>
    </xf>
    <xf numFmtId="4" fontId="0" fillId="0" borderId="24" xfId="0" applyNumberFormat="1" applyBorder="1" applyAlignment="1" applyProtection="1">
      <alignment horizontal="center" vertical="center"/>
    </xf>
    <xf numFmtId="49" fontId="0" fillId="0" borderId="0" xfId="0" applyNumberFormat="1" applyBorder="1" applyAlignment="1" applyProtection="1">
      <alignment horizontal="center" vertical="center"/>
    </xf>
    <xf numFmtId="4" fontId="0" fillId="0" borderId="25" xfId="0" applyNumberFormat="1" applyBorder="1" applyAlignment="1" applyProtection="1">
      <alignment horizontal="center" vertical="center"/>
    </xf>
    <xf numFmtId="0" fontId="5" fillId="0" borderId="0" xfId="0" applyFont="1" applyBorder="1" applyProtection="1"/>
    <xf numFmtId="0" fontId="5" fillId="0" borderId="0" xfId="0" applyFont="1" applyBorder="1" applyAlignment="1" applyProtection="1">
      <alignment horizontal="center" vertical="center"/>
    </xf>
    <xf numFmtId="2" fontId="6" fillId="0" borderId="5" xfId="0" applyNumberFormat="1" applyFont="1" applyBorder="1" applyAlignment="1">
      <alignment horizontal="center"/>
    </xf>
    <xf numFmtId="4" fontId="6" fillId="0" borderId="5" xfId="0" applyNumberFormat="1" applyFont="1" applyFill="1" applyBorder="1" applyAlignment="1">
      <alignment horizontal="center"/>
    </xf>
    <xf numFmtId="2" fontId="6" fillId="0" borderId="2" xfId="0" applyNumberFormat="1" applyFont="1" applyBorder="1" applyAlignment="1" applyProtection="1">
      <alignment horizontal="center" vertical="center"/>
    </xf>
    <xf numFmtId="2" fontId="6" fillId="0" borderId="2" xfId="0" applyNumberFormat="1" applyFont="1" applyBorder="1" applyAlignment="1">
      <alignment horizontal="center" vertical="center"/>
    </xf>
    <xf numFmtId="4" fontId="7" fillId="4" borderId="2" xfId="0" applyNumberFormat="1" applyFont="1" applyFill="1" applyBorder="1" applyAlignment="1">
      <alignment horizontal="center" vertical="center"/>
    </xf>
    <xf numFmtId="4" fontId="40" fillId="4" borderId="2" xfId="0" applyNumberFormat="1" applyFont="1" applyFill="1" applyBorder="1" applyAlignment="1">
      <alignment horizontal="center" vertical="center"/>
    </xf>
    <xf numFmtId="2" fontId="0" fillId="0" borderId="0" xfId="0" applyNumberFormat="1" applyBorder="1" applyAlignment="1" applyProtection="1">
      <alignment horizontal="center" vertical="center"/>
    </xf>
    <xf numFmtId="0" fontId="0" fillId="7" borderId="0" xfId="0" applyFill="1" applyBorder="1" applyProtection="1"/>
    <xf numFmtId="0" fontId="0" fillId="0" borderId="0" xfId="0" applyAlignment="1">
      <alignment vertical="top"/>
    </xf>
    <xf numFmtId="0" fontId="51" fillId="0" borderId="0" xfId="0" applyFont="1" applyBorder="1" applyAlignment="1">
      <alignment horizontal="center" vertical="center"/>
    </xf>
    <xf numFmtId="0" fontId="52" fillId="0" borderId="0" xfId="0" applyFont="1" applyBorder="1" applyAlignment="1">
      <alignment horizontal="center" vertical="center"/>
    </xf>
    <xf numFmtId="0" fontId="0" fillId="0" borderId="0" xfId="0" applyBorder="1" applyAlignment="1">
      <alignment horizontal="center" vertical="center"/>
    </xf>
    <xf numFmtId="0" fontId="0" fillId="0" borderId="0" xfId="0" applyBorder="1" applyAlignment="1">
      <alignment horizontal="center" vertical="top"/>
    </xf>
    <xf numFmtId="0" fontId="53" fillId="0" borderId="0" xfId="0" applyFont="1" applyBorder="1" applyAlignment="1">
      <alignment horizontal="center" vertical="center"/>
    </xf>
    <xf numFmtId="0" fontId="0" fillId="0" borderId="0" xfId="0" quotePrefix="1" applyAlignment="1">
      <alignment horizontal="left" vertical="center"/>
    </xf>
    <xf numFmtId="0" fontId="0" fillId="0" borderId="0" xfId="0"/>
    <xf numFmtId="0" fontId="0" fillId="0" borderId="0" xfId="0"/>
    <xf numFmtId="0" fontId="58" fillId="0" borderId="0" xfId="0" applyFont="1"/>
    <xf numFmtId="3" fontId="58" fillId="0" borderId="0" xfId="0" applyNumberFormat="1" applyFont="1" applyAlignment="1">
      <alignment horizontal="left" vertical="center"/>
    </xf>
    <xf numFmtId="0" fontId="34" fillId="0" borderId="0" xfId="0" applyFont="1" applyFill="1" applyBorder="1" applyAlignment="1" applyProtection="1">
      <alignment horizontal="center" vertical="center"/>
      <protection locked="0"/>
    </xf>
    <xf numFmtId="0" fontId="41" fillId="0" borderId="0" xfId="0" applyFont="1" applyFill="1" applyBorder="1" applyAlignment="1" applyProtection="1">
      <alignment horizontal="center" vertical="center"/>
    </xf>
    <xf numFmtId="0" fontId="0" fillId="0" borderId="0" xfId="0" applyFont="1" applyAlignment="1">
      <alignment horizontal="left" vertical="center"/>
    </xf>
    <xf numFmtId="0" fontId="0" fillId="0" borderId="0" xfId="0"/>
    <xf numFmtId="0" fontId="10" fillId="0" borderId="0" xfId="0" applyFont="1" applyAlignment="1">
      <alignment horizontal="center" vertical="center"/>
    </xf>
    <xf numFmtId="0" fontId="13" fillId="0" borderId="0" xfId="0" applyFont="1" applyAlignment="1">
      <alignment horizontal="center"/>
    </xf>
    <xf numFmtId="0" fontId="66" fillId="9" borderId="0" xfId="0" applyFont="1" applyFill="1" applyAlignment="1" applyProtection="1">
      <alignment horizontal="center" vertical="center"/>
      <protection locked="0"/>
    </xf>
    <xf numFmtId="0" fontId="65" fillId="8" borderId="14" xfId="0" applyFont="1" applyFill="1" applyBorder="1" applyAlignment="1" applyProtection="1">
      <alignment horizontal="center" vertical="center"/>
    </xf>
    <xf numFmtId="0" fontId="68" fillId="8" borderId="14" xfId="0" applyFont="1" applyFill="1" applyBorder="1" applyAlignment="1" applyProtection="1">
      <alignment horizontal="center" vertical="center"/>
    </xf>
    <xf numFmtId="0" fontId="65" fillId="0" borderId="0" xfId="0" applyFont="1" applyAlignment="1" applyProtection="1">
      <alignment horizontal="center" vertical="center"/>
    </xf>
    <xf numFmtId="0" fontId="14" fillId="0" borderId="0" xfId="0" applyFont="1" applyAlignment="1" applyProtection="1">
      <alignment horizontal="center" vertical="center"/>
    </xf>
    <xf numFmtId="0" fontId="69" fillId="8" borderId="14" xfId="0" applyFont="1" applyFill="1" applyBorder="1" applyAlignment="1" applyProtection="1">
      <alignment horizontal="center" vertical="center"/>
    </xf>
    <xf numFmtId="169" fontId="66" fillId="9" borderId="0" xfId="0" applyNumberFormat="1" applyFont="1" applyFill="1" applyAlignment="1" applyProtection="1">
      <alignment horizontal="center" vertical="center"/>
      <protection locked="0"/>
    </xf>
    <xf numFmtId="167" fontId="71" fillId="0" borderId="0" xfId="0" applyNumberFormat="1" applyFont="1" applyFill="1" applyAlignment="1" applyProtection="1">
      <alignment vertical="center"/>
    </xf>
    <xf numFmtId="0" fontId="65" fillId="0" borderId="0" xfId="0" applyFont="1" applyAlignment="1" applyProtection="1">
      <alignment horizontal="center" vertical="center" shrinkToFit="1"/>
    </xf>
    <xf numFmtId="0" fontId="69" fillId="0" borderId="0" xfId="0" applyFont="1" applyAlignment="1" applyProtection="1">
      <alignment horizontal="center" vertical="center"/>
    </xf>
    <xf numFmtId="167" fontId="70" fillId="12" borderId="0" xfId="0" applyNumberFormat="1" applyFont="1" applyFill="1" applyAlignment="1" applyProtection="1">
      <alignment horizontal="center" vertical="center"/>
    </xf>
    <xf numFmtId="4" fontId="71" fillId="11" borderId="0" xfId="0" applyNumberFormat="1" applyFont="1" applyFill="1" applyAlignment="1" applyProtection="1">
      <alignment horizontal="center" vertical="center"/>
    </xf>
    <xf numFmtId="4" fontId="70" fillId="11" borderId="0" xfId="0" applyNumberFormat="1" applyFont="1" applyFill="1" applyAlignment="1" applyProtection="1">
      <alignment horizontal="center" vertical="center"/>
    </xf>
    <xf numFmtId="0" fontId="65" fillId="5" borderId="14" xfId="0" applyFont="1" applyFill="1" applyBorder="1" applyAlignment="1" applyProtection="1">
      <alignment horizontal="center" vertical="center"/>
    </xf>
    <xf numFmtId="0" fontId="68" fillId="5" borderId="14" xfId="0" applyFont="1" applyFill="1" applyBorder="1" applyAlignment="1" applyProtection="1">
      <alignment horizontal="center" vertical="center"/>
    </xf>
    <xf numFmtId="0" fontId="14" fillId="0" borderId="0" xfId="0" applyFont="1" applyAlignment="1" applyProtection="1">
      <alignment vertical="center"/>
    </xf>
    <xf numFmtId="0" fontId="69" fillId="10" borderId="0" xfId="0" applyFont="1" applyFill="1" applyAlignment="1" applyProtection="1">
      <alignment horizontal="center" vertical="center"/>
    </xf>
    <xf numFmtId="0" fontId="67" fillId="0" borderId="0" xfId="0" applyFont="1" applyAlignment="1" applyProtection="1">
      <alignment vertical="center"/>
    </xf>
    <xf numFmtId="0" fontId="14" fillId="0" borderId="0" xfId="0" applyFont="1" applyFill="1" applyAlignment="1" applyProtection="1">
      <alignment vertical="center"/>
    </xf>
    <xf numFmtId="0" fontId="14" fillId="0" borderId="0" xfId="0" quotePrefix="1" applyFont="1" applyAlignment="1" applyProtection="1">
      <alignment vertical="center"/>
    </xf>
    <xf numFmtId="169" fontId="14" fillId="0" borderId="0" xfId="0" applyNumberFormat="1" applyFont="1" applyAlignment="1" applyProtection="1">
      <alignment vertical="center"/>
    </xf>
    <xf numFmtId="167" fontId="71" fillId="0" borderId="0" xfId="0" applyNumberFormat="1" applyFont="1" applyFill="1" applyAlignment="1" applyProtection="1">
      <alignment horizontal="center" vertical="center"/>
    </xf>
    <xf numFmtId="0" fontId="14" fillId="0" borderId="0" xfId="0" applyFont="1" applyFill="1" applyAlignment="1" applyProtection="1">
      <alignment horizontal="center" vertical="center"/>
    </xf>
    <xf numFmtId="0" fontId="14" fillId="0" borderId="0" xfId="0" quotePrefix="1" applyFont="1" applyAlignment="1" applyProtection="1">
      <alignment horizontal="center" vertical="center"/>
    </xf>
    <xf numFmtId="0" fontId="14" fillId="8" borderId="14" xfId="0" applyFont="1" applyFill="1" applyBorder="1" applyAlignment="1" applyProtection="1">
      <alignment horizontal="center" vertical="center"/>
    </xf>
    <xf numFmtId="0" fontId="63" fillId="12" borderId="0" xfId="0" applyFont="1" applyFill="1" applyAlignment="1" applyProtection="1">
      <alignment horizontal="center" vertical="center"/>
    </xf>
    <xf numFmtId="0" fontId="14" fillId="12" borderId="0" xfId="0" applyFont="1" applyFill="1" applyAlignment="1" applyProtection="1">
      <alignment horizontal="center" vertical="center"/>
    </xf>
    <xf numFmtId="0" fontId="65" fillId="12" borderId="0" xfId="0" applyFont="1" applyFill="1" applyAlignment="1" applyProtection="1">
      <alignment horizontal="center" vertical="center"/>
    </xf>
    <xf numFmtId="0" fontId="69" fillId="12" borderId="0" xfId="0" applyFont="1" applyFill="1" applyAlignment="1" applyProtection="1">
      <alignment horizontal="center" vertical="center"/>
    </xf>
    <xf numFmtId="0" fontId="64" fillId="12" borderId="0" xfId="0" applyFont="1" applyFill="1" applyAlignment="1" applyProtection="1">
      <alignment horizontal="center" vertical="center"/>
    </xf>
    <xf numFmtId="0" fontId="65" fillId="0" borderId="14" xfId="0" applyFont="1" applyFill="1" applyBorder="1" applyAlignment="1" applyProtection="1">
      <alignment horizontal="center" vertical="center"/>
    </xf>
    <xf numFmtId="0" fontId="66" fillId="9" borderId="14" xfId="0" applyFont="1" applyFill="1" applyBorder="1" applyAlignment="1" applyProtection="1">
      <alignment horizontal="center" vertical="center"/>
      <protection locked="0"/>
    </xf>
    <xf numFmtId="0" fontId="14" fillId="12" borderId="0" xfId="0" applyFont="1" applyFill="1" applyBorder="1" applyAlignment="1" applyProtection="1">
      <alignment horizontal="center" vertical="center"/>
    </xf>
    <xf numFmtId="0" fontId="14" fillId="0" borderId="0" xfId="0" applyFont="1" applyFill="1" applyBorder="1" applyAlignment="1" applyProtection="1">
      <alignment vertical="center"/>
    </xf>
    <xf numFmtId="169" fontId="71" fillId="0" borderId="0" xfId="0" applyNumberFormat="1" applyFont="1" applyFill="1" applyBorder="1" applyAlignment="1" applyProtection="1">
      <alignment horizontal="center" vertical="center"/>
    </xf>
    <xf numFmtId="0" fontId="14" fillId="0" borderId="0" xfId="0" applyFont="1" applyFill="1" applyBorder="1" applyAlignment="1" applyProtection="1">
      <alignment horizontal="center" vertical="center"/>
    </xf>
    <xf numFmtId="169" fontId="74" fillId="0" borderId="0" xfId="1" applyNumberFormat="1" applyFont="1" applyFill="1" applyBorder="1" applyAlignment="1" applyProtection="1">
      <alignment horizontal="center" vertical="center"/>
    </xf>
    <xf numFmtId="169" fontId="24" fillId="0" borderId="0" xfId="0" applyNumberFormat="1" applyFont="1" applyFill="1" applyBorder="1" applyAlignment="1" applyProtection="1">
      <alignment horizontal="center" vertical="center"/>
    </xf>
    <xf numFmtId="169" fontId="19" fillId="0" borderId="0" xfId="0" applyNumberFormat="1" applyFont="1" applyFill="1" applyBorder="1" applyAlignment="1" applyProtection="1">
      <alignment horizontal="center" vertical="center"/>
    </xf>
    <xf numFmtId="0" fontId="8" fillId="0" borderId="0" xfId="1" applyFill="1" applyBorder="1" applyAlignment="1" applyProtection="1">
      <alignment horizontal="center" vertical="center"/>
    </xf>
    <xf numFmtId="169" fontId="8" fillId="0" borderId="0" xfId="1" applyNumberFormat="1" applyFill="1" applyAlignment="1" applyProtection="1">
      <alignment horizontal="center" vertical="center"/>
    </xf>
    <xf numFmtId="169" fontId="70" fillId="0" borderId="0" xfId="0" applyNumberFormat="1" applyFont="1" applyFill="1" applyBorder="1" applyAlignment="1" applyProtection="1">
      <alignment horizontal="center" vertical="center"/>
    </xf>
    <xf numFmtId="0" fontId="69" fillId="0" borderId="0" xfId="0" applyFont="1" applyFill="1" applyBorder="1" applyAlignment="1" applyProtection="1">
      <alignment horizontal="center" vertical="center"/>
    </xf>
    <xf numFmtId="169" fontId="8" fillId="0" borderId="0" xfId="1" applyNumberFormat="1" applyFill="1" applyBorder="1" applyAlignment="1" applyProtection="1">
      <alignment horizontal="center" vertical="center"/>
    </xf>
    <xf numFmtId="0" fontId="24" fillId="0" borderId="0" xfId="0" applyFont="1" applyFill="1" applyBorder="1" applyAlignment="1" applyProtection="1">
      <alignment horizontal="center" vertical="center"/>
    </xf>
    <xf numFmtId="0" fontId="69" fillId="0" borderId="0" xfId="0" applyFont="1" applyFill="1" applyAlignment="1" applyProtection="1">
      <alignment horizontal="center" vertical="center"/>
    </xf>
    <xf numFmtId="0" fontId="65" fillId="12" borderId="0" xfId="0" applyFont="1" applyFill="1" applyBorder="1" applyAlignment="1" applyProtection="1">
      <alignment horizontal="center" vertical="center"/>
    </xf>
    <xf numFmtId="169" fontId="70" fillId="12" borderId="0" xfId="0" applyNumberFormat="1" applyFont="1" applyFill="1" applyBorder="1" applyAlignment="1" applyProtection="1">
      <alignment horizontal="center" vertical="center"/>
    </xf>
    <xf numFmtId="0" fontId="69" fillId="12" borderId="0" xfId="0" applyFont="1" applyFill="1" applyBorder="1" applyAlignment="1" applyProtection="1">
      <alignment horizontal="center" vertical="center"/>
    </xf>
    <xf numFmtId="169" fontId="60" fillId="12" borderId="0" xfId="1" applyNumberFormat="1" applyFont="1" applyFill="1" applyBorder="1" applyAlignment="1" applyProtection="1">
      <alignment horizontal="center" vertical="center"/>
    </xf>
    <xf numFmtId="0" fontId="8" fillId="0" borderId="0" xfId="1" applyAlignment="1" applyProtection="1">
      <alignment horizontal="center" vertical="center"/>
    </xf>
    <xf numFmtId="169" fontId="72" fillId="0" borderId="0" xfId="1" applyNumberFormat="1" applyFont="1" applyFill="1" applyBorder="1" applyAlignment="1" applyProtection="1">
      <alignment horizontal="center" vertical="center"/>
    </xf>
    <xf numFmtId="0" fontId="24" fillId="0" borderId="0" xfId="0" applyFont="1" applyAlignment="1" applyProtection="1">
      <alignment horizontal="center" vertical="center"/>
    </xf>
    <xf numFmtId="167" fontId="70" fillId="0" borderId="0" xfId="0" applyNumberFormat="1" applyFont="1" applyFill="1" applyAlignment="1" applyProtection="1">
      <alignment horizontal="center" vertical="center"/>
    </xf>
    <xf numFmtId="1" fontId="71" fillId="0" borderId="0" xfId="0" applyNumberFormat="1" applyFont="1" applyFill="1" applyAlignment="1" applyProtection="1">
      <alignment vertical="center"/>
    </xf>
    <xf numFmtId="1" fontId="71" fillId="0" borderId="0" xfId="0" applyNumberFormat="1" applyFont="1" applyFill="1" applyAlignment="1" applyProtection="1">
      <alignment horizontal="center" vertical="center"/>
    </xf>
    <xf numFmtId="1" fontId="14" fillId="0" borderId="0" xfId="0" applyNumberFormat="1" applyFont="1" applyAlignment="1" applyProtection="1">
      <alignment vertical="center"/>
    </xf>
    <xf numFmtId="1" fontId="14" fillId="0" borderId="0" xfId="0" applyNumberFormat="1" applyFont="1" applyAlignment="1" applyProtection="1">
      <alignment horizontal="center" vertical="center"/>
    </xf>
    <xf numFmtId="1" fontId="69" fillId="0" borderId="0" xfId="0" applyNumberFormat="1" applyFont="1" applyFill="1" applyAlignment="1" applyProtection="1">
      <alignment horizontal="center" vertical="center"/>
    </xf>
    <xf numFmtId="1" fontId="70" fillId="0" borderId="0" xfId="0" applyNumberFormat="1" applyFont="1" applyFill="1" applyAlignment="1" applyProtection="1">
      <alignment horizontal="center" vertical="center"/>
    </xf>
    <xf numFmtId="0" fontId="69" fillId="10" borderId="0" xfId="0" applyFont="1" applyFill="1" applyAlignment="1" applyProtection="1">
      <alignment vertical="center"/>
    </xf>
    <xf numFmtId="0" fontId="68" fillId="15" borderId="0" xfId="0" applyFont="1" applyFill="1" applyAlignment="1" applyProtection="1">
      <alignment horizontal="center" vertical="center" shrinkToFit="1"/>
    </xf>
    <xf numFmtId="0" fontId="69" fillId="15" borderId="0" xfId="0" applyFont="1" applyFill="1" applyAlignment="1" applyProtection="1">
      <alignment horizontal="center" vertical="center" wrapText="1" shrinkToFit="1"/>
    </xf>
    <xf numFmtId="167" fontId="71" fillId="12" borderId="0" xfId="0" applyNumberFormat="1" applyFont="1" applyFill="1" applyAlignment="1" applyProtection="1">
      <alignment horizontal="center" vertical="center"/>
    </xf>
    <xf numFmtId="169" fontId="72" fillId="12" borderId="0" xfId="1" applyNumberFormat="1" applyFont="1" applyFill="1" applyBorder="1" applyAlignment="1" applyProtection="1">
      <alignment horizontal="center" vertical="center"/>
    </xf>
    <xf numFmtId="0" fontId="0" fillId="0" borderId="0" xfId="0" applyFont="1" applyFill="1" applyAlignment="1">
      <alignment horizontal="left" vertical="center"/>
    </xf>
    <xf numFmtId="0" fontId="0" fillId="0" borderId="0" xfId="0" quotePrefix="1" applyFill="1" applyAlignment="1">
      <alignment horizontal="left" vertical="center"/>
    </xf>
    <xf numFmtId="0" fontId="14" fillId="0" borderId="0" xfId="0" applyFont="1"/>
    <xf numFmtId="0" fontId="4" fillId="0" borderId="0" xfId="0" applyFont="1" applyAlignment="1">
      <alignment horizontal="center"/>
    </xf>
    <xf numFmtId="0" fontId="4" fillId="0" borderId="1" xfId="0" applyFont="1" applyFill="1" applyBorder="1" applyAlignment="1" applyProtection="1">
      <alignment horizontal="center" vertical="center"/>
      <protection locked="0"/>
    </xf>
    <xf numFmtId="0" fontId="14" fillId="0" borderId="0" xfId="0" applyFont="1" applyAlignment="1">
      <alignment vertical="center"/>
    </xf>
    <xf numFmtId="0" fontId="4" fillId="0" borderId="0" xfId="0" applyFont="1"/>
    <xf numFmtId="0" fontId="31" fillId="0" borderId="0" xfId="0" applyFont="1" applyAlignment="1">
      <alignment vertical="center"/>
    </xf>
    <xf numFmtId="3" fontId="62" fillId="0" borderId="0" xfId="0" applyNumberFormat="1" applyFont="1" applyAlignment="1">
      <alignment horizontal="center" vertical="center"/>
    </xf>
    <xf numFmtId="0" fontId="62" fillId="0" borderId="0" xfId="0" applyFont="1"/>
    <xf numFmtId="0" fontId="31" fillId="0" borderId="0" xfId="0" applyFont="1"/>
    <xf numFmtId="0" fontId="61" fillId="0" borderId="1" xfId="0" applyFont="1" applyFill="1" applyBorder="1" applyAlignment="1" applyProtection="1">
      <alignment horizontal="center" vertical="center"/>
      <protection locked="0"/>
    </xf>
    <xf numFmtId="3" fontId="62" fillId="0" borderId="0" xfId="0" applyNumberFormat="1" applyFont="1" applyAlignment="1">
      <alignment horizontal="left"/>
    </xf>
    <xf numFmtId="0" fontId="44" fillId="0" borderId="0" xfId="0" applyFont="1" applyAlignment="1">
      <alignment vertical="center"/>
    </xf>
    <xf numFmtId="3" fontId="62" fillId="0" borderId="0" xfId="0" applyNumberFormat="1" applyFont="1" applyAlignment="1">
      <alignment horizontal="left" vertical="center"/>
    </xf>
    <xf numFmtId="0" fontId="31" fillId="0" borderId="0" xfId="0" applyFont="1" applyAlignment="1">
      <alignment horizontal="center"/>
    </xf>
    <xf numFmtId="0" fontId="31" fillId="0" borderId="0" xfId="0" applyFont="1" applyBorder="1" applyAlignment="1">
      <alignment horizontal="center" vertical="center"/>
    </xf>
    <xf numFmtId="0" fontId="31" fillId="0" borderId="0" xfId="0" applyFont="1" applyBorder="1" applyAlignment="1">
      <alignment vertical="center"/>
    </xf>
    <xf numFmtId="0" fontId="31" fillId="0" borderId="0" xfId="0" applyFont="1" applyBorder="1" applyAlignment="1">
      <alignment horizontal="center"/>
    </xf>
    <xf numFmtId="0" fontId="31" fillId="0" borderId="0" xfId="0" applyFont="1" applyAlignment="1">
      <alignment horizontal="right"/>
    </xf>
    <xf numFmtId="0" fontId="79" fillId="0" borderId="0" xfId="0" applyFont="1" applyAlignment="1"/>
    <xf numFmtId="169" fontId="77" fillId="0" borderId="0" xfId="0" applyNumberFormat="1" applyFont="1" applyAlignment="1">
      <alignment vertical="center"/>
    </xf>
    <xf numFmtId="166" fontId="77" fillId="0" borderId="0" xfId="0" applyNumberFormat="1" applyFont="1" applyAlignment="1">
      <alignment horizontal="center"/>
    </xf>
    <xf numFmtId="0" fontId="0" fillId="0" borderId="0" xfId="0"/>
    <xf numFmtId="167" fontId="66" fillId="14" borderId="0" xfId="0" applyNumberFormat="1" applyFont="1" applyFill="1" applyAlignment="1" applyProtection="1">
      <alignment horizontal="center" vertical="center"/>
      <protection locked="0"/>
    </xf>
    <xf numFmtId="169" fontId="66" fillId="14" borderId="0" xfId="0" applyNumberFormat="1" applyFont="1" applyFill="1" applyAlignment="1" applyProtection="1">
      <alignment horizontal="center" vertical="center"/>
      <protection locked="0"/>
    </xf>
    <xf numFmtId="169" fontId="66" fillId="14" borderId="0" xfId="0" applyNumberFormat="1" applyFont="1" applyFill="1" applyAlignment="1" applyProtection="1">
      <alignment horizontal="center" vertical="center"/>
    </xf>
    <xf numFmtId="0" fontId="76" fillId="14" borderId="0" xfId="1" applyNumberFormat="1" applyFont="1" applyFill="1" applyAlignment="1" applyProtection="1">
      <alignment horizontal="center" vertical="center"/>
    </xf>
    <xf numFmtId="169" fontId="73" fillId="14" borderId="0" xfId="1" applyNumberFormat="1" applyFont="1" applyFill="1" applyAlignment="1" applyProtection="1">
      <alignment horizontal="center" vertical="center" shrinkToFit="1"/>
    </xf>
    <xf numFmtId="167" fontId="71" fillId="14" borderId="0" xfId="0" applyNumberFormat="1" applyFont="1" applyFill="1" applyAlignment="1" applyProtection="1">
      <alignment horizontal="center" vertical="center"/>
      <protection locked="0"/>
    </xf>
    <xf numFmtId="2" fontId="66" fillId="14" borderId="0" xfId="0" applyNumberFormat="1" applyFont="1" applyFill="1" applyAlignment="1" applyProtection="1">
      <alignment horizontal="center" vertical="center"/>
      <protection locked="0"/>
    </xf>
    <xf numFmtId="4" fontId="66" fillId="14" borderId="0" xfId="0" applyNumberFormat="1" applyFont="1" applyFill="1" applyAlignment="1" applyProtection="1">
      <alignment horizontal="center" vertical="center"/>
    </xf>
    <xf numFmtId="167" fontId="66" fillId="14" borderId="0" xfId="0" applyNumberFormat="1" applyFont="1" applyFill="1" applyAlignment="1" applyProtection="1">
      <alignment horizontal="center" vertical="center"/>
    </xf>
    <xf numFmtId="167" fontId="66" fillId="14" borderId="4" xfId="0" applyNumberFormat="1" applyFont="1" applyFill="1" applyBorder="1" applyAlignment="1" applyProtection="1">
      <alignment horizontal="center" vertical="center"/>
    </xf>
    <xf numFmtId="167" fontId="66" fillId="14" borderId="4" xfId="0" applyNumberFormat="1" applyFont="1" applyFill="1" applyBorder="1" applyAlignment="1" applyProtection="1">
      <alignment horizontal="center" vertical="center"/>
      <protection locked="0"/>
    </xf>
    <xf numFmtId="167" fontId="66" fillId="14" borderId="10" xfId="0" applyNumberFormat="1" applyFont="1" applyFill="1" applyBorder="1" applyAlignment="1" applyProtection="1">
      <alignment horizontal="center" vertical="center"/>
      <protection locked="0"/>
    </xf>
    <xf numFmtId="167" fontId="66" fillId="14" borderId="7" xfId="0" applyNumberFormat="1" applyFont="1" applyFill="1" applyBorder="1" applyAlignment="1" applyProtection="1">
      <alignment horizontal="center" vertical="center"/>
      <protection locked="0"/>
    </xf>
    <xf numFmtId="169" fontId="71" fillId="14" borderId="0" xfId="0" applyNumberFormat="1" applyFont="1" applyFill="1" applyAlignment="1" applyProtection="1">
      <alignment horizontal="center" vertical="center"/>
      <protection locked="0"/>
    </xf>
    <xf numFmtId="2" fontId="66" fillId="14" borderId="0" xfId="0" applyNumberFormat="1" applyFont="1" applyFill="1" applyAlignment="1" applyProtection="1">
      <alignment horizontal="center" vertical="center"/>
    </xf>
    <xf numFmtId="0" fontId="82" fillId="8" borderId="14" xfId="0" applyFont="1" applyFill="1" applyBorder="1" applyAlignment="1" applyProtection="1">
      <alignment horizontal="center" vertical="center"/>
    </xf>
    <xf numFmtId="4" fontId="71" fillId="14" borderId="0" xfId="0" applyNumberFormat="1" applyFont="1" applyFill="1" applyAlignment="1">
      <alignment horizontal="center"/>
    </xf>
    <xf numFmtId="167" fontId="81" fillId="12" borderId="0" xfId="0" applyNumberFormat="1" applyFont="1" applyFill="1" applyAlignment="1" applyProtection="1">
      <alignment vertical="center"/>
    </xf>
    <xf numFmtId="0" fontId="80" fillId="12" borderId="0" xfId="0" applyFont="1" applyFill="1" applyAlignment="1" applyProtection="1">
      <alignment vertical="center"/>
    </xf>
    <xf numFmtId="0" fontId="14" fillId="12" borderId="0" xfId="0" applyFont="1" applyFill="1" applyAlignment="1" applyProtection="1">
      <alignment vertical="center"/>
    </xf>
    <xf numFmtId="0" fontId="67" fillId="12" borderId="0" xfId="0" applyFont="1" applyFill="1" applyAlignment="1" applyProtection="1">
      <alignment vertical="center"/>
    </xf>
    <xf numFmtId="167" fontId="71" fillId="12" borderId="0" xfId="0" applyNumberFormat="1" applyFont="1" applyFill="1" applyAlignment="1" applyProtection="1">
      <alignment vertical="center"/>
    </xf>
    <xf numFmtId="0" fontId="1" fillId="0" borderId="0" xfId="0" applyFont="1" applyAlignment="1">
      <alignment horizontal="center" vertical="center"/>
    </xf>
    <xf numFmtId="0" fontId="1" fillId="0" borderId="0" xfId="0" applyFont="1"/>
    <xf numFmtId="0" fontId="1" fillId="0" borderId="0" xfId="0" applyFont="1" applyAlignment="1">
      <alignment horizontal="left" vertical="center"/>
    </xf>
    <xf numFmtId="167" fontId="14" fillId="0" borderId="0" xfId="0" applyNumberFormat="1" applyFont="1" applyAlignment="1" applyProtection="1">
      <alignment vertical="center"/>
    </xf>
    <xf numFmtId="167" fontId="14" fillId="0" borderId="0" xfId="0" applyNumberFormat="1" applyFont="1" applyFill="1" applyAlignment="1" applyProtection="1">
      <alignment horizontal="center" vertical="center"/>
    </xf>
    <xf numFmtId="167" fontId="14" fillId="0" borderId="0" xfId="0" applyNumberFormat="1" applyFont="1" applyAlignment="1" applyProtection="1">
      <alignment horizontal="center" vertical="center"/>
    </xf>
    <xf numFmtId="167" fontId="14" fillId="0" borderId="0" xfId="0" quotePrefix="1" applyNumberFormat="1" applyFont="1" applyAlignment="1" applyProtection="1">
      <alignment horizontal="center" vertical="center"/>
    </xf>
    <xf numFmtId="172" fontId="14" fillId="0" borderId="0" xfId="0" applyNumberFormat="1" applyFont="1" applyAlignment="1" applyProtection="1">
      <alignment horizontal="center" vertical="center"/>
    </xf>
    <xf numFmtId="0" fontId="96" fillId="0" borderId="0" xfId="0" applyFont="1" applyBorder="1" applyAlignment="1" applyProtection="1">
      <alignment horizontal="center" vertical="center"/>
    </xf>
    <xf numFmtId="0" fontId="96" fillId="0" borderId="0" xfId="0" applyFont="1" applyBorder="1" applyAlignment="1" applyProtection="1">
      <alignment vertical="center"/>
    </xf>
    <xf numFmtId="0" fontId="12" fillId="0" borderId="0" xfId="0" applyFont="1" applyBorder="1" applyAlignment="1" applyProtection="1">
      <alignment horizontal="right" vertical="center"/>
    </xf>
    <xf numFmtId="4" fontId="41" fillId="0" borderId="0" xfId="0" applyNumberFormat="1" applyFont="1" applyFill="1" applyBorder="1" applyAlignment="1" applyProtection="1">
      <alignment horizontal="center" vertical="center"/>
    </xf>
    <xf numFmtId="0" fontId="0" fillId="0" borderId="0" xfId="0" applyAlignment="1" applyProtection="1">
      <alignment horizontal="center" vertical="center"/>
    </xf>
    <xf numFmtId="0" fontId="5" fillId="0" borderId="0" xfId="0" applyFont="1" applyBorder="1" applyAlignment="1" applyProtection="1">
      <alignment vertical="center"/>
    </xf>
    <xf numFmtId="0" fontId="98" fillId="0" borderId="0" xfId="0" applyFont="1" applyFill="1" applyBorder="1" applyAlignment="1" applyProtection="1">
      <alignment horizontal="center" vertical="center"/>
    </xf>
    <xf numFmtId="0" fontId="117" fillId="4" borderId="2" xfId="0" applyFont="1" applyFill="1" applyBorder="1" applyAlignment="1" applyProtection="1">
      <alignment vertical="center"/>
    </xf>
    <xf numFmtId="0" fontId="117" fillId="4" borderId="2" xfId="0" applyFont="1" applyFill="1" applyBorder="1" applyAlignment="1" applyProtection="1">
      <alignment horizontal="left" vertical="center"/>
    </xf>
    <xf numFmtId="0" fontId="117" fillId="4" borderId="2" xfId="0" applyFont="1" applyFill="1" applyBorder="1" applyAlignment="1" applyProtection="1">
      <alignment horizontal="center" vertical="center"/>
    </xf>
    <xf numFmtId="169" fontId="117" fillId="4" borderId="2" xfId="0" applyNumberFormat="1" applyFont="1" applyFill="1" applyBorder="1" applyAlignment="1" applyProtection="1">
      <alignment horizontal="center" vertical="center"/>
    </xf>
    <xf numFmtId="4" fontId="117" fillId="4" borderId="2" xfId="0" applyNumberFormat="1" applyFont="1" applyFill="1" applyBorder="1" applyAlignment="1" applyProtection="1">
      <alignment horizontal="center" vertical="center"/>
    </xf>
    <xf numFmtId="0" fontId="100" fillId="0" borderId="2" xfId="0" applyFont="1" applyBorder="1" applyAlignment="1" applyProtection="1">
      <alignment horizontal="center" vertical="center"/>
    </xf>
    <xf numFmtId="2" fontId="100" fillId="0" borderId="2" xfId="0" applyNumberFormat="1" applyFont="1" applyBorder="1" applyAlignment="1" applyProtection="1">
      <alignment horizontal="center" vertical="center"/>
    </xf>
    <xf numFmtId="0" fontId="100" fillId="0" borderId="2" xfId="0" applyFont="1" applyFill="1" applyBorder="1" applyAlignment="1" applyProtection="1">
      <alignment horizontal="center" vertical="center"/>
    </xf>
    <xf numFmtId="0" fontId="100" fillId="2" borderId="2" xfId="0" applyFont="1" applyFill="1" applyBorder="1" applyAlignment="1" applyProtection="1">
      <alignment horizontal="center" vertical="center"/>
    </xf>
    <xf numFmtId="0" fontId="112" fillId="0" borderId="0" xfId="0" applyFont="1" applyFill="1" applyBorder="1" applyAlignment="1" applyProtection="1">
      <alignment vertical="center"/>
    </xf>
    <xf numFmtId="0" fontId="109" fillId="0" borderId="0" xfId="0" applyFont="1" applyBorder="1" applyAlignment="1" applyProtection="1">
      <alignment horizontal="right" vertical="center"/>
    </xf>
    <xf numFmtId="0" fontId="98" fillId="0" borderId="0" xfId="0" applyFont="1" applyAlignment="1" applyProtection="1">
      <alignment vertical="center"/>
    </xf>
    <xf numFmtId="0" fontId="98" fillId="0" borderId="0" xfId="0" applyFont="1" applyAlignment="1" applyProtection="1">
      <alignment horizontal="center" vertical="center"/>
    </xf>
    <xf numFmtId="0" fontId="117" fillId="4" borderId="2" xfId="0" applyFont="1" applyFill="1" applyBorder="1" applyAlignment="1">
      <alignment horizontal="center" vertical="center"/>
    </xf>
    <xf numFmtId="0" fontId="117" fillId="4" borderId="2" xfId="0" applyFont="1" applyFill="1" applyBorder="1" applyAlignment="1">
      <alignment horizontal="left" vertical="center"/>
    </xf>
    <xf numFmtId="0" fontId="117" fillId="4" borderId="8" xfId="0" applyFont="1" applyFill="1" applyBorder="1" applyAlignment="1">
      <alignment horizontal="center" vertical="center"/>
    </xf>
    <xf numFmtId="169" fontId="117" fillId="4" borderId="8" xfId="0" applyNumberFormat="1" applyFont="1" applyFill="1" applyBorder="1" applyAlignment="1">
      <alignment horizontal="center" vertical="center"/>
    </xf>
    <xf numFmtId="16" fontId="117" fillId="4" borderId="8" xfId="0" applyNumberFormat="1" applyFont="1" applyFill="1" applyBorder="1" applyAlignment="1">
      <alignment horizontal="center" vertical="center"/>
    </xf>
    <xf numFmtId="170" fontId="117" fillId="4" borderId="8" xfId="0" applyNumberFormat="1" applyFont="1" applyFill="1" applyBorder="1" applyAlignment="1">
      <alignment horizontal="center" vertical="center"/>
    </xf>
    <xf numFmtId="169" fontId="117" fillId="4" borderId="2" xfId="0" applyNumberFormat="1" applyFont="1" applyFill="1" applyBorder="1" applyAlignment="1">
      <alignment horizontal="center" vertical="center"/>
    </xf>
    <xf numFmtId="170" fontId="117" fillId="4" borderId="2" xfId="0" applyNumberFormat="1" applyFont="1" applyFill="1" applyBorder="1" applyAlignment="1">
      <alignment horizontal="center" vertical="center"/>
    </xf>
    <xf numFmtId="0" fontId="100" fillId="0" borderId="4" xfId="0" applyFont="1" applyBorder="1" applyAlignment="1">
      <alignment horizontal="center" vertical="center"/>
    </xf>
    <xf numFmtId="0" fontId="100" fillId="0" borderId="5" xfId="0" applyFont="1" applyBorder="1" applyAlignment="1">
      <alignment horizontal="center" vertical="center"/>
    </xf>
    <xf numFmtId="0" fontId="100" fillId="0" borderId="7" xfId="0" applyFont="1" applyBorder="1" applyAlignment="1">
      <alignment horizontal="center" vertical="center"/>
    </xf>
    <xf numFmtId="0" fontId="100" fillId="0" borderId="2" xfId="0" applyFont="1" applyFill="1" applyBorder="1" applyAlignment="1" applyProtection="1">
      <alignment vertical="center" shrinkToFit="1"/>
    </xf>
    <xf numFmtId="169" fontId="100" fillId="0" borderId="2" xfId="0" applyNumberFormat="1" applyFont="1" applyFill="1" applyBorder="1" applyAlignment="1" applyProtection="1">
      <alignment horizontal="center" vertical="center"/>
    </xf>
    <xf numFmtId="0" fontId="98" fillId="0" borderId="0" xfId="0" applyFont="1"/>
    <xf numFmtId="0" fontId="98" fillId="0" borderId="0" xfId="0" applyFont="1" applyAlignment="1">
      <alignment horizontal="center"/>
    </xf>
    <xf numFmtId="0" fontId="100" fillId="0" borderId="2" xfId="0" applyFont="1" applyBorder="1" applyAlignment="1">
      <alignment horizontal="center" vertical="center"/>
    </xf>
    <xf numFmtId="0" fontId="105" fillId="0" borderId="0" xfId="0" applyFont="1"/>
    <xf numFmtId="0" fontId="105" fillId="0" borderId="0" xfId="0" applyFont="1" applyBorder="1"/>
    <xf numFmtId="0" fontId="116" fillId="0" borderId="0" xfId="0" applyFont="1" applyFill="1" applyBorder="1" applyAlignment="1" applyProtection="1">
      <alignment horizontal="center"/>
    </xf>
    <xf numFmtId="0" fontId="105" fillId="0" borderId="0" xfId="0" applyFont="1" applyAlignment="1">
      <alignment horizontal="center"/>
    </xf>
    <xf numFmtId="0" fontId="110" fillId="0" borderId="0" xfId="0" applyFont="1" applyAlignment="1">
      <alignment horizontal="right" shrinkToFit="1"/>
    </xf>
    <xf numFmtId="0" fontId="115" fillId="0" borderId="0" xfId="0" applyFont="1" applyBorder="1" applyAlignment="1"/>
    <xf numFmtId="0" fontId="120" fillId="0" borderId="0" xfId="0" applyFont="1" applyBorder="1" applyAlignment="1"/>
    <xf numFmtId="0" fontId="98" fillId="0" borderId="8" xfId="0" applyFont="1" applyBorder="1" applyAlignment="1">
      <alignment horizontal="center" vertical="center"/>
    </xf>
    <xf numFmtId="0" fontId="98" fillId="0" borderId="2" xfId="0" applyFont="1" applyBorder="1" applyAlignment="1" applyProtection="1">
      <alignment horizontal="center" vertical="center"/>
    </xf>
    <xf numFmtId="0" fontId="98" fillId="0" borderId="2" xfId="0" applyFont="1" applyBorder="1" applyAlignment="1" applyProtection="1">
      <alignment horizontal="center" vertical="center" wrapText="1"/>
    </xf>
    <xf numFmtId="0" fontId="121" fillId="0" borderId="0" xfId="0" applyFont="1" applyAlignment="1">
      <alignment horizontal="center"/>
    </xf>
    <xf numFmtId="167" fontId="69" fillId="0" borderId="0" xfId="0" applyNumberFormat="1" applyFont="1" applyFill="1" applyAlignment="1" applyProtection="1">
      <alignment horizontal="center" vertical="center"/>
    </xf>
    <xf numFmtId="49" fontId="66" fillId="10" borderId="0" xfId="0" applyNumberFormat="1" applyFont="1" applyFill="1" applyAlignment="1" applyProtection="1">
      <alignment horizontal="center" vertical="center"/>
      <protection locked="0"/>
    </xf>
    <xf numFmtId="0" fontId="68" fillId="0" borderId="0" xfId="0" applyFont="1" applyAlignment="1" applyProtection="1">
      <alignment horizontal="center" vertical="center"/>
    </xf>
    <xf numFmtId="0" fontId="0" fillId="0" borderId="0" xfId="0"/>
    <xf numFmtId="0" fontId="98" fillId="0" borderId="14" xfId="1" applyFont="1" applyBorder="1" applyAlignment="1" applyProtection="1">
      <alignment vertical="center"/>
    </xf>
    <xf numFmtId="0" fontId="98" fillId="0" borderId="14" xfId="2" applyFont="1" applyBorder="1" applyAlignment="1" applyProtection="1">
      <alignment vertical="center"/>
    </xf>
    <xf numFmtId="0" fontId="96" fillId="0" borderId="0" xfId="0" applyFont="1" applyBorder="1" applyAlignment="1" applyProtection="1"/>
    <xf numFmtId="0" fontId="96" fillId="0" borderId="0" xfId="0" applyFont="1" applyBorder="1" applyAlignment="1" applyProtection="1">
      <alignment horizontal="center"/>
    </xf>
    <xf numFmtId="0" fontId="122" fillId="0" borderId="11" xfId="0" applyFont="1" applyBorder="1" applyAlignment="1">
      <alignment shrinkToFit="1"/>
    </xf>
    <xf numFmtId="0" fontId="90" fillId="0" borderId="0" xfId="2" applyFont="1" applyBorder="1" applyAlignment="1" applyProtection="1">
      <alignment vertical="center"/>
    </xf>
    <xf numFmtId="0" fontId="14" fillId="0" borderId="0" xfId="2" applyFont="1" applyBorder="1" applyAlignment="1" applyProtection="1">
      <alignment vertical="center"/>
    </xf>
    <xf numFmtId="0" fontId="14" fillId="12" borderId="0" xfId="2" applyFont="1" applyFill="1" applyAlignment="1" applyProtection="1">
      <alignment vertical="center"/>
    </xf>
    <xf numFmtId="0" fontId="14" fillId="0" borderId="0" xfId="2" applyFont="1" applyAlignment="1" applyProtection="1">
      <alignment vertical="center"/>
    </xf>
    <xf numFmtId="164" fontId="91" fillId="0" borderId="0" xfId="2" applyNumberFormat="1" applyFont="1" applyBorder="1" applyAlignment="1" applyProtection="1">
      <alignment vertical="center"/>
      <protection locked="0"/>
    </xf>
    <xf numFmtId="0" fontId="90" fillId="0" borderId="0" xfId="2" applyFont="1" applyBorder="1" applyAlignment="1" applyProtection="1">
      <alignment vertical="center"/>
      <protection locked="0"/>
    </xf>
    <xf numFmtId="0" fontId="14" fillId="0" borderId="0" xfId="2" applyFont="1" applyBorder="1" applyAlignment="1" applyProtection="1">
      <alignment vertical="center"/>
      <protection locked="0"/>
    </xf>
    <xf numFmtId="0" fontId="89" fillId="8" borderId="9" xfId="2" applyFont="1" applyFill="1" applyBorder="1" applyAlignment="1" applyProtection="1">
      <alignment horizontal="center" vertical="center"/>
    </xf>
    <xf numFmtId="0" fontId="88" fillId="14" borderId="9" xfId="2" applyFont="1" applyFill="1" applyBorder="1" applyAlignment="1" applyProtection="1">
      <alignment vertical="center"/>
    </xf>
    <xf numFmtId="0" fontId="16" fillId="14" borderId="9" xfId="2" applyFont="1" applyFill="1" applyBorder="1" applyAlignment="1" applyProtection="1">
      <alignment vertical="center"/>
    </xf>
    <xf numFmtId="0" fontId="98" fillId="14" borderId="9" xfId="2" applyFont="1" applyFill="1" applyBorder="1" applyAlignment="1" applyProtection="1">
      <alignment vertical="center"/>
    </xf>
    <xf numFmtId="0" fontId="90" fillId="14" borderId="0" xfId="2" applyFont="1" applyFill="1" applyBorder="1" applyAlignment="1" applyProtection="1">
      <alignment vertical="center"/>
    </xf>
    <xf numFmtId="0" fontId="14" fillId="14" borderId="0" xfId="2" applyFont="1" applyFill="1" applyBorder="1" applyAlignment="1" applyProtection="1">
      <alignment vertical="center"/>
    </xf>
    <xf numFmtId="0" fontId="98" fillId="14" borderId="0" xfId="2" applyFont="1" applyFill="1" applyBorder="1" applyAlignment="1" applyProtection="1">
      <alignment vertical="center"/>
    </xf>
    <xf numFmtId="0" fontId="98" fillId="14" borderId="0" xfId="2" applyFont="1" applyFill="1" applyBorder="1" applyAlignment="1" applyProtection="1">
      <alignment horizontal="right" vertical="center"/>
    </xf>
    <xf numFmtId="0" fontId="90" fillId="14" borderId="11" xfId="2" applyFont="1" applyFill="1" applyBorder="1" applyAlignment="1" applyProtection="1">
      <alignment vertical="center"/>
    </xf>
    <xf numFmtId="0" fontId="14" fillId="14" borderId="11" xfId="2" applyFont="1" applyFill="1" applyBorder="1" applyAlignment="1" applyProtection="1">
      <alignment vertical="center"/>
    </xf>
    <xf numFmtId="0" fontId="98" fillId="14" borderId="11" xfId="2" applyFont="1" applyFill="1" applyBorder="1" applyAlignment="1" applyProtection="1">
      <alignment horizontal="right" vertical="center"/>
    </xf>
    <xf numFmtId="0" fontId="90" fillId="0" borderId="0" xfId="2" applyFont="1" applyAlignment="1" applyProtection="1">
      <alignment vertical="center"/>
    </xf>
    <xf numFmtId="0" fontId="98" fillId="0" borderId="0" xfId="2" applyFont="1" applyAlignment="1" applyProtection="1">
      <alignment vertical="center"/>
    </xf>
    <xf numFmtId="0" fontId="98" fillId="14" borderId="9" xfId="2" applyFont="1" applyFill="1" applyBorder="1" applyAlignment="1" applyProtection="1">
      <alignment horizontal="right" vertical="center"/>
    </xf>
    <xf numFmtId="0" fontId="98" fillId="0" borderId="0" xfId="2" applyFont="1" applyBorder="1" applyAlignment="1" applyProtection="1">
      <alignment horizontal="right" vertical="center"/>
    </xf>
    <xf numFmtId="0" fontId="16" fillId="0" borderId="0" xfId="1" applyNumberFormat="1" applyFont="1" applyFill="1" applyBorder="1" applyAlignment="1" applyProtection="1">
      <alignment horizontal="center" vertical="center"/>
    </xf>
    <xf numFmtId="0" fontId="16" fillId="0" borderId="0" xfId="0" applyNumberFormat="1" applyFont="1" applyFill="1" applyBorder="1" applyAlignment="1" applyProtection="1">
      <alignment horizontal="center" vertical="center"/>
    </xf>
    <xf numFmtId="0" fontId="14" fillId="12" borderId="0" xfId="2" applyFont="1" applyFill="1" applyBorder="1" applyAlignment="1" applyProtection="1">
      <alignment vertical="center"/>
    </xf>
    <xf numFmtId="0" fontId="100" fillId="12" borderId="9" xfId="2" applyFont="1" applyFill="1" applyBorder="1" applyAlignment="1" applyProtection="1">
      <alignment vertical="center"/>
    </xf>
    <xf numFmtId="0" fontId="107" fillId="12" borderId="9" xfId="2" applyFont="1" applyFill="1" applyBorder="1" applyAlignment="1" applyProtection="1">
      <alignment vertical="center" wrapText="1" shrinkToFit="1"/>
    </xf>
    <xf numFmtId="0" fontId="98" fillId="12" borderId="9" xfId="2" applyFont="1" applyFill="1" applyBorder="1" applyAlignment="1" applyProtection="1">
      <alignment vertical="center"/>
    </xf>
    <xf numFmtId="0" fontId="100" fillId="12" borderId="0" xfId="2" applyFont="1" applyFill="1" applyBorder="1" applyAlignment="1" applyProtection="1">
      <alignment vertical="center"/>
    </xf>
    <xf numFmtId="0" fontId="107" fillId="12" borderId="0" xfId="2" applyFont="1" applyFill="1" applyBorder="1" applyAlignment="1" applyProtection="1">
      <alignment vertical="center" wrapText="1" shrinkToFit="1"/>
    </xf>
    <xf numFmtId="0" fontId="98" fillId="12" borderId="0" xfId="2" applyFont="1" applyFill="1" applyBorder="1" applyAlignment="1" applyProtection="1">
      <alignment vertical="center"/>
    </xf>
    <xf numFmtId="0" fontId="100" fillId="0" borderId="0" xfId="2" applyFont="1" applyFill="1" applyBorder="1" applyAlignment="1" applyProtection="1">
      <alignment vertical="center"/>
    </xf>
    <xf numFmtId="0" fontId="98" fillId="0" borderId="0" xfId="2" applyFont="1" applyBorder="1" applyAlignment="1" applyProtection="1">
      <alignment vertical="center"/>
    </xf>
    <xf numFmtId="0" fontId="107" fillId="20" borderId="0" xfId="0" applyFont="1" applyFill="1" applyAlignment="1">
      <alignment vertical="center" wrapText="1" shrinkToFit="1"/>
    </xf>
    <xf numFmtId="0" fontId="99" fillId="14" borderId="11" xfId="2" applyFont="1" applyFill="1" applyBorder="1" applyAlignment="1" applyProtection="1">
      <alignment vertical="center"/>
    </xf>
    <xf numFmtId="0" fontId="89" fillId="8" borderId="14" xfId="2" applyFont="1" applyFill="1" applyBorder="1" applyAlignment="1" applyProtection="1">
      <alignment horizontal="center" vertical="center"/>
    </xf>
    <xf numFmtId="0" fontId="88" fillId="14" borderId="14" xfId="2" applyFont="1" applyFill="1" applyBorder="1" applyAlignment="1" applyProtection="1">
      <alignment vertical="center"/>
    </xf>
    <xf numFmtId="0" fontId="16" fillId="14" borderId="14" xfId="2" applyFont="1" applyFill="1" applyBorder="1" applyAlignment="1" applyProtection="1">
      <alignment vertical="center"/>
    </xf>
    <xf numFmtId="0" fontId="14" fillId="14" borderId="14" xfId="2" applyFont="1" applyFill="1" applyBorder="1" applyAlignment="1" applyProtection="1">
      <alignment vertical="center"/>
    </xf>
    <xf numFmtId="0" fontId="98" fillId="0" borderId="14" xfId="0" applyFont="1" applyBorder="1" applyAlignment="1">
      <alignment vertical="center"/>
    </xf>
    <xf numFmtId="169" fontId="100" fillId="0" borderId="14" xfId="2" applyNumberFormat="1" applyFont="1" applyBorder="1" applyAlignment="1" applyProtection="1">
      <alignment horizontal="center" vertical="center"/>
    </xf>
    <xf numFmtId="0" fontId="14" fillId="14" borderId="9" xfId="2" applyFont="1" applyFill="1" applyBorder="1" applyAlignment="1" applyProtection="1">
      <alignment vertical="center"/>
    </xf>
    <xf numFmtId="0" fontId="98" fillId="12" borderId="9" xfId="2" applyFont="1" applyFill="1" applyBorder="1" applyAlignment="1" applyProtection="1">
      <alignment horizontal="left" vertical="center"/>
    </xf>
    <xf numFmtId="173" fontId="107" fillId="13" borderId="9" xfId="2" applyNumberFormat="1" applyFont="1" applyFill="1" applyBorder="1" applyAlignment="1" applyProtection="1">
      <alignment horizontal="center" vertical="center" shrinkToFit="1"/>
      <protection locked="0"/>
    </xf>
    <xf numFmtId="0" fontId="98" fillId="12" borderId="9" xfId="2" applyFont="1" applyFill="1" applyBorder="1" applyAlignment="1" applyProtection="1">
      <alignment horizontal="center" vertical="center"/>
    </xf>
    <xf numFmtId="20" fontId="107" fillId="13" borderId="9" xfId="2" applyNumberFormat="1" applyFont="1" applyFill="1" applyBorder="1" applyAlignment="1" applyProtection="1">
      <alignment horizontal="center" vertical="center"/>
      <protection locked="0"/>
    </xf>
    <xf numFmtId="0" fontId="98" fillId="12" borderId="0" xfId="2" applyFont="1" applyFill="1" applyBorder="1" applyAlignment="1" applyProtection="1">
      <alignment horizontal="right" vertical="center"/>
    </xf>
    <xf numFmtId="0" fontId="100" fillId="13" borderId="12" xfId="0" applyFont="1" applyFill="1" applyBorder="1" applyAlignment="1" applyProtection="1">
      <alignment horizontal="center" vertical="center"/>
      <protection locked="0"/>
    </xf>
    <xf numFmtId="0" fontId="100" fillId="0" borderId="9" xfId="0" applyFont="1" applyFill="1" applyBorder="1" applyAlignment="1" applyProtection="1">
      <alignment horizontal="center" vertical="center"/>
    </xf>
    <xf numFmtId="0" fontId="98" fillId="14" borderId="14" xfId="2" applyFont="1" applyFill="1" applyBorder="1" applyAlignment="1" applyProtection="1">
      <alignment horizontal="center" vertical="center"/>
    </xf>
    <xf numFmtId="0" fontId="100" fillId="13" borderId="14" xfId="0" applyFont="1" applyFill="1" applyBorder="1" applyAlignment="1" applyProtection="1">
      <alignment horizontal="center" vertical="center" shrinkToFit="1"/>
      <protection locked="0"/>
    </xf>
    <xf numFmtId="0" fontId="88" fillId="14" borderId="0" xfId="2" applyFont="1" applyFill="1" applyBorder="1" applyAlignment="1" applyProtection="1">
      <alignment vertical="center"/>
    </xf>
    <xf numFmtId="0" fontId="100" fillId="14" borderId="0" xfId="2" applyFont="1" applyFill="1" applyBorder="1" applyAlignment="1" applyProtection="1">
      <alignment horizontal="right" vertical="center"/>
    </xf>
    <xf numFmtId="0" fontId="100" fillId="13" borderId="6" xfId="0" applyFont="1" applyFill="1" applyBorder="1" applyAlignment="1" applyProtection="1">
      <alignment horizontal="center" vertical="center"/>
      <protection locked="0"/>
    </xf>
    <xf numFmtId="0" fontId="100" fillId="0" borderId="0" xfId="0" applyFont="1" applyFill="1" applyBorder="1" applyAlignment="1" applyProtection="1">
      <alignment horizontal="center" vertical="center"/>
    </xf>
    <xf numFmtId="0" fontId="100" fillId="12" borderId="0" xfId="0" applyFont="1" applyFill="1" applyBorder="1" applyAlignment="1" applyProtection="1">
      <alignment horizontal="center" vertical="center"/>
    </xf>
    <xf numFmtId="0" fontId="98" fillId="14" borderId="11" xfId="2" applyFont="1" applyFill="1" applyBorder="1" applyAlignment="1" applyProtection="1">
      <alignment vertical="center"/>
    </xf>
    <xf numFmtId="0" fontId="100" fillId="12" borderId="11" xfId="0" applyFont="1" applyFill="1" applyBorder="1" applyAlignment="1" applyProtection="1">
      <alignment vertical="center"/>
    </xf>
    <xf numFmtId="0" fontId="100" fillId="13" borderId="11" xfId="0" applyFont="1" applyFill="1" applyBorder="1" applyAlignment="1" applyProtection="1">
      <alignment horizontal="center" vertical="center"/>
      <protection locked="0"/>
    </xf>
    <xf numFmtId="0" fontId="100" fillId="0" borderId="11" xfId="0" applyFont="1" applyFill="1" applyBorder="1" applyAlignment="1" applyProtection="1">
      <alignment vertical="center"/>
    </xf>
    <xf numFmtId="0" fontId="98" fillId="0" borderId="9" xfId="2" applyFont="1" applyBorder="1" applyAlignment="1" applyProtection="1">
      <alignment vertical="center"/>
    </xf>
    <xf numFmtId="167" fontId="100" fillId="12" borderId="9" xfId="2" applyNumberFormat="1" applyFont="1" applyFill="1" applyBorder="1" applyAlignment="1" applyProtection="1">
      <alignment horizontal="center" vertical="center"/>
    </xf>
    <xf numFmtId="20" fontId="114" fillId="13" borderId="9" xfId="2" applyNumberFormat="1" applyFont="1" applyFill="1" applyBorder="1" applyAlignment="1" applyProtection="1">
      <alignment horizontal="center" vertical="center"/>
      <protection locked="0"/>
    </xf>
    <xf numFmtId="0" fontId="88" fillId="14" borderId="11" xfId="2" applyFont="1" applyFill="1" applyBorder="1" applyAlignment="1" applyProtection="1">
      <alignment vertical="center"/>
    </xf>
    <xf numFmtId="0" fontId="15" fillId="14" borderId="11" xfId="2" applyFont="1" applyFill="1" applyBorder="1" applyAlignment="1" applyProtection="1">
      <alignment vertical="center"/>
    </xf>
    <xf numFmtId="0" fontId="98" fillId="0" borderId="11" xfId="2" applyFont="1" applyBorder="1" applyAlignment="1" applyProtection="1">
      <alignment vertical="center"/>
    </xf>
    <xf numFmtId="171" fontId="100" fillId="13" borderId="11" xfId="2" applyNumberFormat="1" applyFont="1" applyFill="1" applyBorder="1" applyAlignment="1" applyProtection="1">
      <alignment horizontal="center" vertical="center"/>
      <protection locked="0"/>
    </xf>
    <xf numFmtId="0" fontId="104" fillId="0" borderId="11" xfId="2" applyFont="1" applyBorder="1" applyAlignment="1" applyProtection="1">
      <alignment vertical="center"/>
    </xf>
    <xf numFmtId="0" fontId="100" fillId="14" borderId="9" xfId="2" applyFont="1" applyFill="1" applyBorder="1" applyAlignment="1" applyProtection="1">
      <alignment horizontal="right" vertical="center"/>
    </xf>
    <xf numFmtId="0" fontId="16" fillId="14" borderId="0" xfId="2" applyFont="1" applyFill="1" applyBorder="1" applyAlignment="1" applyProtection="1">
      <alignment vertical="center"/>
    </xf>
    <xf numFmtId="0" fontId="28" fillId="14" borderId="0" xfId="2" applyFont="1" applyFill="1" applyBorder="1" applyAlignment="1" applyProtection="1">
      <alignment horizontal="right" vertical="center"/>
    </xf>
    <xf numFmtId="0" fontId="92" fillId="14" borderId="0" xfId="2" applyFont="1" applyFill="1" applyBorder="1" applyAlignment="1" applyProtection="1">
      <alignment vertical="center"/>
    </xf>
    <xf numFmtId="4" fontId="107" fillId="12" borderId="0" xfId="2" applyNumberFormat="1" applyFont="1" applyFill="1" applyBorder="1" applyAlignment="1" applyProtection="1">
      <alignment horizontal="center" vertical="center"/>
    </xf>
    <xf numFmtId="0" fontId="93" fillId="14" borderId="0" xfId="2" applyFont="1" applyFill="1" applyBorder="1" applyAlignment="1" applyProtection="1">
      <alignment vertical="center"/>
    </xf>
    <xf numFmtId="0" fontId="90" fillId="14" borderId="9" xfId="2" applyFont="1" applyFill="1" applyBorder="1" applyAlignment="1" applyProtection="1">
      <alignment vertical="center"/>
    </xf>
    <xf numFmtId="4" fontId="100" fillId="13" borderId="0" xfId="2" applyNumberFormat="1" applyFont="1" applyFill="1" applyBorder="1" applyAlignment="1" applyProtection="1">
      <alignment horizontal="center" vertical="center"/>
      <protection locked="0"/>
    </xf>
    <xf numFmtId="49" fontId="100" fillId="12" borderId="0" xfId="2" applyNumberFormat="1" applyFont="1" applyFill="1" applyBorder="1" applyAlignment="1" applyProtection="1">
      <alignment vertical="center"/>
    </xf>
    <xf numFmtId="0" fontId="20" fillId="14" borderId="0" xfId="2" applyFont="1" applyFill="1" applyBorder="1" applyAlignment="1" applyProtection="1">
      <alignment vertical="center"/>
    </xf>
    <xf numFmtId="0" fontId="97" fillId="0" borderId="0" xfId="2" applyFont="1" applyBorder="1" applyAlignment="1" applyProtection="1">
      <alignment vertical="center"/>
    </xf>
    <xf numFmtId="0" fontId="97" fillId="12" borderId="0" xfId="2" applyFont="1" applyFill="1" applyAlignment="1" applyProtection="1">
      <alignment vertical="center"/>
    </xf>
    <xf numFmtId="0" fontId="90" fillId="14" borderId="0" xfId="2" applyFont="1" applyFill="1" applyBorder="1" applyAlignment="1" applyProtection="1">
      <alignment vertical="center" wrapText="1"/>
    </xf>
    <xf numFmtId="0" fontId="89" fillId="14" borderId="9" xfId="2" applyFont="1" applyFill="1" applyBorder="1" applyAlignment="1" applyProtection="1">
      <alignment horizontal="center" vertical="center"/>
    </xf>
    <xf numFmtId="0" fontId="20" fillId="12" borderId="0" xfId="2" applyFont="1" applyFill="1" applyBorder="1" applyAlignment="1" applyProtection="1">
      <alignment vertical="center"/>
    </xf>
    <xf numFmtId="0" fontId="94" fillId="0" borderId="0" xfId="2" applyFont="1" applyBorder="1" applyAlignment="1" applyProtection="1">
      <alignment horizontal="left" vertical="center"/>
    </xf>
    <xf numFmtId="0" fontId="17" fillId="0" borderId="0" xfId="2" applyFont="1" applyBorder="1" applyAlignment="1" applyProtection="1">
      <alignment horizontal="left" vertical="center"/>
    </xf>
    <xf numFmtId="4" fontId="18" fillId="0" borderId="0" xfId="2" applyNumberFormat="1" applyFont="1" applyFill="1" applyBorder="1" applyAlignment="1" applyProtection="1">
      <alignment horizontal="center" vertical="center"/>
    </xf>
    <xf numFmtId="0" fontId="15" fillId="0" borderId="0" xfId="2" applyFont="1" applyBorder="1" applyAlignment="1" applyProtection="1">
      <alignment vertical="center"/>
    </xf>
    <xf numFmtId="4" fontId="18" fillId="0" borderId="0" xfId="2" applyNumberFormat="1" applyFont="1" applyFill="1" applyBorder="1" applyAlignment="1" applyProtection="1">
      <alignment horizontal="left" vertical="center"/>
    </xf>
    <xf numFmtId="0" fontId="98" fillId="0" borderId="9" xfId="2" applyFont="1" applyBorder="1" applyAlignment="1" applyProtection="1">
      <alignment horizontal="right" vertical="center"/>
    </xf>
    <xf numFmtId="0" fontId="98" fillId="0" borderId="0" xfId="2" applyFont="1" applyFill="1" applyBorder="1" applyAlignment="1" applyProtection="1">
      <alignment horizontal="right" vertical="center"/>
    </xf>
    <xf numFmtId="0" fontId="104" fillId="0" borderId="0" xfId="2" applyFont="1" applyBorder="1" applyAlignment="1" applyProtection="1">
      <alignment horizontal="right" vertical="center"/>
    </xf>
    <xf numFmtId="4" fontId="113" fillId="0" borderId="0" xfId="2" applyNumberFormat="1" applyFont="1" applyFill="1" applyBorder="1" applyAlignment="1" applyProtection="1">
      <alignment horizontal="center" vertical="center"/>
    </xf>
    <xf numFmtId="0" fontId="113" fillId="0" borderId="0" xfId="2" applyFont="1" applyBorder="1" applyAlignment="1" applyProtection="1">
      <alignment vertical="center"/>
    </xf>
    <xf numFmtId="0" fontId="100" fillId="0" borderId="0" xfId="0" applyFont="1" applyFill="1" applyBorder="1" applyAlignment="1" applyProtection="1">
      <alignment horizontal="center" vertical="center" wrapText="1"/>
    </xf>
    <xf numFmtId="0" fontId="98" fillId="0" borderId="0" xfId="2" applyFont="1" applyFill="1" applyBorder="1" applyAlignment="1" applyProtection="1">
      <alignment horizontal="left" vertical="center"/>
    </xf>
    <xf numFmtId="0" fontId="100" fillId="0" borderId="0" xfId="2" applyFont="1" applyFill="1" applyBorder="1" applyAlignment="1" applyProtection="1">
      <alignment horizontal="left" vertical="center"/>
    </xf>
    <xf numFmtId="0" fontId="98" fillId="0" borderId="11" xfId="2" applyFont="1" applyBorder="1" applyAlignment="1" applyProtection="1">
      <alignment horizontal="right" vertical="center"/>
    </xf>
    <xf numFmtId="0" fontId="98" fillId="0" borderId="11" xfId="2" applyFont="1" applyFill="1" applyBorder="1" applyAlignment="1" applyProtection="1">
      <alignment horizontal="left" vertical="center"/>
    </xf>
    <xf numFmtId="0" fontId="100" fillId="0" borderId="11" xfId="2" applyFont="1" applyFill="1" applyBorder="1" applyAlignment="1" applyProtection="1">
      <alignment horizontal="left" vertical="center"/>
    </xf>
    <xf numFmtId="164" fontId="103" fillId="10" borderId="9" xfId="2" applyNumberFormat="1" applyFont="1" applyFill="1" applyBorder="1" applyAlignment="1" applyProtection="1">
      <alignment horizontal="center" vertical="center" shrinkToFit="1"/>
    </xf>
    <xf numFmtId="9" fontId="100" fillId="0" borderId="0" xfId="2" applyNumberFormat="1" applyFont="1" applyFill="1" applyBorder="1" applyAlignment="1" applyProtection="1">
      <alignment horizontal="center" vertical="center"/>
    </xf>
    <xf numFmtId="0" fontId="104" fillId="0" borderId="0" xfId="2" applyFont="1" applyBorder="1" applyAlignment="1" applyProtection="1">
      <alignment vertical="center"/>
    </xf>
    <xf numFmtId="0" fontId="44" fillId="16" borderId="0" xfId="0" applyFont="1" applyFill="1" applyAlignment="1" applyProtection="1">
      <alignment vertical="center" wrapText="1"/>
    </xf>
    <xf numFmtId="0" fontId="91" fillId="14" borderId="0" xfId="2" applyFont="1" applyFill="1" applyBorder="1" applyAlignment="1" applyProtection="1">
      <alignment vertical="center" wrapText="1"/>
    </xf>
    <xf numFmtId="0" fontId="75" fillId="16" borderId="0" xfId="0" applyFont="1" applyFill="1" applyAlignment="1" applyProtection="1">
      <alignment vertical="center" wrapText="1"/>
    </xf>
    <xf numFmtId="0" fontId="14" fillId="0" borderId="11" xfId="2" applyFont="1" applyBorder="1" applyAlignment="1" applyProtection="1">
      <alignment vertical="center"/>
    </xf>
    <xf numFmtId="9" fontId="16" fillId="0" borderId="11" xfId="2" applyNumberFormat="1" applyFont="1" applyFill="1" applyBorder="1" applyAlignment="1" applyProtection="1">
      <alignment horizontal="center" vertical="center"/>
    </xf>
    <xf numFmtId="0" fontId="19" fillId="0" borderId="11" xfId="2" applyFont="1" applyBorder="1" applyAlignment="1" applyProtection="1">
      <alignment vertical="center"/>
    </xf>
    <xf numFmtId="9" fontId="16" fillId="0" borderId="0" xfId="2" applyNumberFormat="1" applyFont="1" applyFill="1" applyBorder="1" applyAlignment="1" applyProtection="1">
      <alignment horizontal="center" vertical="center"/>
    </xf>
    <xf numFmtId="0" fontId="19" fillId="0" borderId="0" xfId="2" applyFont="1" applyBorder="1" applyAlignment="1" applyProtection="1">
      <alignment vertical="center"/>
    </xf>
    <xf numFmtId="168" fontId="98" fillId="0" borderId="9" xfId="2" applyNumberFormat="1" applyFont="1" applyFill="1" applyBorder="1" applyAlignment="1" applyProtection="1">
      <alignment horizontal="center" vertical="center"/>
    </xf>
    <xf numFmtId="20" fontId="100" fillId="13" borderId="9" xfId="2" applyNumberFormat="1" applyFont="1" applyFill="1" applyBorder="1" applyAlignment="1" applyProtection="1">
      <alignment horizontal="center" vertical="center"/>
      <protection locked="0"/>
    </xf>
    <xf numFmtId="20" fontId="98" fillId="0" borderId="9" xfId="2" applyNumberFormat="1" applyFont="1" applyFill="1" applyBorder="1" applyAlignment="1" applyProtection="1">
      <alignment horizontal="center" vertical="center"/>
    </xf>
    <xf numFmtId="20" fontId="100" fillId="13" borderId="0" xfId="2" applyNumberFormat="1" applyFont="1" applyFill="1" applyBorder="1" applyAlignment="1" applyProtection="1">
      <alignment horizontal="center" vertical="center"/>
      <protection locked="0"/>
    </xf>
    <xf numFmtId="20" fontId="98" fillId="0" borderId="0" xfId="2" applyNumberFormat="1" applyFont="1" applyFill="1" applyBorder="1" applyAlignment="1" applyProtection="1">
      <alignment horizontal="center" vertical="center"/>
    </xf>
    <xf numFmtId="0" fontId="98" fillId="12" borderId="11" xfId="2" applyFont="1" applyFill="1" applyBorder="1" applyAlignment="1" applyProtection="1">
      <alignment horizontal="right" vertical="center"/>
    </xf>
    <xf numFmtId="164" fontId="107" fillId="12" borderId="0" xfId="2" applyNumberFormat="1" applyFont="1" applyFill="1" applyBorder="1" applyAlignment="1" applyProtection="1">
      <alignment horizontal="center" vertical="center" shrinkToFit="1"/>
    </xf>
    <xf numFmtId="0" fontId="107" fillId="0" borderId="0" xfId="2" applyFont="1" applyBorder="1" applyAlignment="1" applyProtection="1">
      <alignment vertical="center"/>
    </xf>
    <xf numFmtId="164" fontId="107" fillId="13" borderId="0" xfId="2" applyNumberFormat="1" applyFont="1" applyFill="1" applyBorder="1" applyAlignment="1" applyProtection="1">
      <alignment horizontal="center" vertical="center" shrinkToFit="1"/>
      <protection locked="0"/>
    </xf>
    <xf numFmtId="164" fontId="107" fillId="13" borderId="11" xfId="2" applyNumberFormat="1" applyFont="1" applyFill="1" applyBorder="1" applyAlignment="1" applyProtection="1">
      <alignment horizontal="center" vertical="center" shrinkToFit="1"/>
      <protection locked="0"/>
    </xf>
    <xf numFmtId="0" fontId="14" fillId="0" borderId="0" xfId="2" applyFont="1" applyFill="1" applyBorder="1" applyAlignment="1" applyProtection="1">
      <alignment vertical="center"/>
    </xf>
    <xf numFmtId="0" fontId="98" fillId="0" borderId="9" xfId="2" applyFont="1" applyFill="1" applyBorder="1" applyAlignment="1" applyProtection="1">
      <alignment vertical="center"/>
    </xf>
    <xf numFmtId="0" fontId="91" fillId="14" borderId="0" xfId="2" applyFont="1" applyFill="1" applyBorder="1" applyAlignment="1" applyProtection="1">
      <alignment vertical="center"/>
    </xf>
    <xf numFmtId="0" fontId="103" fillId="17" borderId="0" xfId="2" applyFont="1" applyFill="1" applyBorder="1" applyAlignment="1" applyProtection="1">
      <alignment vertical="center"/>
    </xf>
    <xf numFmtId="0" fontId="69" fillId="17" borderId="0" xfId="2" applyFont="1" applyFill="1" applyBorder="1" applyAlignment="1" applyProtection="1">
      <alignment vertical="center"/>
    </xf>
    <xf numFmtId="0" fontId="102" fillId="17" borderId="0" xfId="2" applyFont="1" applyFill="1" applyBorder="1" applyAlignment="1" applyProtection="1">
      <alignment vertical="center"/>
    </xf>
    <xf numFmtId="0" fontId="98" fillId="0" borderId="0" xfId="2" applyFont="1" applyFill="1" applyBorder="1" applyAlignment="1" applyProtection="1">
      <alignment vertical="center"/>
    </xf>
    <xf numFmtId="2" fontId="107" fillId="12" borderId="0" xfId="2" applyNumberFormat="1" applyFont="1" applyFill="1" applyBorder="1" applyAlignment="1" applyProtection="1">
      <alignment horizontal="center" vertical="center"/>
    </xf>
    <xf numFmtId="4" fontId="107" fillId="12" borderId="0" xfId="2" applyNumberFormat="1" applyFont="1" applyFill="1" applyBorder="1" applyAlignment="1" applyProtection="1">
      <alignment horizontal="right" vertical="center"/>
    </xf>
    <xf numFmtId="0" fontId="107" fillId="12" borderId="11" xfId="2" applyFont="1" applyFill="1" applyBorder="1" applyAlignment="1" applyProtection="1">
      <alignment vertical="center"/>
    </xf>
    <xf numFmtId="0" fontId="50" fillId="12" borderId="11" xfId="2" applyFont="1" applyFill="1" applyBorder="1" applyAlignment="1" applyProtection="1">
      <alignment vertical="center"/>
    </xf>
    <xf numFmtId="0" fontId="14" fillId="12" borderId="11" xfId="2" applyFont="1" applyFill="1" applyBorder="1" applyAlignment="1" applyProtection="1">
      <alignment vertical="center"/>
    </xf>
    <xf numFmtId="0" fontId="100" fillId="0" borderId="9" xfId="2" applyFont="1" applyBorder="1" applyAlignment="1" applyProtection="1">
      <alignment vertical="center"/>
    </xf>
    <xf numFmtId="0" fontId="100" fillId="0" borderId="9" xfId="2" applyFont="1" applyFill="1" applyBorder="1" applyAlignment="1" applyProtection="1">
      <alignment vertical="center"/>
    </xf>
    <xf numFmtId="0" fontId="89" fillId="14" borderId="0" xfId="2" applyFont="1" applyFill="1" applyBorder="1" applyAlignment="1" applyProtection="1">
      <alignment vertical="center"/>
    </xf>
    <xf numFmtId="0" fontId="117" fillId="0" borderId="0" xfId="2" applyFont="1" applyFill="1" applyBorder="1" applyAlignment="1" applyProtection="1">
      <alignment horizontal="center" vertical="center"/>
    </xf>
    <xf numFmtId="0" fontId="100" fillId="0" borderId="0" xfId="2" applyFont="1" applyBorder="1" applyAlignment="1" applyProtection="1">
      <alignment vertical="center"/>
    </xf>
    <xf numFmtId="0" fontId="19" fillId="14" borderId="0" xfId="2" applyFont="1" applyFill="1" applyBorder="1" applyAlignment="1" applyProtection="1">
      <alignment vertical="center"/>
    </xf>
    <xf numFmtId="3" fontId="107" fillId="0" borderId="0" xfId="2" applyNumberFormat="1" applyFont="1" applyFill="1" applyBorder="1" applyAlignment="1" applyProtection="1">
      <alignment horizontal="center" vertical="center"/>
    </xf>
    <xf numFmtId="0" fontId="100" fillId="0" borderId="0" xfId="2" applyFont="1" applyBorder="1" applyAlignment="1" applyProtection="1">
      <alignment horizontal="left" vertical="center"/>
    </xf>
    <xf numFmtId="0" fontId="91" fillId="14" borderId="11" xfId="2" applyFont="1" applyFill="1" applyBorder="1" applyAlignment="1" applyProtection="1">
      <alignment vertical="center"/>
    </xf>
    <xf numFmtId="0" fontId="17" fillId="14" borderId="11" xfId="2" applyFont="1" applyFill="1" applyBorder="1" applyAlignment="1" applyProtection="1">
      <alignment vertical="center"/>
    </xf>
    <xf numFmtId="0" fontId="100" fillId="0" borderId="11" xfId="2" applyFont="1" applyBorder="1" applyAlignment="1" applyProtection="1">
      <alignment vertical="center"/>
    </xf>
    <xf numFmtId="0" fontId="100" fillId="0" borderId="11" xfId="2" applyFont="1" applyFill="1" applyBorder="1" applyAlignment="1" applyProtection="1">
      <alignment vertical="center"/>
    </xf>
    <xf numFmtId="0" fontId="42" fillId="14" borderId="0" xfId="2" applyFont="1" applyFill="1" applyBorder="1" applyAlignment="1" applyProtection="1">
      <alignment vertical="center" wrapText="1"/>
    </xf>
    <xf numFmtId="0" fontId="17" fillId="14" borderId="0" xfId="2" applyFont="1" applyFill="1" applyBorder="1" applyAlignment="1" applyProtection="1">
      <alignment vertical="center"/>
    </xf>
    <xf numFmtId="0" fontId="43" fillId="14" borderId="0" xfId="2" applyFont="1" applyFill="1" applyBorder="1" applyAlignment="1" applyProtection="1">
      <alignment vertical="center" wrapText="1"/>
    </xf>
    <xf numFmtId="0" fontId="90" fillId="14" borderId="28" xfId="2" applyFont="1" applyFill="1" applyBorder="1" applyAlignment="1" applyProtection="1">
      <alignment vertical="center"/>
    </xf>
    <xf numFmtId="0" fontId="14" fillId="14" borderId="28" xfId="2" applyFont="1" applyFill="1" applyBorder="1" applyAlignment="1" applyProtection="1">
      <alignment vertical="center"/>
    </xf>
    <xf numFmtId="0" fontId="47" fillId="0" borderId="0" xfId="2" applyNumberFormat="1" applyFont="1" applyBorder="1" applyAlignment="1" applyProtection="1">
      <alignment horizontal="center" vertical="center" wrapText="1"/>
    </xf>
    <xf numFmtId="0" fontId="15" fillId="0" borderId="0" xfId="2" applyNumberFormat="1" applyFont="1" applyBorder="1" applyAlignment="1" applyProtection="1">
      <alignment horizontal="center" vertical="center" wrapText="1"/>
    </xf>
    <xf numFmtId="0" fontId="14" fillId="14" borderId="9" xfId="2" applyFont="1" applyFill="1" applyBorder="1" applyAlignment="1" applyProtection="1">
      <alignment vertical="center" wrapText="1"/>
    </xf>
    <xf numFmtId="0" fontId="90" fillId="14" borderId="9" xfId="2" applyFont="1" applyFill="1" applyBorder="1" applyAlignment="1" applyProtection="1">
      <alignment vertical="center" wrapText="1"/>
    </xf>
    <xf numFmtId="0" fontId="103" fillId="17" borderId="9" xfId="2" applyFont="1" applyFill="1" applyBorder="1" applyAlignment="1" applyProtection="1">
      <alignment horizontal="center" vertical="center" wrapText="1"/>
    </xf>
    <xf numFmtId="0" fontId="14" fillId="14" borderId="0" xfId="2" applyFont="1" applyFill="1" applyBorder="1" applyAlignment="1" applyProtection="1">
      <alignment vertical="center" wrapText="1"/>
    </xf>
    <xf numFmtId="0" fontId="98" fillId="0" borderId="0" xfId="2" applyFont="1" applyBorder="1" applyAlignment="1" applyProtection="1">
      <alignment horizontal="left" vertical="center" wrapText="1"/>
    </xf>
    <xf numFmtId="0" fontId="133" fillId="0" borderId="0" xfId="2" applyFont="1" applyFill="1" applyBorder="1" applyAlignment="1" applyProtection="1">
      <alignment horizontal="left" vertical="center" wrapText="1"/>
    </xf>
    <xf numFmtId="0" fontId="90" fillId="14" borderId="11" xfId="2" applyFont="1" applyFill="1" applyBorder="1" applyAlignment="1" applyProtection="1">
      <alignment vertical="center" wrapText="1"/>
    </xf>
    <xf numFmtId="0" fontId="14" fillId="14" borderId="11" xfId="2" applyFont="1" applyFill="1" applyBorder="1" applyAlignment="1" applyProtection="1">
      <alignment vertical="center" wrapText="1"/>
    </xf>
    <xf numFmtId="0" fontId="100" fillId="21" borderId="2" xfId="0" applyFont="1" applyFill="1" applyBorder="1" applyAlignment="1" applyProtection="1">
      <alignment vertical="center" shrinkToFit="1"/>
      <protection locked="0"/>
    </xf>
    <xf numFmtId="0" fontId="100" fillId="21" borderId="2" xfId="0" applyFont="1" applyFill="1" applyBorder="1" applyAlignment="1" applyProtection="1">
      <alignment horizontal="center" vertical="center"/>
      <protection locked="0"/>
    </xf>
    <xf numFmtId="169" fontId="100" fillId="21" borderId="2" xfId="0" applyNumberFormat="1" applyFont="1" applyFill="1" applyBorder="1" applyAlignment="1" applyProtection="1">
      <alignment horizontal="center" vertical="center"/>
      <protection locked="0"/>
    </xf>
    <xf numFmtId="0" fontId="100" fillId="21" borderId="2" xfId="0" applyFont="1" applyFill="1" applyBorder="1" applyAlignment="1" applyProtection="1">
      <alignment horizontal="center" vertical="center" shrinkToFit="1"/>
      <protection locked="0"/>
    </xf>
    <xf numFmtId="0" fontId="98" fillId="21" borderId="2" xfId="0" applyFont="1" applyFill="1" applyBorder="1" applyAlignment="1" applyProtection="1">
      <alignment horizontal="center" vertical="center"/>
      <protection locked="0"/>
    </xf>
    <xf numFmtId="16" fontId="98" fillId="21" borderId="2" xfId="0" applyNumberFormat="1" applyFont="1" applyFill="1" applyBorder="1" applyAlignment="1" applyProtection="1">
      <alignment horizontal="center" vertical="center"/>
      <protection locked="0"/>
    </xf>
    <xf numFmtId="0" fontId="138" fillId="10" borderId="14" xfId="0" applyFont="1" applyFill="1" applyBorder="1" applyAlignment="1" applyProtection="1">
      <alignment vertical="center"/>
    </xf>
    <xf numFmtId="0" fontId="138" fillId="10" borderId="14" xfId="0" applyFont="1" applyFill="1" applyBorder="1" applyAlignment="1" applyProtection="1">
      <alignment horizontal="center" vertical="center"/>
    </xf>
    <xf numFmtId="0" fontId="138" fillId="10" borderId="6" xfId="0" applyFont="1" applyFill="1" applyBorder="1" applyAlignment="1" applyProtection="1">
      <alignment horizontal="center" vertical="center"/>
    </xf>
    <xf numFmtId="0" fontId="127" fillId="2" borderId="0" xfId="0" applyFont="1" applyFill="1" applyBorder="1" applyAlignment="1" applyProtection="1">
      <alignment horizontal="left" vertical="center"/>
      <protection locked="0"/>
    </xf>
    <xf numFmtId="0" fontId="97" fillId="0" borderId="0" xfId="0" applyFont="1" applyBorder="1" applyAlignment="1" applyProtection="1">
      <alignment vertical="center"/>
    </xf>
    <xf numFmtId="0" fontId="141" fillId="0" borderId="0" xfId="0" applyFont="1" applyBorder="1" applyAlignment="1" applyProtection="1">
      <alignment horizontal="left" vertical="center"/>
    </xf>
    <xf numFmtId="0" fontId="145" fillId="0" borderId="14" xfId="0" applyFont="1" applyBorder="1" applyAlignment="1" applyProtection="1"/>
    <xf numFmtId="169" fontId="145" fillId="0" borderId="14" xfId="0" applyNumberFormat="1" applyFont="1" applyBorder="1" applyAlignment="1" applyProtection="1">
      <alignment horizontal="center"/>
    </xf>
    <xf numFmtId="168" fontId="145" fillId="0" borderId="14" xfId="0" applyNumberFormat="1" applyFont="1" applyBorder="1" applyAlignment="1" applyProtection="1">
      <alignment horizontal="center"/>
    </xf>
    <xf numFmtId="169" fontId="145" fillId="0" borderId="14" xfId="0" applyNumberFormat="1" applyFont="1" applyBorder="1" applyAlignment="1" applyProtection="1">
      <alignment horizontal="center"/>
    </xf>
    <xf numFmtId="169" fontId="140" fillId="0" borderId="14" xfId="0" applyNumberFormat="1" applyFont="1" applyBorder="1" applyAlignment="1" applyProtection="1">
      <alignment horizontal="center"/>
    </xf>
    <xf numFmtId="168" fontId="140" fillId="0" borderId="14" xfId="0" applyNumberFormat="1" applyFont="1" applyBorder="1" applyAlignment="1" applyProtection="1">
      <alignment horizontal="center"/>
    </xf>
    <xf numFmtId="169" fontId="140" fillId="0" borderId="14" xfId="0" applyNumberFormat="1" applyFont="1" applyBorder="1" applyAlignment="1" applyProtection="1">
      <alignment horizontal="center"/>
    </xf>
    <xf numFmtId="168" fontId="140" fillId="0" borderId="14" xfId="0" applyNumberFormat="1" applyFont="1" applyBorder="1" applyAlignment="1" applyProtection="1"/>
    <xf numFmtId="169" fontId="140" fillId="0" borderId="14" xfId="0" applyNumberFormat="1" applyFont="1" applyBorder="1" applyAlignment="1" applyProtection="1"/>
    <xf numFmtId="0" fontId="119" fillId="12" borderId="9" xfId="0" applyFont="1" applyFill="1" applyBorder="1" applyAlignment="1" applyProtection="1">
      <alignment horizontal="center" vertical="center"/>
    </xf>
    <xf numFmtId="2" fontId="119" fillId="0" borderId="5" xfId="0" applyNumberFormat="1" applyFont="1" applyFill="1" applyBorder="1" applyAlignment="1" applyProtection="1">
      <alignment horizontal="center" vertical="center"/>
    </xf>
    <xf numFmtId="174" fontId="119" fillId="12" borderId="5" xfId="0" applyNumberFormat="1" applyFont="1" applyFill="1" applyBorder="1" applyAlignment="1" applyProtection="1">
      <alignment horizontal="center" vertical="center"/>
    </xf>
    <xf numFmtId="4" fontId="119" fillId="0" borderId="5" xfId="0" applyNumberFormat="1" applyFont="1" applyFill="1" applyBorder="1" applyAlignment="1" applyProtection="1">
      <alignment horizontal="center" vertical="center"/>
    </xf>
    <xf numFmtId="2" fontId="119" fillId="0" borderId="5" xfId="0" applyNumberFormat="1" applyFont="1" applyBorder="1" applyAlignment="1" applyProtection="1">
      <alignment horizontal="center" vertical="center"/>
    </xf>
    <xf numFmtId="0" fontId="100" fillId="12" borderId="2" xfId="0" applyFont="1" applyFill="1" applyBorder="1" applyAlignment="1" applyProtection="1">
      <alignment horizontal="center" vertical="center"/>
    </xf>
    <xf numFmtId="0" fontId="147" fillId="21" borderId="0" xfId="0" applyFont="1" applyFill="1"/>
    <xf numFmtId="0" fontId="147" fillId="21" borderId="0" xfId="0" applyFont="1" applyFill="1" applyAlignment="1"/>
    <xf numFmtId="0" fontId="105" fillId="10" borderId="0" xfId="0" applyFont="1" applyFill="1" applyAlignment="1">
      <alignment horizontal="center"/>
    </xf>
    <xf numFmtId="0" fontId="111" fillId="10" borderId="0" xfId="0" applyFont="1" applyFill="1" applyAlignment="1"/>
    <xf numFmtId="0" fontId="0" fillId="10" borderId="0" xfId="0" applyFill="1" applyAlignment="1">
      <alignment horizontal="center"/>
    </xf>
    <xf numFmtId="0" fontId="137" fillId="13" borderId="0" xfId="0" applyFont="1" applyFill="1" applyBorder="1" applyAlignment="1" applyProtection="1">
      <alignment vertical="center"/>
    </xf>
    <xf numFmtId="0" fontId="122" fillId="0" borderId="0" xfId="0" applyFont="1" applyBorder="1" applyAlignment="1">
      <alignment shrinkToFit="1"/>
    </xf>
    <xf numFmtId="0" fontId="151" fillId="0" borderId="0" xfId="0" applyFont="1" applyAlignment="1" applyProtection="1">
      <alignment vertical="center"/>
    </xf>
    <xf numFmtId="0" fontId="119" fillId="21" borderId="5" xfId="0" applyNumberFormat="1" applyFont="1" applyFill="1" applyBorder="1" applyAlignment="1" applyProtection="1">
      <alignment horizontal="center" vertical="center"/>
      <protection locked="0"/>
    </xf>
    <xf numFmtId="168" fontId="140" fillId="0" borderId="6" xfId="0" applyNumberFormat="1" applyFont="1" applyBorder="1" applyAlignment="1" applyProtection="1"/>
    <xf numFmtId="169" fontId="140" fillId="0" borderId="6" xfId="0" applyNumberFormat="1" applyFont="1" applyBorder="1" applyAlignment="1" applyProtection="1"/>
    <xf numFmtId="0" fontId="146" fillId="21" borderId="3" xfId="0" applyFont="1" applyFill="1" applyBorder="1" applyAlignment="1" applyProtection="1">
      <alignment vertical="center"/>
    </xf>
    <xf numFmtId="0" fontId="146" fillId="21" borderId="14" xfId="0" applyFont="1" applyFill="1" applyBorder="1" applyAlignment="1" applyProtection="1">
      <alignment vertical="center"/>
    </xf>
    <xf numFmtId="0" fontId="146" fillId="21" borderId="6" xfId="0" applyFont="1" applyFill="1" applyBorder="1" applyAlignment="1" applyProtection="1">
      <alignment vertical="center"/>
    </xf>
    <xf numFmtId="0" fontId="69" fillId="10" borderId="0" xfId="0" applyFont="1" applyFill="1" applyAlignment="1" applyProtection="1">
      <alignment horizontal="center" vertical="center"/>
    </xf>
    <xf numFmtId="0" fontId="83" fillId="8" borderId="0" xfId="0" applyFont="1" applyFill="1" applyAlignment="1" applyProtection="1">
      <alignment horizontal="center" vertical="center" shrinkToFit="1"/>
    </xf>
    <xf numFmtId="0" fontId="14" fillId="0" borderId="0" xfId="2" applyFont="1" applyAlignment="1" applyProtection="1">
      <alignment horizontal="center" vertical="center"/>
    </xf>
    <xf numFmtId="0" fontId="14" fillId="12" borderId="0" xfId="2" applyFont="1" applyFill="1" applyBorder="1" applyAlignment="1" applyProtection="1">
      <alignment horizontal="left" vertical="center"/>
    </xf>
    <xf numFmtId="0" fontId="103" fillId="17" borderId="0" xfId="2" applyFont="1" applyFill="1" applyBorder="1" applyAlignment="1" applyProtection="1">
      <alignment horizontal="left" vertical="center"/>
    </xf>
    <xf numFmtId="164" fontId="107" fillId="13" borderId="9" xfId="2" applyNumberFormat="1" applyFont="1" applyFill="1" applyBorder="1" applyAlignment="1" applyProtection="1">
      <alignment horizontal="center" vertical="center"/>
      <protection locked="0"/>
    </xf>
    <xf numFmtId="0" fontId="98" fillId="0" borderId="0" xfId="2" applyFont="1" applyFill="1" applyBorder="1" applyAlignment="1" applyProtection="1">
      <alignment horizontal="center" vertical="center" shrinkToFit="1"/>
    </xf>
    <xf numFmtId="0" fontId="100" fillId="0" borderId="9" xfId="2" applyNumberFormat="1" applyFont="1" applyBorder="1" applyAlignment="1" applyProtection="1">
      <alignment horizontal="left" vertical="center" wrapText="1"/>
    </xf>
    <xf numFmtId="0" fontId="100" fillId="0" borderId="11" xfId="2" applyNumberFormat="1" applyFont="1" applyBorder="1" applyAlignment="1" applyProtection="1">
      <alignment horizontal="left" vertical="center" wrapText="1"/>
    </xf>
    <xf numFmtId="49" fontId="100" fillId="13" borderId="0" xfId="0" applyNumberFormat="1" applyFont="1" applyFill="1" applyBorder="1" applyAlignment="1" applyProtection="1">
      <alignment horizontal="left" vertical="center"/>
      <protection locked="0"/>
    </xf>
    <xf numFmtId="0" fontId="14" fillId="0" borderId="0" xfId="2" applyFont="1" applyBorder="1" applyAlignment="1" applyProtection="1">
      <alignment horizontal="left" vertical="center" wrapText="1"/>
    </xf>
    <xf numFmtId="0" fontId="100" fillId="0" borderId="0" xfId="2" applyFont="1" applyFill="1" applyBorder="1" applyAlignment="1" applyProtection="1">
      <alignment horizontal="left" vertical="center"/>
    </xf>
    <xf numFmtId="0" fontId="98" fillId="0" borderId="0" xfId="2" applyFont="1" applyFill="1" applyBorder="1" applyAlignment="1" applyProtection="1">
      <alignment horizontal="left" vertical="center"/>
    </xf>
    <xf numFmtId="0" fontId="98" fillId="0" borderId="9" xfId="2" applyFont="1" applyBorder="1" applyAlignment="1" applyProtection="1">
      <alignment horizontal="left" vertical="center" wrapText="1"/>
    </xf>
    <xf numFmtId="0" fontId="98" fillId="0" borderId="0" xfId="2" applyFont="1" applyBorder="1" applyAlignment="1" applyProtection="1">
      <alignment horizontal="left" vertical="center" wrapText="1"/>
    </xf>
    <xf numFmtId="0" fontId="98" fillId="0" borderId="11" xfId="2" applyFont="1" applyBorder="1" applyAlignment="1" applyProtection="1">
      <alignment horizontal="left" vertical="center" wrapText="1"/>
    </xf>
    <xf numFmtId="0" fontId="98" fillId="14" borderId="0" xfId="2" applyFont="1" applyFill="1" applyBorder="1" applyAlignment="1" applyProtection="1">
      <alignment horizontal="left" vertical="center"/>
    </xf>
    <xf numFmtId="0" fontId="98" fillId="0" borderId="9" xfId="2" applyNumberFormat="1" applyFont="1" applyBorder="1" applyAlignment="1" applyProtection="1">
      <alignment horizontal="left" vertical="center" wrapText="1"/>
    </xf>
    <xf numFmtId="0" fontId="98" fillId="0" borderId="0" xfId="2" applyNumberFormat="1" applyFont="1" applyBorder="1" applyAlignment="1" applyProtection="1">
      <alignment horizontal="left" vertical="center" wrapText="1"/>
    </xf>
    <xf numFmtId="0" fontId="87" fillId="0" borderId="0" xfId="2" applyFont="1" applyBorder="1" applyAlignment="1" applyProtection="1">
      <alignment horizontal="center" vertical="center"/>
      <protection locked="0"/>
    </xf>
    <xf numFmtId="0" fontId="86" fillId="15" borderId="0" xfId="2" applyFont="1" applyFill="1" applyBorder="1" applyAlignment="1" applyProtection="1">
      <alignment horizontal="center" vertical="center"/>
    </xf>
    <xf numFmtId="49" fontId="100" fillId="13" borderId="0" xfId="0" applyNumberFormat="1" applyFont="1" applyFill="1" applyBorder="1" applyAlignment="1" applyProtection="1">
      <alignment horizontal="center" vertical="center"/>
      <protection locked="0"/>
    </xf>
    <xf numFmtId="0" fontId="100" fillId="13" borderId="9" xfId="0" applyFont="1" applyFill="1" applyBorder="1" applyAlignment="1" applyProtection="1">
      <alignment horizontal="center" vertical="center"/>
      <protection locked="0"/>
    </xf>
    <xf numFmtId="164" fontId="85" fillId="0" borderId="0" xfId="2" applyNumberFormat="1" applyFont="1" applyBorder="1" applyAlignment="1" applyProtection="1">
      <alignment horizontal="center" vertical="center"/>
      <protection locked="0"/>
    </xf>
    <xf numFmtId="0" fontId="98" fillId="14" borderId="0" xfId="2" applyFont="1" applyFill="1" applyBorder="1" applyAlignment="1" applyProtection="1">
      <alignment horizontal="right" vertical="center" wrapText="1"/>
    </xf>
    <xf numFmtId="0" fontId="105" fillId="14" borderId="0" xfId="2" applyFont="1" applyFill="1" applyBorder="1" applyAlignment="1" applyProtection="1">
      <alignment horizontal="left" vertical="center" wrapText="1" shrinkToFit="1"/>
    </xf>
    <xf numFmtId="0" fontId="62" fillId="14" borderId="0" xfId="2" applyFont="1" applyFill="1" applyBorder="1" applyAlignment="1" applyProtection="1">
      <alignment horizontal="center" vertical="center" shrinkToFit="1"/>
    </xf>
    <xf numFmtId="164" fontId="114" fillId="12" borderId="0" xfId="2" applyNumberFormat="1" applyFont="1" applyFill="1" applyBorder="1" applyAlignment="1" applyProtection="1">
      <alignment horizontal="center" vertical="center" shrinkToFit="1"/>
    </xf>
    <xf numFmtId="0" fontId="59" fillId="14" borderId="0" xfId="2" applyFont="1" applyFill="1" applyBorder="1" applyAlignment="1" applyProtection="1">
      <alignment horizontal="center" vertical="center" wrapText="1"/>
    </xf>
    <xf numFmtId="0" fontId="100" fillId="13" borderId="0" xfId="0" applyFont="1" applyFill="1" applyBorder="1" applyAlignment="1" applyProtection="1">
      <alignment horizontal="center" vertical="center"/>
      <protection locked="0"/>
    </xf>
    <xf numFmtId="0" fontId="100" fillId="13" borderId="9" xfId="2" applyFont="1" applyFill="1" applyBorder="1" applyAlignment="1" applyProtection="1">
      <alignment horizontal="center" vertical="center"/>
      <protection locked="0"/>
    </xf>
    <xf numFmtId="0" fontId="100" fillId="13" borderId="0" xfId="0" applyFont="1" applyFill="1" applyBorder="1" applyAlignment="1" applyProtection="1">
      <alignment horizontal="center" vertical="center" wrapText="1"/>
      <protection locked="0"/>
    </xf>
    <xf numFmtId="0" fontId="126" fillId="17" borderId="9" xfId="1" applyFont="1" applyFill="1" applyBorder="1" applyAlignment="1" applyProtection="1">
      <alignment horizontal="center" vertical="center"/>
    </xf>
    <xf numFmtId="0" fontId="100" fillId="0" borderId="9" xfId="2" applyFont="1" applyBorder="1" applyAlignment="1" applyProtection="1">
      <alignment horizontal="left" vertical="center"/>
    </xf>
    <xf numFmtId="0" fontId="117" fillId="0" borderId="11" xfId="2" applyFont="1" applyFill="1" applyBorder="1" applyAlignment="1" applyProtection="1">
      <alignment horizontal="center" vertical="center"/>
    </xf>
    <xf numFmtId="49" fontId="106" fillId="13" borderId="11" xfId="1" applyNumberFormat="1" applyFont="1" applyFill="1" applyBorder="1" applyAlignment="1" applyProtection="1">
      <alignment horizontal="center" vertical="center"/>
      <protection locked="0"/>
    </xf>
    <xf numFmtId="49" fontId="106" fillId="13" borderId="11" xfId="0" applyNumberFormat="1" applyFont="1" applyFill="1" applyBorder="1" applyAlignment="1" applyProtection="1">
      <alignment horizontal="center" vertical="center"/>
      <protection locked="0"/>
    </xf>
    <xf numFmtId="49" fontId="106" fillId="13" borderId="0" xfId="1" applyNumberFormat="1" applyFont="1" applyFill="1" applyBorder="1" applyAlignment="1" applyProtection="1">
      <alignment horizontal="center" vertical="center"/>
      <protection locked="0"/>
    </xf>
    <xf numFmtId="0" fontId="98" fillId="0" borderId="11" xfId="2" applyFont="1" applyBorder="1" applyAlignment="1" applyProtection="1">
      <alignment vertical="center" wrapText="1"/>
    </xf>
    <xf numFmtId="0" fontId="133" fillId="0" borderId="0" xfId="2" applyFont="1" applyFill="1" applyBorder="1" applyAlignment="1" applyProtection="1">
      <alignment horizontal="left" vertical="center" wrapText="1"/>
    </xf>
    <xf numFmtId="0" fontId="98" fillId="0" borderId="11" xfId="2" applyNumberFormat="1" applyFont="1" applyBorder="1" applyAlignment="1" applyProtection="1">
      <alignment horizontal="left" vertical="center" wrapText="1"/>
    </xf>
    <xf numFmtId="0" fontId="98" fillId="0" borderId="0" xfId="0" applyFont="1" applyAlignment="1">
      <alignment horizontal="left" vertical="center" wrapText="1"/>
    </xf>
    <xf numFmtId="0" fontId="128" fillId="0" borderId="0" xfId="1" applyNumberFormat="1" applyFont="1" applyBorder="1" applyAlignment="1" applyProtection="1">
      <alignment horizontal="left" vertical="center" wrapText="1"/>
    </xf>
    <xf numFmtId="0" fontId="98" fillId="0" borderId="28" xfId="2" applyNumberFormat="1" applyFont="1" applyBorder="1" applyAlignment="1" applyProtection="1">
      <alignment horizontal="left" vertical="center" wrapText="1"/>
    </xf>
    <xf numFmtId="49" fontId="98" fillId="12" borderId="9" xfId="0" applyNumberFormat="1" applyFont="1" applyFill="1" applyBorder="1" applyAlignment="1" applyProtection="1">
      <alignment horizontal="left" vertical="center" wrapText="1"/>
    </xf>
    <xf numFmtId="49" fontId="98" fillId="12" borderId="11" xfId="0" applyNumberFormat="1" applyFont="1" applyFill="1" applyBorder="1" applyAlignment="1" applyProtection="1">
      <alignment horizontal="left" vertical="center" wrapText="1"/>
    </xf>
    <xf numFmtId="0" fontId="84" fillId="14" borderId="0" xfId="2" applyFont="1" applyFill="1" applyBorder="1" applyAlignment="1" applyProtection="1">
      <alignment horizontal="center" vertical="center" wrapText="1"/>
    </xf>
    <xf numFmtId="0" fontId="84" fillId="14" borderId="11" xfId="2" applyFont="1" applyFill="1" applyBorder="1" applyAlignment="1" applyProtection="1">
      <alignment horizontal="center" vertical="center" wrapText="1"/>
    </xf>
    <xf numFmtId="0" fontId="98" fillId="12" borderId="0" xfId="2" applyFont="1" applyFill="1" applyBorder="1" applyAlignment="1" applyProtection="1">
      <alignment horizontal="left" vertical="center" wrapText="1"/>
    </xf>
    <xf numFmtId="0" fontId="123" fillId="0" borderId="0" xfId="0" applyFont="1" applyAlignment="1">
      <alignment horizontal="left" vertical="center" wrapText="1"/>
    </xf>
    <xf numFmtId="0" fontId="14" fillId="14" borderId="0" xfId="2" applyFont="1" applyFill="1" applyBorder="1" applyAlignment="1" applyProtection="1">
      <alignment horizontal="center" vertical="center"/>
    </xf>
    <xf numFmtId="0" fontId="100" fillId="12" borderId="9" xfId="2" applyFont="1" applyFill="1" applyBorder="1" applyAlignment="1" applyProtection="1">
      <alignment horizontal="center" vertical="center"/>
    </xf>
    <xf numFmtId="0" fontId="97" fillId="0" borderId="0" xfId="2" applyFont="1" applyBorder="1" applyAlignment="1" applyProtection="1">
      <alignment horizontal="left" vertical="center"/>
    </xf>
    <xf numFmtId="0" fontId="106" fillId="13" borderId="0" xfId="0" applyFont="1" applyFill="1" applyBorder="1" applyAlignment="1" applyProtection="1">
      <alignment horizontal="center" vertical="center"/>
      <protection locked="0"/>
    </xf>
    <xf numFmtId="0" fontId="100" fillId="12" borderId="0" xfId="0" applyFont="1" applyFill="1" applyBorder="1" applyAlignment="1" applyProtection="1">
      <alignment horizontal="center" vertical="center"/>
    </xf>
    <xf numFmtId="0" fontId="98" fillId="12" borderId="0" xfId="0" applyFont="1" applyFill="1" applyBorder="1" applyAlignment="1" applyProtection="1">
      <alignment horizontal="center" vertical="center"/>
    </xf>
    <xf numFmtId="0" fontId="98" fillId="12" borderId="11" xfId="2" applyFont="1" applyFill="1" applyBorder="1" applyAlignment="1" applyProtection="1">
      <alignment horizontal="left" vertical="center" shrinkToFit="1"/>
    </xf>
    <xf numFmtId="0" fontId="109" fillId="13" borderId="9" xfId="2" applyFont="1" applyFill="1" applyBorder="1" applyAlignment="1" applyProtection="1">
      <alignment horizontal="center" vertical="center" wrapText="1" shrinkToFit="1"/>
      <protection locked="0"/>
    </xf>
    <xf numFmtId="0" fontId="109" fillId="13" borderId="0" xfId="2" applyFont="1" applyFill="1" applyBorder="1" applyAlignment="1" applyProtection="1">
      <alignment horizontal="center" vertical="center" wrapText="1" shrinkToFit="1"/>
      <protection locked="0"/>
    </xf>
    <xf numFmtId="0" fontId="109" fillId="13" borderId="11" xfId="2" applyFont="1" applyFill="1" applyBorder="1" applyAlignment="1" applyProtection="1">
      <alignment horizontal="center" vertical="center" wrapText="1" shrinkToFit="1"/>
      <protection locked="0"/>
    </xf>
    <xf numFmtId="0" fontId="100" fillId="0" borderId="0" xfId="2" applyFont="1" applyBorder="1" applyAlignment="1" applyProtection="1">
      <alignment horizontal="right" vertical="center"/>
    </xf>
    <xf numFmtId="0" fontId="101" fillId="17" borderId="11" xfId="2" applyFont="1" applyFill="1" applyBorder="1" applyAlignment="1" applyProtection="1">
      <alignment horizontal="left" vertical="center" shrinkToFit="1"/>
    </xf>
    <xf numFmtId="0" fontId="100" fillId="13" borderId="3" xfId="0" applyFont="1" applyFill="1" applyBorder="1" applyAlignment="1" applyProtection="1">
      <alignment horizontal="center" vertical="center" shrinkToFit="1"/>
      <protection locked="0"/>
    </xf>
    <xf numFmtId="0" fontId="100" fillId="13" borderId="14" xfId="0" applyFont="1" applyFill="1" applyBorder="1" applyAlignment="1" applyProtection="1">
      <alignment horizontal="center" vertical="center" shrinkToFit="1"/>
      <protection locked="0"/>
    </xf>
    <xf numFmtId="0" fontId="100" fillId="12" borderId="0" xfId="2" applyFont="1" applyFill="1" applyBorder="1" applyAlignment="1" applyProtection="1">
      <alignment horizontal="center" vertical="center"/>
    </xf>
    <xf numFmtId="0" fontId="98" fillId="0" borderId="0" xfId="2" applyFont="1" applyFill="1" applyBorder="1" applyAlignment="1" applyProtection="1">
      <alignment horizontal="center" vertical="center"/>
    </xf>
    <xf numFmtId="0" fontId="107" fillId="20" borderId="0" xfId="0" applyFont="1" applyFill="1" applyAlignment="1">
      <alignment horizontal="left" vertical="center" wrapText="1" shrinkToFit="1"/>
    </xf>
    <xf numFmtId="0" fontId="100" fillId="13" borderId="9" xfId="0" applyFont="1" applyFill="1" applyBorder="1" applyAlignment="1" applyProtection="1">
      <alignment horizontal="center" vertical="center" shrinkToFit="1"/>
      <protection locked="0"/>
    </xf>
    <xf numFmtId="0" fontId="100" fillId="13" borderId="11" xfId="0" applyFont="1" applyFill="1" applyBorder="1" applyAlignment="1" applyProtection="1">
      <alignment horizontal="center" vertical="center" shrinkToFit="1"/>
      <protection locked="0"/>
    </xf>
    <xf numFmtId="0" fontId="103" fillId="17" borderId="11" xfId="2" applyFont="1" applyFill="1" applyBorder="1" applyAlignment="1" applyProtection="1">
      <alignment horizontal="left" vertical="center"/>
    </xf>
    <xf numFmtId="0" fontId="98" fillId="14" borderId="9" xfId="2" applyFont="1" applyFill="1" applyBorder="1" applyAlignment="1" applyProtection="1">
      <alignment horizontal="right" vertical="center"/>
    </xf>
    <xf numFmtId="0" fontId="100" fillId="0" borderId="0" xfId="2" applyFont="1" applyFill="1" applyBorder="1" applyAlignment="1" applyProtection="1">
      <alignment horizontal="center" vertical="center"/>
    </xf>
    <xf numFmtId="49" fontId="100" fillId="0" borderId="0" xfId="0" applyNumberFormat="1" applyFont="1" applyFill="1" applyBorder="1" applyAlignment="1" applyProtection="1">
      <alignment horizontal="center" vertical="center"/>
      <protection locked="0"/>
    </xf>
    <xf numFmtId="0" fontId="97" fillId="0" borderId="14" xfId="2" applyFont="1" applyBorder="1" applyAlignment="1" applyProtection="1">
      <alignment horizontal="left" vertical="center"/>
    </xf>
    <xf numFmtId="0" fontId="100" fillId="12" borderId="9" xfId="0" applyFont="1" applyFill="1" applyBorder="1" applyAlignment="1" applyProtection="1">
      <alignment horizontal="center" vertical="center"/>
    </xf>
    <xf numFmtId="0" fontId="95" fillId="0" borderId="11" xfId="2" applyFont="1" applyBorder="1" applyAlignment="1" applyProtection="1">
      <alignment horizontal="right" vertical="center"/>
    </xf>
    <xf numFmtId="0" fontId="98" fillId="0" borderId="0" xfId="2" applyFont="1" applyBorder="1" applyAlignment="1" applyProtection="1">
      <alignment horizontal="left" vertical="center"/>
    </xf>
    <xf numFmtId="0" fontId="97" fillId="0" borderId="0" xfId="0" applyFont="1" applyAlignment="1">
      <alignment horizontal="left" vertical="center"/>
    </xf>
    <xf numFmtId="0" fontId="98" fillId="0" borderId="0" xfId="2" applyFont="1" applyBorder="1" applyAlignment="1" applyProtection="1">
      <alignment horizontal="right" vertical="center" wrapText="1"/>
    </xf>
    <xf numFmtId="0" fontId="109" fillId="19" borderId="9" xfId="0" applyFont="1" applyFill="1" applyBorder="1" applyAlignment="1" applyProtection="1">
      <alignment horizontal="center" vertical="center" wrapText="1" shrinkToFit="1"/>
      <protection locked="0"/>
    </xf>
    <xf numFmtId="0" fontId="109" fillId="19" borderId="0" xfId="0" applyFont="1" applyFill="1" applyBorder="1" applyAlignment="1" applyProtection="1">
      <alignment horizontal="center" vertical="center" wrapText="1" shrinkToFit="1"/>
      <protection locked="0"/>
    </xf>
    <xf numFmtId="0" fontId="109" fillId="19" borderId="11" xfId="0" applyFont="1" applyFill="1" applyBorder="1" applyAlignment="1" applyProtection="1">
      <alignment horizontal="center" vertical="center" wrapText="1" shrinkToFit="1"/>
      <protection locked="0"/>
    </xf>
    <xf numFmtId="0" fontId="98" fillId="18" borderId="0" xfId="0" applyFont="1" applyFill="1" applyBorder="1" applyAlignment="1" applyProtection="1">
      <alignment horizontal="right" vertical="center" wrapText="1" shrinkToFit="1"/>
    </xf>
    <xf numFmtId="0" fontId="98" fillId="18" borderId="11" xfId="0" applyFont="1" applyFill="1" applyBorder="1" applyAlignment="1" applyProtection="1">
      <alignment horizontal="right" vertical="center" wrapText="1" shrinkToFit="1"/>
    </xf>
    <xf numFmtId="2" fontId="100" fillId="12" borderId="0" xfId="2" applyNumberFormat="1" applyFont="1" applyFill="1" applyBorder="1" applyAlignment="1" applyProtection="1">
      <alignment horizontal="center" vertical="center"/>
    </xf>
    <xf numFmtId="0" fontId="100" fillId="12" borderId="11" xfId="1" quotePrefix="1" applyNumberFormat="1" applyFont="1" applyFill="1" applyBorder="1" applyAlignment="1" applyProtection="1">
      <alignment horizontal="center" vertical="center"/>
    </xf>
    <xf numFmtId="0" fontId="100" fillId="12" borderId="11" xfId="1" applyNumberFormat="1" applyFont="1" applyFill="1" applyBorder="1" applyAlignment="1" applyProtection="1">
      <alignment horizontal="center" vertical="center"/>
    </xf>
    <xf numFmtId="0" fontId="98" fillId="14" borderId="0" xfId="2" applyFont="1" applyFill="1" applyBorder="1" applyAlignment="1" applyProtection="1">
      <alignment horizontal="right" vertical="center" wrapText="1" shrinkToFit="1"/>
    </xf>
    <xf numFmtId="0" fontId="98" fillId="14" borderId="11" xfId="2" applyFont="1" applyFill="1" applyBorder="1" applyAlignment="1" applyProtection="1">
      <alignment horizontal="right" vertical="center" wrapText="1"/>
    </xf>
    <xf numFmtId="164" fontId="107" fillId="12" borderId="9" xfId="2" applyNumberFormat="1" applyFont="1" applyFill="1" applyBorder="1" applyAlignment="1" applyProtection="1">
      <alignment horizontal="center" vertical="center" shrinkToFit="1"/>
    </xf>
    <xf numFmtId="0" fontId="100" fillId="16" borderId="0" xfId="0" applyFont="1" applyFill="1" applyAlignment="1">
      <alignment horizontal="left" vertical="center" wrapText="1"/>
    </xf>
    <xf numFmtId="164" fontId="107" fillId="13" borderId="0" xfId="2" applyNumberFormat="1" applyFont="1" applyFill="1" applyBorder="1" applyAlignment="1" applyProtection="1">
      <alignment horizontal="center" vertical="center"/>
      <protection locked="0"/>
    </xf>
    <xf numFmtId="0" fontId="100" fillId="13" borderId="11" xfId="0" applyFont="1" applyFill="1" applyBorder="1" applyAlignment="1" applyProtection="1">
      <alignment horizontal="left" vertical="center"/>
      <protection locked="0"/>
    </xf>
    <xf numFmtId="0" fontId="31" fillId="0" borderId="0" xfId="0" applyFont="1" applyAlignment="1">
      <alignment horizontal="right" vertical="center"/>
    </xf>
    <xf numFmtId="0" fontId="31" fillId="0" borderId="0" xfId="0" applyFont="1" applyAlignment="1">
      <alignment horizontal="right" vertical="center" shrinkToFit="1"/>
    </xf>
    <xf numFmtId="0" fontId="54" fillId="0" borderId="0" xfId="0" applyFont="1" applyAlignment="1">
      <alignment horizontal="center" vertical="top"/>
    </xf>
    <xf numFmtId="169" fontId="77" fillId="0" borderId="0" xfId="0" applyNumberFormat="1" applyFont="1" applyAlignment="1">
      <alignment horizontal="left" vertical="center"/>
    </xf>
    <xf numFmtId="0" fontId="54" fillId="0" borderId="3" xfId="0" applyFont="1" applyFill="1" applyBorder="1" applyAlignment="1" applyProtection="1">
      <alignment horizontal="center" vertical="center" shrinkToFit="1"/>
      <protection locked="0"/>
    </xf>
    <xf numFmtId="0" fontId="54" fillId="0" borderId="14" xfId="0" applyFont="1" applyFill="1" applyBorder="1" applyAlignment="1" applyProtection="1">
      <alignment horizontal="center" vertical="center" shrinkToFit="1"/>
      <protection locked="0"/>
    </xf>
    <xf numFmtId="0" fontId="54" fillId="0" borderId="6" xfId="0" applyFont="1" applyFill="1" applyBorder="1" applyAlignment="1" applyProtection="1">
      <alignment horizontal="center" vertical="center" shrinkToFit="1"/>
      <protection locked="0"/>
    </xf>
    <xf numFmtId="0" fontId="79" fillId="0" borderId="0" xfId="0" applyFont="1" applyAlignment="1">
      <alignment horizontal="center" vertical="center"/>
    </xf>
    <xf numFmtId="0" fontId="79" fillId="0" borderId="0" xfId="0" applyFont="1" applyAlignment="1">
      <alignment horizontal="center"/>
    </xf>
    <xf numFmtId="0" fontId="0" fillId="0" borderId="0" xfId="0"/>
    <xf numFmtId="0" fontId="31" fillId="0" borderId="4" xfId="0" applyFont="1" applyBorder="1" applyAlignment="1" applyProtection="1">
      <alignment horizontal="center" vertical="center"/>
      <protection locked="0"/>
    </xf>
    <xf numFmtId="0" fontId="31" fillId="0" borderId="9" xfId="0" applyFont="1" applyBorder="1" applyAlignment="1" applyProtection="1">
      <alignment horizontal="center" vertical="center"/>
      <protection locked="0"/>
    </xf>
    <xf numFmtId="0" fontId="31" fillId="0" borderId="12" xfId="0" applyFont="1" applyBorder="1" applyAlignment="1" applyProtection="1">
      <alignment horizontal="center" vertical="center"/>
      <protection locked="0"/>
    </xf>
    <xf numFmtId="0" fontId="31" fillId="0" borderId="10" xfId="0" applyFont="1" applyBorder="1" applyAlignment="1" applyProtection="1">
      <alignment horizontal="center" vertical="center"/>
      <protection locked="0"/>
    </xf>
    <xf numFmtId="0" fontId="31" fillId="0" borderId="0" xfId="0" applyFont="1" applyBorder="1" applyAlignment="1" applyProtection="1">
      <alignment horizontal="center" vertical="center"/>
      <protection locked="0"/>
    </xf>
    <xf numFmtId="0" fontId="31" fillId="0" borderId="13" xfId="0" applyFont="1" applyBorder="1" applyAlignment="1" applyProtection="1">
      <alignment horizontal="center" vertical="center"/>
      <protection locked="0"/>
    </xf>
    <xf numFmtId="0" fontId="31" fillId="0" borderId="7" xfId="0" applyFont="1" applyBorder="1" applyAlignment="1" applyProtection="1">
      <alignment horizontal="center" vertical="center"/>
      <protection locked="0"/>
    </xf>
    <xf numFmtId="0" fontId="31" fillId="0" borderId="11" xfId="0" applyFont="1" applyBorder="1" applyAlignment="1" applyProtection="1">
      <alignment horizontal="center" vertical="center"/>
      <protection locked="0"/>
    </xf>
    <xf numFmtId="0" fontId="31" fillId="0" borderId="15" xfId="0" applyFont="1" applyBorder="1" applyAlignment="1" applyProtection="1">
      <alignment horizontal="center" vertical="center"/>
      <protection locked="0"/>
    </xf>
    <xf numFmtId="0" fontId="31" fillId="0" borderId="0" xfId="0" applyFont="1" applyBorder="1" applyAlignment="1">
      <alignment horizontal="center"/>
    </xf>
    <xf numFmtId="0" fontId="31" fillId="0" borderId="9" xfId="0" applyFont="1" applyBorder="1" applyAlignment="1">
      <alignment horizontal="center"/>
    </xf>
    <xf numFmtId="0" fontId="31" fillId="0" borderId="9" xfId="0" applyFont="1" applyBorder="1" applyAlignment="1">
      <alignment horizontal="center" vertical="center"/>
    </xf>
    <xf numFmtId="0" fontId="49" fillId="0" borderId="3" xfId="0" applyFont="1" applyFill="1" applyBorder="1" applyAlignment="1" applyProtection="1">
      <alignment horizontal="center"/>
    </xf>
    <xf numFmtId="0" fontId="49" fillId="0" borderId="14" xfId="0" applyFont="1" applyFill="1" applyBorder="1" applyAlignment="1" applyProtection="1">
      <alignment horizontal="center"/>
    </xf>
    <xf numFmtId="0" fontId="49" fillId="0" borderId="6" xfId="0" applyFont="1" applyFill="1" applyBorder="1" applyAlignment="1" applyProtection="1">
      <alignment horizontal="center"/>
    </xf>
    <xf numFmtId="0" fontId="61" fillId="0" borderId="3" xfId="0" applyFont="1" applyFill="1" applyBorder="1" applyAlignment="1" applyProtection="1">
      <alignment horizontal="center" vertical="center"/>
      <protection locked="0"/>
    </xf>
    <xf numFmtId="0" fontId="61" fillId="0" borderId="14" xfId="0" applyFont="1" applyFill="1" applyBorder="1" applyAlignment="1" applyProtection="1">
      <alignment horizontal="center" vertical="center"/>
      <protection locked="0"/>
    </xf>
    <xf numFmtId="0" fontId="61" fillId="0" borderId="6" xfId="0" applyFont="1" applyFill="1" applyBorder="1" applyAlignment="1" applyProtection="1">
      <alignment horizontal="center" vertical="center"/>
      <protection locked="0"/>
    </xf>
    <xf numFmtId="49" fontId="49" fillId="0" borderId="3" xfId="0" applyNumberFormat="1" applyFont="1" applyFill="1" applyBorder="1" applyAlignment="1" applyProtection="1">
      <alignment horizontal="center"/>
    </xf>
    <xf numFmtId="164" fontId="78" fillId="3" borderId="10" xfId="0" quotePrefix="1" applyNumberFormat="1" applyFont="1" applyFill="1" applyBorder="1" applyAlignment="1">
      <alignment horizontal="center"/>
    </xf>
    <xf numFmtId="164" fontId="78" fillId="3" borderId="0" xfId="0" quotePrefix="1" applyNumberFormat="1" applyFont="1" applyFill="1" applyBorder="1" applyAlignment="1">
      <alignment horizontal="center"/>
    </xf>
    <xf numFmtId="0" fontId="103" fillId="17" borderId="0" xfId="0" applyFont="1" applyFill="1" applyBorder="1" applyAlignment="1" applyProtection="1">
      <alignment horizontal="left" vertical="center"/>
    </xf>
    <xf numFmtId="0" fontId="147" fillId="12" borderId="0" xfId="0" applyFont="1" applyFill="1" applyAlignment="1">
      <alignment horizontal="right" vertical="center"/>
    </xf>
    <xf numFmtId="164" fontId="148" fillId="10" borderId="0" xfId="0" applyNumberFormat="1" applyFont="1" applyFill="1" applyBorder="1" applyAlignment="1">
      <alignment horizontal="center" vertical="center" shrinkToFit="1"/>
    </xf>
    <xf numFmtId="0" fontId="142" fillId="0" borderId="3" xfId="0" applyFont="1" applyBorder="1" applyAlignment="1" applyProtection="1">
      <alignment horizontal="left" vertical="center"/>
    </xf>
    <xf numFmtId="0" fontId="142" fillId="0" borderId="6" xfId="0" applyFont="1" applyBorder="1" applyAlignment="1" applyProtection="1">
      <alignment horizontal="left" vertical="center"/>
    </xf>
    <xf numFmtId="0" fontId="146" fillId="21" borderId="3" xfId="0" applyFont="1" applyFill="1" applyBorder="1" applyAlignment="1" applyProtection="1">
      <alignment horizontal="left" vertical="center"/>
      <protection locked="0"/>
    </xf>
    <xf numFmtId="0" fontId="146" fillId="21" borderId="14" xfId="0" applyFont="1" applyFill="1" applyBorder="1" applyAlignment="1" applyProtection="1">
      <alignment horizontal="left" vertical="center"/>
      <protection locked="0"/>
    </xf>
    <xf numFmtId="0" fontId="146" fillId="21" borderId="6" xfId="0" applyFont="1" applyFill="1" applyBorder="1" applyAlignment="1" applyProtection="1">
      <alignment horizontal="left" vertical="center"/>
      <protection locked="0"/>
    </xf>
    <xf numFmtId="0" fontId="119" fillId="0" borderId="9" xfId="0" applyFont="1" applyBorder="1" applyAlignment="1" applyProtection="1">
      <alignment horizontal="right" vertical="center"/>
    </xf>
    <xf numFmtId="0" fontId="137" fillId="0" borderId="9" xfId="0" applyFont="1" applyBorder="1" applyAlignment="1" applyProtection="1">
      <alignment horizontal="right" vertical="center"/>
    </xf>
    <xf numFmtId="0" fontId="100" fillId="0" borderId="5" xfId="0" applyFont="1" applyBorder="1" applyAlignment="1" applyProtection="1">
      <alignment horizontal="center" vertical="center"/>
    </xf>
    <xf numFmtId="0" fontId="100" fillId="0" borderId="8" xfId="0" applyFont="1" applyBorder="1" applyAlignment="1" applyProtection="1">
      <alignment horizontal="center" vertical="center"/>
    </xf>
    <xf numFmtId="0" fontId="119" fillId="12" borderId="14" xfId="0" applyFont="1" applyFill="1" applyBorder="1" applyAlignment="1" applyProtection="1">
      <alignment horizontal="left" vertical="center" shrinkToFit="1"/>
      <protection locked="0"/>
    </xf>
    <xf numFmtId="0" fontId="137" fillId="13" borderId="0" xfId="0" applyFont="1" applyFill="1" applyBorder="1" applyAlignment="1" applyProtection="1">
      <alignment horizontal="left" vertical="center"/>
    </xf>
    <xf numFmtId="4" fontId="127" fillId="14" borderId="26" xfId="0" applyNumberFormat="1" applyFont="1" applyFill="1" applyBorder="1" applyAlignment="1" applyProtection="1">
      <alignment horizontal="center" vertical="center"/>
    </xf>
    <xf numFmtId="4" fontId="127" fillId="14" borderId="16" xfId="0" applyNumberFormat="1" applyFont="1" applyFill="1" applyBorder="1" applyAlignment="1" applyProtection="1">
      <alignment horizontal="center" vertical="center"/>
    </xf>
    <xf numFmtId="0" fontId="143" fillId="0" borderId="0" xfId="0" applyFont="1" applyAlignment="1" applyProtection="1">
      <alignment horizontal="center" vertical="center"/>
    </xf>
    <xf numFmtId="0" fontId="139" fillId="0" borderId="0" xfId="0" applyFont="1" applyAlignment="1" applyProtection="1">
      <alignment horizontal="center" vertical="center"/>
    </xf>
    <xf numFmtId="0" fontId="144" fillId="0" borderId="11" xfId="0" applyFont="1" applyBorder="1" applyAlignment="1" applyProtection="1">
      <alignment horizontal="center" vertical="center"/>
    </xf>
    <xf numFmtId="169" fontId="140" fillId="0" borderId="14" xfId="0" applyNumberFormat="1" applyFont="1" applyBorder="1" applyAlignment="1" applyProtection="1">
      <alignment horizontal="center"/>
    </xf>
    <xf numFmtId="169" fontId="145" fillId="0" borderId="14" xfId="0" applyNumberFormat="1" applyFont="1" applyBorder="1" applyAlignment="1" applyProtection="1">
      <alignment horizontal="center"/>
    </xf>
    <xf numFmtId="0" fontId="100" fillId="0" borderId="5" xfId="0" applyFont="1" applyBorder="1" applyAlignment="1">
      <alignment horizontal="center" vertical="center"/>
    </xf>
    <xf numFmtId="0" fontId="100" fillId="0" borderId="8" xfId="0" applyFont="1" applyBorder="1" applyAlignment="1">
      <alignment horizontal="center" vertical="center"/>
    </xf>
    <xf numFmtId="0" fontId="100" fillId="0" borderId="5" xfId="0" applyFont="1" applyBorder="1" applyAlignment="1">
      <alignment horizontal="left" vertical="center"/>
    </xf>
    <xf numFmtId="0" fontId="100" fillId="0" borderId="8" xfId="0" applyFont="1" applyBorder="1" applyAlignment="1">
      <alignment horizontal="left" vertical="center"/>
    </xf>
    <xf numFmtId="0" fontId="143" fillId="0" borderId="0" xfId="0" applyFont="1" applyAlignment="1">
      <alignment horizontal="center" vertical="center"/>
    </xf>
    <xf numFmtId="0" fontId="149" fillId="0" borderId="0" xfId="0" applyFont="1" applyAlignment="1">
      <alignment horizontal="center" vertical="center"/>
    </xf>
    <xf numFmtId="0" fontId="144" fillId="0" borderId="11" xfId="0" applyFont="1" applyBorder="1" applyAlignment="1">
      <alignment horizontal="center" vertical="center"/>
    </xf>
    <xf numFmtId="0" fontId="110" fillId="0" borderId="0" xfId="0" applyFont="1" applyBorder="1" applyAlignment="1" applyProtection="1">
      <alignment horizontal="center" vertical="center" shrinkToFit="1"/>
    </xf>
    <xf numFmtId="0" fontId="118" fillId="10" borderId="0" xfId="0" applyFont="1" applyFill="1" applyAlignment="1">
      <alignment horizontal="center"/>
    </xf>
    <xf numFmtId="0" fontId="119" fillId="0" borderId="5" xfId="0" applyFont="1" applyBorder="1" applyAlignment="1">
      <alignment horizontal="center" vertical="center"/>
    </xf>
    <xf numFmtId="0" fontId="119" fillId="0" borderId="8" xfId="0" applyFont="1" applyBorder="1" applyAlignment="1">
      <alignment horizontal="center" vertical="center"/>
    </xf>
    <xf numFmtId="0" fontId="6" fillId="0" borderId="20" xfId="0" applyFont="1" applyBorder="1" applyAlignment="1" applyProtection="1">
      <alignment horizontal="center" vertical="center"/>
    </xf>
    <xf numFmtId="0" fontId="6" fillId="0" borderId="21" xfId="0" applyFont="1" applyBorder="1" applyAlignment="1" applyProtection="1">
      <alignment horizontal="center" vertical="center"/>
    </xf>
    <xf numFmtId="0" fontId="6" fillId="0" borderId="22" xfId="0" applyFont="1" applyBorder="1" applyAlignment="1" applyProtection="1">
      <alignment horizontal="center" vertical="center"/>
    </xf>
    <xf numFmtId="165" fontId="6" fillId="0" borderId="0" xfId="0" applyNumberFormat="1" applyFont="1" applyFill="1" applyBorder="1" applyAlignment="1" applyProtection="1">
      <alignment horizontal="center" vertical="center"/>
      <protection locked="0"/>
    </xf>
    <xf numFmtId="0" fontId="5" fillId="0" borderId="4" xfId="0" applyFont="1" applyBorder="1" applyAlignment="1">
      <alignment horizontal="center"/>
    </xf>
    <xf numFmtId="0" fontId="5" fillId="0" borderId="12" xfId="0" applyFont="1" applyBorder="1" applyAlignment="1">
      <alignment horizontal="center"/>
    </xf>
    <xf numFmtId="0" fontId="5" fillId="0" borderId="7" xfId="0" applyFont="1" applyBorder="1" applyAlignment="1">
      <alignment horizontal="center"/>
    </xf>
    <xf numFmtId="0" fontId="5" fillId="0" borderId="15" xfId="0" applyFont="1" applyBorder="1" applyAlignment="1">
      <alignment horizontal="center"/>
    </xf>
    <xf numFmtId="164" fontId="7" fillId="3" borderId="3" xfId="0" applyNumberFormat="1" applyFont="1" applyFill="1" applyBorder="1" applyAlignment="1">
      <alignment horizontal="center"/>
    </xf>
    <xf numFmtId="164" fontId="7" fillId="3" borderId="6" xfId="0" applyNumberFormat="1" applyFont="1" applyFill="1" applyBorder="1" applyAlignment="1">
      <alignment horizontal="center"/>
    </xf>
    <xf numFmtId="0" fontId="32" fillId="0" borderId="9" xfId="0" applyFont="1" applyBorder="1" applyAlignment="1">
      <alignment horizontal="right"/>
    </xf>
    <xf numFmtId="0" fontId="12" fillId="0" borderId="9" xfId="0" applyFont="1" applyBorder="1" applyAlignment="1">
      <alignment horizontal="right"/>
    </xf>
    <xf numFmtId="0" fontId="2" fillId="0" borderId="0" xfId="0" applyFont="1" applyAlignment="1">
      <alignment horizontal="center"/>
    </xf>
    <xf numFmtId="0" fontId="38" fillId="0" borderId="0" xfId="0" applyFont="1" applyAlignment="1">
      <alignment horizontal="center"/>
    </xf>
    <xf numFmtId="0" fontId="37" fillId="0" borderId="0" xfId="0" applyFont="1" applyAlignment="1">
      <alignment horizontal="center"/>
    </xf>
    <xf numFmtId="0" fontId="39" fillId="0" borderId="0" xfId="0" applyFont="1" applyFill="1" applyBorder="1" applyAlignment="1" applyProtection="1">
      <alignment horizontal="left" vertical="center"/>
    </xf>
    <xf numFmtId="0" fontId="39" fillId="0" borderId="13" xfId="0" applyFont="1" applyFill="1" applyBorder="1" applyAlignment="1" applyProtection="1">
      <alignment horizontal="left" vertical="center"/>
    </xf>
    <xf numFmtId="4" fontId="41" fillId="6" borderId="26" xfId="0" applyNumberFormat="1" applyFont="1" applyFill="1" applyBorder="1" applyAlignment="1">
      <alignment horizontal="center"/>
    </xf>
    <xf numFmtId="4" fontId="41" fillId="6" borderId="27" xfId="0" applyNumberFormat="1" applyFont="1" applyFill="1" applyBorder="1" applyAlignment="1">
      <alignment horizontal="center"/>
    </xf>
    <xf numFmtId="169" fontId="36" fillId="0" borderId="0" xfId="0" applyNumberFormat="1" applyFont="1" applyAlignment="1">
      <alignment horizontal="center" vertical="center"/>
    </xf>
    <xf numFmtId="0" fontId="4" fillId="2" borderId="3" xfId="0" applyFont="1" applyFill="1" applyBorder="1" applyAlignment="1" applyProtection="1">
      <alignment horizontal="center"/>
      <protection locked="0"/>
    </xf>
    <xf numFmtId="0" fontId="4" fillId="2" borderId="14" xfId="0" applyFont="1" applyFill="1" applyBorder="1" applyAlignment="1" applyProtection="1">
      <alignment horizontal="center"/>
      <protection locked="0"/>
    </xf>
    <xf numFmtId="0" fontId="4" fillId="2" borderId="6" xfId="0" applyFont="1" applyFill="1" applyBorder="1" applyAlignment="1" applyProtection="1">
      <alignment horizontal="center"/>
      <protection locked="0"/>
    </xf>
    <xf numFmtId="2" fontId="100" fillId="10" borderId="2" xfId="0" applyNumberFormat="1" applyFont="1" applyFill="1" applyBorder="1" applyAlignment="1" applyProtection="1">
      <alignment horizontal="center" vertical="center"/>
    </xf>
  </cellXfs>
  <cellStyles count="389">
    <cellStyle name="Followed Hyperlink" xfId="3" builtinId="9" hidden="1"/>
    <cellStyle name="Followed Hyperlink" xfId="4" builtinId="9" hidden="1"/>
    <cellStyle name="Followed Hyperlink" xfId="5" builtinId="9" hidden="1"/>
    <cellStyle name="Followed Hyperlink" xfId="6" builtinId="9" hidden="1"/>
    <cellStyle name="Followed Hyperlink" xfId="7" builtinId="9" hidden="1"/>
    <cellStyle name="Followed Hyperlink" xfId="8" builtinId="9" hidden="1"/>
    <cellStyle name="Followed Hyperlink" xfId="9" builtinId="9" hidden="1"/>
    <cellStyle name="Followed Hyperlink" xfId="10" builtinId="9" hidden="1"/>
    <cellStyle name="Followed Hyperlink" xfId="11" builtinId="9" hidden="1"/>
    <cellStyle name="Followed Hyperlink" xfId="12" builtinId="9" hidden="1"/>
    <cellStyle name="Followed Hyperlink" xfId="13" builtinId="9" hidden="1"/>
    <cellStyle name="Followed Hyperlink" xfId="14" builtinId="9" hidden="1"/>
    <cellStyle name="Followed Hyperlink" xfId="15" builtinId="9" hidden="1"/>
    <cellStyle name="Followed Hyperlink" xfId="16" builtinId="9" hidden="1"/>
    <cellStyle name="Followed Hyperlink" xfId="17" builtinId="9" hidden="1"/>
    <cellStyle name="Followed Hyperlink" xfId="18" builtinId="9" hidden="1"/>
    <cellStyle name="Followed Hyperlink" xfId="19" builtinId="9" hidden="1"/>
    <cellStyle name="Followed Hyperlink" xfId="20" builtinId="9" hidden="1"/>
    <cellStyle name="Followed Hyperlink" xfId="21" builtinId="9" hidden="1"/>
    <cellStyle name="Followed Hyperlink" xfId="22" builtinId="9" hidden="1"/>
    <cellStyle name="Followed Hyperlink" xfId="23" builtinId="9" hidden="1"/>
    <cellStyle name="Followed Hyperlink" xfId="24" builtinId="9" hidden="1"/>
    <cellStyle name="Followed Hyperlink" xfId="25" builtinId="9" hidden="1"/>
    <cellStyle name="Followed Hyperlink" xfId="26" builtinId="9" hidden="1"/>
    <cellStyle name="Followed Hyperlink" xfId="27" builtinId="9" hidden="1"/>
    <cellStyle name="Followed Hyperlink" xfId="28" builtinId="9" hidden="1"/>
    <cellStyle name="Followed Hyperlink" xfId="29" builtinId="9" hidden="1"/>
    <cellStyle name="Followed Hyperlink" xfId="30" builtinId="9" hidden="1"/>
    <cellStyle name="Followed Hyperlink" xfId="31" builtinId="9" hidden="1"/>
    <cellStyle name="Followed Hyperlink" xfId="32" builtinId="9" hidden="1"/>
    <cellStyle name="Followed Hyperlink" xfId="33" builtinId="9" hidden="1"/>
    <cellStyle name="Followed Hyperlink" xfId="34" builtinId="9" hidden="1"/>
    <cellStyle name="Followed Hyperlink" xfId="35" builtinId="9" hidden="1"/>
    <cellStyle name="Followed Hyperlink" xfId="36" builtinId="9" hidden="1"/>
    <cellStyle name="Followed Hyperlink" xfId="37" builtinId="9" hidden="1"/>
    <cellStyle name="Followed Hyperlink" xfId="38" builtinId="9" hidden="1"/>
    <cellStyle name="Followed Hyperlink" xfId="39" builtinId="9" hidden="1"/>
    <cellStyle name="Followed Hyperlink" xfId="40" builtinId="9" hidden="1"/>
    <cellStyle name="Followed Hyperlink" xfId="41" builtinId="9" hidden="1"/>
    <cellStyle name="Followed Hyperlink" xfId="42" builtinId="9" hidden="1"/>
    <cellStyle name="Followed Hyperlink" xfId="43" builtinId="9" hidden="1"/>
    <cellStyle name="Followed Hyperlink" xfId="44" builtinId="9" hidden="1"/>
    <cellStyle name="Followed Hyperlink" xfId="45" builtinId="9" hidden="1"/>
    <cellStyle name="Followed Hyperlink" xfId="46" builtinId="9" hidden="1"/>
    <cellStyle name="Followed Hyperlink" xfId="47" builtinId="9" hidden="1"/>
    <cellStyle name="Followed Hyperlink" xfId="48" builtinId="9" hidden="1"/>
    <cellStyle name="Followed Hyperlink" xfId="49" builtinId="9" hidden="1"/>
    <cellStyle name="Followed Hyperlink" xfId="50" builtinId="9" hidden="1"/>
    <cellStyle name="Followed Hyperlink" xfId="51" builtinId="9" hidden="1"/>
    <cellStyle name="Followed Hyperlink" xfId="52" builtinId="9" hidden="1"/>
    <cellStyle name="Followed Hyperlink" xfId="53" builtinId="9" hidden="1"/>
    <cellStyle name="Followed Hyperlink" xfId="54" builtinId="9" hidden="1"/>
    <cellStyle name="Followed Hyperlink" xfId="55" builtinId="9" hidden="1"/>
    <cellStyle name="Followed Hyperlink" xfId="56" builtinId="9" hidden="1"/>
    <cellStyle name="Followed Hyperlink" xfId="57" builtinId="9" hidden="1"/>
    <cellStyle name="Followed Hyperlink" xfId="58" builtinId="9" hidden="1"/>
    <cellStyle name="Followed Hyperlink" xfId="59" builtinId="9" hidden="1"/>
    <cellStyle name="Followed Hyperlink" xfId="60" builtinId="9" hidden="1"/>
    <cellStyle name="Followed Hyperlink" xfId="61" builtinId="9" hidden="1"/>
    <cellStyle name="Followed Hyperlink" xfId="62" builtinId="9" hidden="1"/>
    <cellStyle name="Followed Hyperlink" xfId="63" builtinId="9" hidden="1"/>
    <cellStyle name="Followed Hyperlink" xfId="64" builtinId="9" hidden="1"/>
    <cellStyle name="Followed Hyperlink" xfId="65" builtinId="9" hidden="1"/>
    <cellStyle name="Followed Hyperlink" xfId="66" builtinId="9" hidden="1"/>
    <cellStyle name="Followed Hyperlink" xfId="67" builtinId="9" hidden="1"/>
    <cellStyle name="Followed Hyperlink" xfId="68" builtinId="9" hidden="1"/>
    <cellStyle name="Followed Hyperlink" xfId="69" builtinId="9" hidden="1"/>
    <cellStyle name="Followed Hyperlink" xfId="70" builtinId="9" hidden="1"/>
    <cellStyle name="Followed Hyperlink" xfId="71" builtinId="9" hidden="1"/>
    <cellStyle name="Followed Hyperlink" xfId="72" builtinId="9" hidden="1"/>
    <cellStyle name="Followed Hyperlink" xfId="73" builtinId="9" hidden="1"/>
    <cellStyle name="Followed Hyperlink" xfId="74" builtinId="9" hidden="1"/>
    <cellStyle name="Followed Hyperlink" xfId="75" builtinId="9" hidden="1"/>
    <cellStyle name="Followed Hyperlink" xfId="76" builtinId="9" hidden="1"/>
    <cellStyle name="Followed Hyperlink" xfId="77" builtinId="9" hidden="1"/>
    <cellStyle name="Followed Hyperlink" xfId="78" builtinId="9" hidden="1"/>
    <cellStyle name="Followed Hyperlink" xfId="79" builtinId="9" hidden="1"/>
    <cellStyle name="Followed Hyperlink" xfId="80" builtinId="9" hidden="1"/>
    <cellStyle name="Followed Hyperlink" xfId="81" builtinId="9" hidden="1"/>
    <cellStyle name="Followed Hyperlink" xfId="82" builtinId="9" hidden="1"/>
    <cellStyle name="Followed Hyperlink" xfId="83" builtinId="9" hidden="1"/>
    <cellStyle name="Followed Hyperlink" xfId="84" builtinId="9" hidden="1"/>
    <cellStyle name="Followed Hyperlink" xfId="85" builtinId="9" hidden="1"/>
    <cellStyle name="Followed Hyperlink" xfId="86" builtinId="9" hidden="1"/>
    <cellStyle name="Followed Hyperlink" xfId="87" builtinId="9" hidden="1"/>
    <cellStyle name="Followed Hyperlink" xfId="88" builtinId="9" hidden="1"/>
    <cellStyle name="Followed Hyperlink" xfId="89" builtinId="9" hidden="1"/>
    <cellStyle name="Followed Hyperlink" xfId="90" builtinId="9" hidden="1"/>
    <cellStyle name="Followed Hyperlink" xfId="91" builtinId="9" hidden="1"/>
    <cellStyle name="Followed Hyperlink" xfId="92" builtinId="9" hidden="1"/>
    <cellStyle name="Followed Hyperlink" xfId="93" builtinId="9" hidden="1"/>
    <cellStyle name="Followed Hyperlink" xfId="94" builtinId="9" hidden="1"/>
    <cellStyle name="Followed Hyperlink" xfId="95" builtinId="9" hidden="1"/>
    <cellStyle name="Followed Hyperlink" xfId="96" builtinId="9" hidden="1"/>
    <cellStyle name="Followed Hyperlink" xfId="97" builtinId="9" hidden="1"/>
    <cellStyle name="Followed Hyperlink" xfId="98" builtinId="9" hidden="1"/>
    <cellStyle name="Followed Hyperlink" xfId="99" builtinId="9" hidden="1"/>
    <cellStyle name="Followed Hyperlink" xfId="100" builtinId="9" hidden="1"/>
    <cellStyle name="Followed Hyperlink" xfId="101" builtinId="9" hidden="1"/>
    <cellStyle name="Followed Hyperlink" xfId="102" builtinId="9" hidden="1"/>
    <cellStyle name="Followed Hyperlink" xfId="103" builtinId="9" hidden="1"/>
    <cellStyle name="Followed Hyperlink" xfId="104" builtinId="9" hidden="1"/>
    <cellStyle name="Followed Hyperlink" xfId="105" builtinId="9" hidden="1"/>
    <cellStyle name="Followed Hyperlink" xfId="106" builtinId="9" hidden="1"/>
    <cellStyle name="Followed Hyperlink" xfId="107" builtinId="9" hidden="1"/>
    <cellStyle name="Followed Hyperlink" xfId="108" builtinId="9" hidden="1"/>
    <cellStyle name="Followed Hyperlink" xfId="109" builtinId="9" hidden="1"/>
    <cellStyle name="Followed Hyperlink" xfId="110" builtinId="9" hidden="1"/>
    <cellStyle name="Followed Hyperlink" xfId="111" builtinId="9" hidden="1"/>
    <cellStyle name="Followed Hyperlink" xfId="112" builtinId="9" hidden="1"/>
    <cellStyle name="Followed Hyperlink" xfId="113" builtinId="9" hidden="1"/>
    <cellStyle name="Followed Hyperlink" xfId="114" builtinId="9" hidden="1"/>
    <cellStyle name="Followed Hyperlink" xfId="115" builtinId="9" hidden="1"/>
    <cellStyle name="Followed Hyperlink" xfId="116" builtinId="9" hidden="1"/>
    <cellStyle name="Followed Hyperlink" xfId="117" builtinId="9" hidden="1"/>
    <cellStyle name="Followed Hyperlink" xfId="118" builtinId="9" hidden="1"/>
    <cellStyle name="Followed Hyperlink" xfId="119" builtinId="9" hidden="1"/>
    <cellStyle name="Followed Hyperlink" xfId="120" builtinId="9" hidden="1"/>
    <cellStyle name="Followed Hyperlink" xfId="121" builtinId="9" hidden="1"/>
    <cellStyle name="Followed Hyperlink" xfId="122" builtinId="9" hidden="1"/>
    <cellStyle name="Followed Hyperlink" xfId="123" builtinId="9" hidden="1"/>
    <cellStyle name="Followed Hyperlink" xfId="124" builtinId="9" hidden="1"/>
    <cellStyle name="Followed Hyperlink" xfId="125" builtinId="9" hidden="1"/>
    <cellStyle name="Followed Hyperlink" xfId="126" builtinId="9" hidden="1"/>
    <cellStyle name="Followed Hyperlink" xfId="127" builtinId="9" hidden="1"/>
    <cellStyle name="Followed Hyperlink" xfId="128" builtinId="9" hidden="1"/>
    <cellStyle name="Followed Hyperlink" xfId="129" builtinId="9" hidden="1"/>
    <cellStyle name="Followed Hyperlink" xfId="130" builtinId="9" hidden="1"/>
    <cellStyle name="Followed Hyperlink" xfId="131" builtinId="9" hidden="1"/>
    <cellStyle name="Followed Hyperlink" xfId="132" builtinId="9" hidden="1"/>
    <cellStyle name="Followed Hyperlink" xfId="133" builtinId="9" hidden="1"/>
    <cellStyle name="Followed Hyperlink" xfId="134" builtinId="9" hidden="1"/>
    <cellStyle name="Followed Hyperlink" xfId="135" builtinId="9" hidden="1"/>
    <cellStyle name="Followed Hyperlink" xfId="136" builtinId="9" hidden="1"/>
    <cellStyle name="Followed Hyperlink" xfId="137" builtinId="9" hidden="1"/>
    <cellStyle name="Followed Hyperlink" xfId="138" builtinId="9" hidden="1"/>
    <cellStyle name="Followed Hyperlink" xfId="139" builtinId="9" hidden="1"/>
    <cellStyle name="Followed Hyperlink" xfId="140" builtinId="9" hidden="1"/>
    <cellStyle name="Followed Hyperlink" xfId="141" builtinId="9" hidden="1"/>
    <cellStyle name="Followed Hyperlink" xfId="142" builtinId="9" hidden="1"/>
    <cellStyle name="Followed Hyperlink" xfId="143" builtinId="9" hidden="1"/>
    <cellStyle name="Followed Hyperlink" xfId="144" builtinId="9" hidden="1"/>
    <cellStyle name="Followed Hyperlink" xfId="145" builtinId="9" hidden="1"/>
    <cellStyle name="Followed Hyperlink" xfId="146" builtinId="9" hidden="1"/>
    <cellStyle name="Followed Hyperlink" xfId="147" builtinId="9" hidden="1"/>
    <cellStyle name="Followed Hyperlink" xfId="148" builtinId="9" hidden="1"/>
    <cellStyle name="Followed Hyperlink" xfId="149" builtinId="9" hidden="1"/>
    <cellStyle name="Followed Hyperlink" xfId="150" builtinId="9" hidden="1"/>
    <cellStyle name="Followed Hyperlink" xfId="151" builtinId="9" hidden="1"/>
    <cellStyle name="Followed Hyperlink" xfId="152" builtinId="9" hidden="1"/>
    <cellStyle name="Followed Hyperlink" xfId="153" builtinId="9" hidden="1"/>
    <cellStyle name="Followed Hyperlink" xfId="154" builtinId="9" hidden="1"/>
    <cellStyle name="Followed Hyperlink" xfId="155" builtinId="9" hidden="1"/>
    <cellStyle name="Followed Hyperlink" xfId="156" builtinId="9" hidden="1"/>
    <cellStyle name="Followed Hyperlink" xfId="157" builtinId="9" hidden="1"/>
    <cellStyle name="Followed Hyperlink" xfId="158" builtinId="9" hidden="1"/>
    <cellStyle name="Followed Hyperlink" xfId="159" builtinId="9" hidden="1"/>
    <cellStyle name="Followed Hyperlink" xfId="160" builtinId="9" hidden="1"/>
    <cellStyle name="Followed Hyperlink" xfId="161" builtinId="9" hidden="1"/>
    <cellStyle name="Followed Hyperlink" xfId="162" builtinId="9" hidden="1"/>
    <cellStyle name="Followed Hyperlink" xfId="163" builtinId="9" hidden="1"/>
    <cellStyle name="Followed Hyperlink" xfId="164" builtinId="9" hidden="1"/>
    <cellStyle name="Followed Hyperlink" xfId="165" builtinId="9" hidden="1"/>
    <cellStyle name="Followed Hyperlink" xfId="166" builtinId="9" hidden="1"/>
    <cellStyle name="Followed Hyperlink" xfId="167" builtinId="9" hidden="1"/>
    <cellStyle name="Followed Hyperlink" xfId="168" builtinId="9" hidden="1"/>
    <cellStyle name="Followed Hyperlink" xfId="169" builtinId="9" hidden="1"/>
    <cellStyle name="Followed Hyperlink" xfId="170" builtinId="9" hidden="1"/>
    <cellStyle name="Followed Hyperlink" xfId="171" builtinId="9" hidden="1"/>
    <cellStyle name="Followed Hyperlink" xfId="172" builtinId="9" hidden="1"/>
    <cellStyle name="Followed Hyperlink" xfId="173" builtinId="9" hidden="1"/>
    <cellStyle name="Followed Hyperlink" xfId="174" builtinId="9" hidden="1"/>
    <cellStyle name="Followed Hyperlink" xfId="175" builtinId="9" hidden="1"/>
    <cellStyle name="Followed Hyperlink" xfId="176" builtinId="9" hidden="1"/>
    <cellStyle name="Followed Hyperlink" xfId="177" builtinId="9" hidden="1"/>
    <cellStyle name="Followed Hyperlink" xfId="178" builtinId="9" hidden="1"/>
    <cellStyle name="Followed Hyperlink" xfId="179" builtinId="9" hidden="1"/>
    <cellStyle name="Followed Hyperlink" xfId="180" builtinId="9" hidden="1"/>
    <cellStyle name="Followed Hyperlink" xfId="181" builtinId="9" hidden="1"/>
    <cellStyle name="Followed Hyperlink" xfId="182" builtinId="9" hidden="1"/>
    <cellStyle name="Followed Hyperlink" xfId="183" builtinId="9" hidden="1"/>
    <cellStyle name="Followed Hyperlink" xfId="184" builtinId="9" hidden="1"/>
    <cellStyle name="Followed Hyperlink" xfId="185" builtinId="9" hidden="1"/>
    <cellStyle name="Followed Hyperlink" xfId="186" builtinId="9" hidden="1"/>
    <cellStyle name="Followed Hyperlink" xfId="187" builtinId="9" hidden="1"/>
    <cellStyle name="Followed Hyperlink" xfId="188" builtinId="9" hidden="1"/>
    <cellStyle name="Followed Hyperlink" xfId="189" builtinId="9" hidden="1"/>
    <cellStyle name="Followed Hyperlink" xfId="190" builtinId="9" hidden="1"/>
    <cellStyle name="Followed Hyperlink" xfId="191" builtinId="9" hidden="1"/>
    <cellStyle name="Followed Hyperlink" xfId="192" builtinId="9" hidden="1"/>
    <cellStyle name="Followed Hyperlink" xfId="193" builtinId="9" hidden="1"/>
    <cellStyle name="Followed Hyperlink" xfId="194" builtinId="9" hidden="1"/>
    <cellStyle name="Followed Hyperlink" xfId="195" builtinId="9" hidden="1"/>
    <cellStyle name="Followed Hyperlink" xfId="196" builtinId="9" hidden="1"/>
    <cellStyle name="Followed Hyperlink" xfId="197" builtinId="9" hidden="1"/>
    <cellStyle name="Followed Hyperlink" xfId="198" builtinId="9" hidden="1"/>
    <cellStyle name="Followed Hyperlink" xfId="199" builtinId="9" hidden="1"/>
    <cellStyle name="Followed Hyperlink" xfId="200" builtinId="9" hidden="1"/>
    <cellStyle name="Followed Hyperlink" xfId="201" builtinId="9" hidden="1"/>
    <cellStyle name="Followed Hyperlink" xfId="202" builtinId="9" hidden="1"/>
    <cellStyle name="Followed Hyperlink" xfId="203" builtinId="9" hidden="1"/>
    <cellStyle name="Followed Hyperlink" xfId="204" builtinId="9" hidden="1"/>
    <cellStyle name="Followed Hyperlink" xfId="205" builtinId="9" hidden="1"/>
    <cellStyle name="Followed Hyperlink" xfId="206" builtinId="9" hidden="1"/>
    <cellStyle name="Followed Hyperlink" xfId="207" builtinId="9" hidden="1"/>
    <cellStyle name="Followed Hyperlink" xfId="208" builtinId="9" hidden="1"/>
    <cellStyle name="Followed Hyperlink" xfId="209" builtinId="9" hidden="1"/>
    <cellStyle name="Followed Hyperlink" xfId="210" builtinId="9" hidden="1"/>
    <cellStyle name="Followed Hyperlink" xfId="211" builtinId="9" hidden="1"/>
    <cellStyle name="Followed Hyperlink" xfId="212" builtinId="9" hidden="1"/>
    <cellStyle name="Followed Hyperlink" xfId="213" builtinId="9" hidden="1"/>
    <cellStyle name="Followed Hyperlink" xfId="214" builtinId="9" hidden="1"/>
    <cellStyle name="Followed Hyperlink" xfId="215" builtinId="9" hidden="1"/>
    <cellStyle name="Followed Hyperlink" xfId="216" builtinId="9" hidden="1"/>
    <cellStyle name="Followed Hyperlink" xfId="217" builtinId="9" hidden="1"/>
    <cellStyle name="Followed Hyperlink" xfId="218" builtinId="9" hidden="1"/>
    <cellStyle name="Followed Hyperlink" xfId="219" builtinId="9" hidden="1"/>
    <cellStyle name="Followed Hyperlink" xfId="220" builtinId="9" hidden="1"/>
    <cellStyle name="Followed Hyperlink" xfId="221" builtinId="9" hidden="1"/>
    <cellStyle name="Followed Hyperlink" xfId="222" builtinId="9" hidden="1"/>
    <cellStyle name="Followed Hyperlink" xfId="223" builtinId="9" hidden="1"/>
    <cellStyle name="Followed Hyperlink" xfId="224" builtinId="9" hidden="1"/>
    <cellStyle name="Followed Hyperlink" xfId="225" builtinId="9" hidden="1"/>
    <cellStyle name="Followed Hyperlink" xfId="226" builtinId="9" hidden="1"/>
    <cellStyle name="Followed Hyperlink" xfId="227" builtinId="9" hidden="1"/>
    <cellStyle name="Followed Hyperlink" xfId="228" builtinId="9" hidden="1"/>
    <cellStyle name="Followed Hyperlink" xfId="229" builtinId="9" hidden="1"/>
    <cellStyle name="Followed Hyperlink" xfId="230" builtinId="9" hidden="1"/>
    <cellStyle name="Followed Hyperlink" xfId="231" builtinId="9" hidden="1"/>
    <cellStyle name="Followed Hyperlink" xfId="232" builtinId="9" hidden="1"/>
    <cellStyle name="Followed Hyperlink" xfId="233" builtinId="9" hidden="1"/>
    <cellStyle name="Followed Hyperlink" xfId="234" builtinId="9" hidden="1"/>
    <cellStyle name="Followed Hyperlink" xfId="235" builtinId="9" hidden="1"/>
    <cellStyle name="Followed Hyperlink" xfId="236" builtinId="9" hidden="1"/>
    <cellStyle name="Followed Hyperlink" xfId="237" builtinId="9" hidden="1"/>
    <cellStyle name="Followed Hyperlink" xfId="238" builtinId="9" hidden="1"/>
    <cellStyle name="Followed Hyperlink" xfId="239" builtinId="9" hidden="1"/>
    <cellStyle name="Followed Hyperlink" xfId="240" builtinId="9" hidden="1"/>
    <cellStyle name="Followed Hyperlink" xfId="241" builtinId="9" hidden="1"/>
    <cellStyle name="Followed Hyperlink" xfId="242" builtinId="9" hidden="1"/>
    <cellStyle name="Followed Hyperlink" xfId="243" builtinId="9" hidden="1"/>
    <cellStyle name="Followed Hyperlink" xfId="244" builtinId="9" hidden="1"/>
    <cellStyle name="Followed Hyperlink" xfId="245" builtinId="9" hidden="1"/>
    <cellStyle name="Followed Hyperlink" xfId="246" builtinId="9" hidden="1"/>
    <cellStyle name="Followed Hyperlink" xfId="247" builtinId="9" hidden="1"/>
    <cellStyle name="Followed Hyperlink" xfId="248" builtinId="9" hidden="1"/>
    <cellStyle name="Followed Hyperlink" xfId="249" builtinId="9" hidden="1"/>
    <cellStyle name="Followed Hyperlink" xfId="250" builtinId="9" hidden="1"/>
    <cellStyle name="Followed Hyperlink" xfId="251" builtinId="9" hidden="1"/>
    <cellStyle name="Followed Hyperlink" xfId="252" builtinId="9" hidden="1"/>
    <cellStyle name="Followed Hyperlink" xfId="253" builtinId="9" hidden="1"/>
    <cellStyle name="Followed Hyperlink" xfId="254" builtinId="9" hidden="1"/>
    <cellStyle name="Followed Hyperlink" xfId="255" builtinId="9" hidden="1"/>
    <cellStyle name="Followed Hyperlink" xfId="256" builtinId="9" hidden="1"/>
    <cellStyle name="Followed Hyperlink" xfId="257" builtinId="9" hidden="1"/>
    <cellStyle name="Followed Hyperlink" xfId="258" builtinId="9" hidden="1"/>
    <cellStyle name="Followed Hyperlink" xfId="259" builtinId="9" hidden="1"/>
    <cellStyle name="Followed Hyperlink" xfId="260" builtinId="9" hidden="1"/>
    <cellStyle name="Followed Hyperlink" xfId="261" builtinId="9" hidden="1"/>
    <cellStyle name="Followed Hyperlink" xfId="262" builtinId="9" hidden="1"/>
    <cellStyle name="Followed Hyperlink" xfId="263" builtinId="9" hidden="1"/>
    <cellStyle name="Followed Hyperlink" xfId="264" builtinId="9" hidden="1"/>
    <cellStyle name="Followed Hyperlink" xfId="265" builtinId="9" hidden="1"/>
    <cellStyle name="Followed Hyperlink" xfId="266" builtinId="9" hidden="1"/>
    <cellStyle name="Followed Hyperlink" xfId="267" builtinId="9" hidden="1"/>
    <cellStyle name="Followed Hyperlink" xfId="268" builtinId="9" hidden="1"/>
    <cellStyle name="Followed Hyperlink" xfId="269" builtinId="9" hidden="1"/>
    <cellStyle name="Followed Hyperlink" xfId="270" builtinId="9" hidden="1"/>
    <cellStyle name="Followed Hyperlink" xfId="271" builtinId="9" hidden="1"/>
    <cellStyle name="Followed Hyperlink" xfId="272" builtinId="9" hidden="1"/>
    <cellStyle name="Followed Hyperlink" xfId="273" builtinId="9" hidden="1"/>
    <cellStyle name="Followed Hyperlink" xfId="274" builtinId="9" hidden="1"/>
    <cellStyle name="Followed Hyperlink" xfId="275" builtinId="9" hidden="1"/>
    <cellStyle name="Followed Hyperlink" xfId="276" builtinId="9" hidden="1"/>
    <cellStyle name="Followed Hyperlink" xfId="277" builtinId="9" hidden="1"/>
    <cellStyle name="Followed Hyperlink" xfId="278" builtinId="9" hidden="1"/>
    <cellStyle name="Followed Hyperlink" xfId="279" builtinId="9" hidden="1"/>
    <cellStyle name="Followed Hyperlink" xfId="280" builtinId="9" hidden="1"/>
    <cellStyle name="Followed Hyperlink" xfId="281" builtinId="9" hidden="1"/>
    <cellStyle name="Followed Hyperlink" xfId="282" builtinId="9" hidden="1"/>
    <cellStyle name="Followed Hyperlink" xfId="283" builtinId="9" hidden="1"/>
    <cellStyle name="Followed Hyperlink" xfId="284" builtinId="9" hidden="1"/>
    <cellStyle name="Followed Hyperlink" xfId="285" builtinId="9" hidden="1"/>
    <cellStyle name="Followed Hyperlink" xfId="286" builtinId="9" hidden="1"/>
    <cellStyle name="Followed Hyperlink" xfId="287" builtinId="9" hidden="1"/>
    <cellStyle name="Followed Hyperlink" xfId="288" builtinId="9" hidden="1"/>
    <cellStyle name="Followed Hyperlink" xfId="289" builtinId="9" hidden="1"/>
    <cellStyle name="Followed Hyperlink" xfId="290" builtinId="9" hidden="1"/>
    <cellStyle name="Followed Hyperlink" xfId="291" builtinId="9" hidden="1"/>
    <cellStyle name="Followed Hyperlink" xfId="292" builtinId="9" hidden="1"/>
    <cellStyle name="Followed Hyperlink" xfId="293" builtinId="9" hidden="1"/>
    <cellStyle name="Followed Hyperlink" xfId="294" builtinId="9" hidden="1"/>
    <cellStyle name="Followed Hyperlink" xfId="295" builtinId="9" hidden="1"/>
    <cellStyle name="Followed Hyperlink" xfId="296" builtinId="9" hidden="1"/>
    <cellStyle name="Followed Hyperlink" xfId="297" builtinId="9" hidden="1"/>
    <cellStyle name="Followed Hyperlink" xfId="298" builtinId="9" hidden="1"/>
    <cellStyle name="Followed Hyperlink" xfId="299" builtinId="9" hidden="1"/>
    <cellStyle name="Followed Hyperlink" xfId="300" builtinId="9" hidden="1"/>
    <cellStyle name="Followed Hyperlink" xfId="301" builtinId="9" hidden="1"/>
    <cellStyle name="Followed Hyperlink" xfId="302" builtinId="9" hidden="1"/>
    <cellStyle name="Followed Hyperlink" xfId="303" builtinId="9" hidden="1"/>
    <cellStyle name="Followed Hyperlink" xfId="304" builtinId="9" hidden="1"/>
    <cellStyle name="Followed Hyperlink" xfId="305" builtinId="9" hidden="1"/>
    <cellStyle name="Followed Hyperlink" xfId="306" builtinId="9" hidden="1"/>
    <cellStyle name="Followed Hyperlink" xfId="307" builtinId="9" hidden="1"/>
    <cellStyle name="Followed Hyperlink" xfId="308" builtinId="9" hidden="1"/>
    <cellStyle name="Followed Hyperlink" xfId="309" builtinId="9" hidden="1"/>
    <cellStyle name="Followed Hyperlink" xfId="310" builtinId="9" hidden="1"/>
    <cellStyle name="Followed Hyperlink" xfId="311" builtinId="9" hidden="1"/>
    <cellStyle name="Followed Hyperlink" xfId="312" builtinId="9" hidden="1"/>
    <cellStyle name="Followed Hyperlink" xfId="313" builtinId="9" hidden="1"/>
    <cellStyle name="Followed Hyperlink" xfId="314" builtinId="9" hidden="1"/>
    <cellStyle name="Followed Hyperlink" xfId="315" builtinId="9" hidden="1"/>
    <cellStyle name="Followed Hyperlink" xfId="316" builtinId="9" hidden="1"/>
    <cellStyle name="Followed Hyperlink" xfId="317" builtinId="9" hidden="1"/>
    <cellStyle name="Followed Hyperlink" xfId="318" builtinId="9" hidden="1"/>
    <cellStyle name="Followed Hyperlink" xfId="319" builtinId="9" hidden="1"/>
    <cellStyle name="Followed Hyperlink" xfId="320" builtinId="9" hidden="1"/>
    <cellStyle name="Followed Hyperlink" xfId="321" builtinId="9" hidden="1"/>
    <cellStyle name="Followed Hyperlink" xfId="322" builtinId="9" hidden="1"/>
    <cellStyle name="Followed Hyperlink" xfId="323" builtinId="9" hidden="1"/>
    <cellStyle name="Followed Hyperlink" xfId="324" builtinId="9" hidden="1"/>
    <cellStyle name="Followed Hyperlink" xfId="325" builtinId="9" hidden="1"/>
    <cellStyle name="Followed Hyperlink" xfId="326" builtinId="9" hidden="1"/>
    <cellStyle name="Followed Hyperlink" xfId="327" builtinId="9" hidden="1"/>
    <cellStyle name="Followed Hyperlink" xfId="328" builtinId="9" hidden="1"/>
    <cellStyle name="Followed Hyperlink" xfId="329" builtinId="9" hidden="1"/>
    <cellStyle name="Followed Hyperlink" xfId="330" builtinId="9" hidden="1"/>
    <cellStyle name="Followed Hyperlink" xfId="331" builtinId="9" hidden="1"/>
    <cellStyle name="Followed Hyperlink" xfId="332" builtinId="9" hidden="1"/>
    <cellStyle name="Followed Hyperlink" xfId="333" builtinId="9" hidden="1"/>
    <cellStyle name="Followed Hyperlink" xfId="334" builtinId="9" hidden="1"/>
    <cellStyle name="Followed Hyperlink" xfId="335" builtinId="9" hidden="1"/>
    <cellStyle name="Followed Hyperlink" xfId="336" builtinId="9" hidden="1"/>
    <cellStyle name="Followed Hyperlink" xfId="337" builtinId="9" hidden="1"/>
    <cellStyle name="Followed Hyperlink" xfId="338" builtinId="9" hidden="1"/>
    <cellStyle name="Followed Hyperlink" xfId="339" builtinId="9" hidden="1"/>
    <cellStyle name="Followed Hyperlink" xfId="340" builtinId="9" hidden="1"/>
    <cellStyle name="Followed Hyperlink" xfId="341" builtinId="9" hidden="1"/>
    <cellStyle name="Followed Hyperlink" xfId="342" builtinId="9" hidden="1"/>
    <cellStyle name="Followed Hyperlink" xfId="343" builtinId="9" hidden="1"/>
    <cellStyle name="Followed Hyperlink" xfId="344" builtinId="9" hidden="1"/>
    <cellStyle name="Followed Hyperlink" xfId="345" builtinId="9" hidden="1"/>
    <cellStyle name="Followed Hyperlink" xfId="346" builtinId="9" hidden="1"/>
    <cellStyle name="Followed Hyperlink" xfId="347" builtinId="9" hidden="1"/>
    <cellStyle name="Followed Hyperlink" xfId="348" builtinId="9" hidden="1"/>
    <cellStyle name="Followed Hyperlink" xfId="349" builtinId="9" hidden="1"/>
    <cellStyle name="Followed Hyperlink" xfId="350" builtinId="9" hidden="1"/>
    <cellStyle name="Followed Hyperlink" xfId="351" builtinId="9" hidden="1"/>
    <cellStyle name="Followed Hyperlink" xfId="352" builtinId="9" hidden="1"/>
    <cellStyle name="Followed Hyperlink" xfId="353" builtinId="9" hidden="1"/>
    <cellStyle name="Followed Hyperlink" xfId="354" builtinId="9" hidden="1"/>
    <cellStyle name="Followed Hyperlink" xfId="355" builtinId="9" hidden="1"/>
    <cellStyle name="Followed Hyperlink" xfId="356" builtinId="9" hidden="1"/>
    <cellStyle name="Followed Hyperlink" xfId="357" builtinId="9" hidden="1"/>
    <cellStyle name="Followed Hyperlink" xfId="358" builtinId="9" hidden="1"/>
    <cellStyle name="Followed Hyperlink" xfId="359" builtinId="9" hidden="1"/>
    <cellStyle name="Followed Hyperlink" xfId="360" builtinId="9" hidden="1"/>
    <cellStyle name="Followed Hyperlink" xfId="361" builtinId="9" hidden="1"/>
    <cellStyle name="Followed Hyperlink" xfId="362" builtinId="9" hidden="1"/>
    <cellStyle name="Followed Hyperlink" xfId="363" builtinId="9" hidden="1"/>
    <cellStyle name="Followed Hyperlink" xfId="364" builtinId="9" hidden="1"/>
    <cellStyle name="Followed Hyperlink" xfId="365" builtinId="9" hidden="1"/>
    <cellStyle name="Followed Hyperlink" xfId="366" builtinId="9" hidden="1"/>
    <cellStyle name="Followed Hyperlink" xfId="367" builtinId="9" hidden="1"/>
    <cellStyle name="Followed Hyperlink" xfId="368" builtinId="9" hidden="1"/>
    <cellStyle name="Followed Hyperlink" xfId="369" builtinId="9" hidden="1"/>
    <cellStyle name="Followed Hyperlink" xfId="370" builtinId="9" hidden="1"/>
    <cellStyle name="Followed Hyperlink" xfId="371" builtinId="9" hidden="1"/>
    <cellStyle name="Followed Hyperlink" xfId="372" builtinId="9" hidden="1"/>
    <cellStyle name="Followed Hyperlink" xfId="373" builtinId="9" hidden="1"/>
    <cellStyle name="Followed Hyperlink" xfId="374" builtinId="9" hidden="1"/>
    <cellStyle name="Followed Hyperlink" xfId="375" builtinId="9" hidden="1"/>
    <cellStyle name="Followed Hyperlink" xfId="376" builtinId="9" hidden="1"/>
    <cellStyle name="Followed Hyperlink" xfId="377" builtinId="9" hidden="1"/>
    <cellStyle name="Followed Hyperlink" xfId="378" builtinId="9" hidden="1"/>
    <cellStyle name="Followed Hyperlink" xfId="379" builtinId="9" hidden="1"/>
    <cellStyle name="Followed Hyperlink" xfId="380" builtinId="9" hidden="1"/>
    <cellStyle name="Followed Hyperlink" xfId="381" builtinId="9" hidden="1"/>
    <cellStyle name="Followed Hyperlink" xfId="382" builtinId="9" hidden="1"/>
    <cellStyle name="Followed Hyperlink" xfId="383" builtinId="9" hidden="1"/>
    <cellStyle name="Followed Hyperlink" xfId="384" builtinId="9" hidden="1"/>
    <cellStyle name="Followed Hyperlink" xfId="385" builtinId="9" hidden="1"/>
    <cellStyle name="Followed Hyperlink" xfId="386" builtinId="9" hidden="1"/>
    <cellStyle name="Followed Hyperlink" xfId="387" builtinId="9" hidden="1"/>
    <cellStyle name="Followed Hyperlink" xfId="388" builtinId="9" hidden="1"/>
    <cellStyle name="Hyperlink" xfId="1" builtinId="8"/>
    <cellStyle name="Normal" xfId="0" builtinId="0"/>
    <cellStyle name="Normal_Prospectus2007" xfId="2" xr:uid="{00000000-0005-0000-0000-000084010000}"/>
  </cellStyles>
  <dxfs count="46">
    <dxf>
      <font>
        <color theme="1" tint="0.499984740745262"/>
      </font>
      <fill>
        <patternFill patternType="none">
          <fgColor indexed="64"/>
          <bgColor auto="1"/>
        </patternFill>
      </fill>
    </dxf>
    <dxf>
      <font>
        <color rgb="FFC00000"/>
      </font>
      <fill>
        <patternFill patternType="none">
          <fgColor indexed="64"/>
          <bgColor auto="1"/>
        </patternFill>
      </fill>
    </dxf>
    <dxf>
      <font>
        <color auto="1"/>
      </font>
      <fill>
        <patternFill patternType="solid">
          <fgColor indexed="64"/>
          <bgColor theme="5" tint="0.79998168889431442"/>
        </patternFill>
      </fill>
    </dxf>
    <dxf>
      <font>
        <color auto="1"/>
      </font>
      <fill>
        <patternFill patternType="solid">
          <fgColor indexed="64"/>
          <bgColor theme="0" tint="-4.9989318521683403E-2"/>
        </patternFill>
      </fill>
    </dxf>
    <dxf>
      <font>
        <color rgb="FFC00000"/>
      </font>
      <fill>
        <patternFill patternType="none">
          <fgColor indexed="64"/>
          <bgColor auto="1"/>
        </patternFill>
      </fill>
    </dxf>
    <dxf>
      <font>
        <color theme="1" tint="0.499984740745262"/>
      </font>
      <fill>
        <patternFill patternType="none">
          <fgColor indexed="64"/>
          <bgColor auto="1"/>
        </patternFill>
      </fill>
    </dxf>
    <dxf>
      <font>
        <color theme="1"/>
      </font>
      <fill>
        <patternFill patternType="solid">
          <fgColor indexed="64"/>
          <bgColor theme="1"/>
        </patternFill>
      </fill>
    </dxf>
    <dxf>
      <font>
        <color theme="0"/>
      </font>
    </dxf>
    <dxf>
      <font>
        <color theme="0"/>
      </font>
    </dxf>
    <dxf>
      <font>
        <color theme="0"/>
      </font>
    </dxf>
    <dxf>
      <font>
        <color auto="1"/>
      </font>
      <fill>
        <patternFill patternType="solid">
          <fgColor indexed="64"/>
          <bgColor theme="0" tint="-4.9989318521683403E-2"/>
        </patternFill>
      </fill>
    </dxf>
    <dxf>
      <font>
        <color auto="1"/>
      </font>
      <fill>
        <patternFill patternType="solid">
          <fgColor indexed="64"/>
          <bgColor theme="5" tint="0.79998168889431442"/>
        </patternFill>
      </fill>
    </dxf>
    <dxf>
      <font>
        <color theme="1" tint="0.499984740745262"/>
      </font>
      <fill>
        <patternFill patternType="none">
          <fgColor indexed="64"/>
          <bgColor auto="1"/>
        </patternFill>
      </fill>
    </dxf>
    <dxf>
      <font>
        <color rgb="FFC00000"/>
      </font>
      <fill>
        <patternFill patternType="none">
          <fgColor indexed="64"/>
          <bgColor auto="1"/>
        </patternFill>
      </fill>
    </dxf>
    <dxf>
      <font>
        <color auto="1"/>
      </font>
      <fill>
        <patternFill patternType="solid">
          <fgColor indexed="64"/>
          <bgColor theme="1"/>
        </patternFill>
      </fill>
    </dxf>
    <dxf>
      <font>
        <color theme="1"/>
      </font>
      <fill>
        <patternFill patternType="solid">
          <fgColor indexed="64"/>
          <bgColor theme="1"/>
        </patternFill>
      </fill>
    </dxf>
    <dxf>
      <font>
        <color auto="1"/>
      </font>
      <fill>
        <patternFill patternType="solid">
          <fgColor indexed="64"/>
          <bgColor theme="1"/>
        </patternFill>
      </fill>
    </dxf>
    <dxf>
      <font>
        <color auto="1"/>
      </font>
      <fill>
        <patternFill patternType="solid">
          <fgColor indexed="64"/>
          <bgColor theme="1"/>
        </patternFill>
      </fill>
    </dxf>
    <dxf>
      <font>
        <color theme="0"/>
      </font>
    </dxf>
    <dxf>
      <font>
        <color theme="0"/>
      </font>
    </dxf>
    <dxf>
      <font>
        <color theme="0"/>
      </font>
      <fill>
        <patternFill patternType="solid">
          <fgColor indexed="64"/>
          <bgColor rgb="FFFFC000"/>
        </patternFill>
      </fill>
    </dxf>
    <dxf>
      <font>
        <color theme="0"/>
      </font>
      <fill>
        <patternFill patternType="solid">
          <fgColor indexed="64"/>
          <bgColor rgb="FFC00000"/>
        </patternFill>
      </fill>
    </dxf>
    <dxf>
      <font>
        <color theme="0"/>
      </font>
      <fill>
        <patternFill patternType="solid">
          <fgColor indexed="64"/>
          <bgColor rgb="FF767171"/>
        </patternFill>
      </fill>
    </dxf>
    <dxf>
      <font>
        <color theme="0"/>
      </font>
      <fill>
        <patternFill patternType="solid">
          <fgColor indexed="64"/>
          <bgColor rgb="FF767171"/>
        </patternFill>
      </fill>
    </dxf>
    <dxf>
      <font>
        <color theme="0"/>
      </font>
      <fill>
        <patternFill patternType="solid">
          <fgColor indexed="64"/>
          <bgColor rgb="FFC00000"/>
        </patternFill>
      </fill>
    </dxf>
    <dxf>
      <font>
        <color theme="0"/>
      </font>
      <fill>
        <patternFill patternType="solid">
          <fgColor indexed="64"/>
          <bgColor rgb="FFFFC000"/>
        </patternFill>
      </fill>
    </dxf>
    <dxf>
      <font>
        <b/>
        <i val="0"/>
        <color theme="0"/>
      </font>
      <fill>
        <patternFill patternType="solid">
          <fgColor indexed="64"/>
          <bgColor rgb="FFC00000"/>
        </patternFill>
      </fill>
      <border>
        <left style="thin">
          <color rgb="FFC00000"/>
        </left>
        <right style="thin">
          <color rgb="FFC00000"/>
        </right>
        <top style="thin">
          <color rgb="FFC00000"/>
        </top>
        <bottom style="thin">
          <color rgb="FFC00000"/>
        </bottom>
      </border>
    </dxf>
    <dxf>
      <font>
        <b/>
        <i val="0"/>
        <color theme="0"/>
      </font>
      <fill>
        <patternFill patternType="solid">
          <fgColor indexed="64"/>
          <bgColor rgb="FF767171"/>
        </patternFill>
      </fill>
      <border>
        <left style="thin">
          <color rgb="FF767171"/>
        </left>
        <right style="thin">
          <color rgb="FF767171"/>
        </right>
        <top style="thin">
          <color rgb="FF767171"/>
        </top>
        <bottom style="thin">
          <color rgb="FF767171"/>
        </bottom>
      </border>
    </dxf>
    <dxf>
      <font>
        <b/>
        <i val="0"/>
        <color theme="0"/>
      </font>
      <fill>
        <patternFill patternType="solid">
          <fgColor indexed="64"/>
          <bgColor rgb="FFFFC000"/>
        </patternFill>
      </fill>
      <border>
        <left style="thin">
          <color rgb="FFFFC000"/>
        </left>
        <right style="thin">
          <color rgb="FFFFC000"/>
        </right>
        <top style="thin">
          <color rgb="FFFFC000"/>
        </top>
        <bottom style="thin">
          <color rgb="FFFFC000"/>
        </bottom>
      </border>
    </dxf>
    <dxf>
      <font>
        <color auto="1"/>
      </font>
      <fill>
        <patternFill patternType="solid">
          <fgColor indexed="64"/>
          <bgColor theme="0"/>
        </patternFill>
      </fill>
    </dxf>
    <dxf>
      <font>
        <color theme="0"/>
      </font>
      <fill>
        <patternFill patternType="solid">
          <fgColor indexed="64"/>
          <bgColor theme="0"/>
        </patternFill>
      </fill>
    </dxf>
    <dxf>
      <font>
        <color theme="0"/>
      </font>
      <fill>
        <patternFill patternType="solid">
          <fgColor indexed="64"/>
          <bgColor theme="0"/>
        </patternFill>
      </fill>
    </dxf>
    <dxf>
      <font>
        <color auto="1"/>
      </font>
      <fill>
        <patternFill patternType="solid">
          <fgColor indexed="64"/>
          <bgColor theme="1"/>
        </patternFill>
      </fill>
    </dxf>
    <dxf>
      <font>
        <color theme="0"/>
      </font>
      <fill>
        <patternFill patternType="solid">
          <fgColor indexed="64"/>
          <bgColor theme="0"/>
        </patternFill>
      </fill>
    </dxf>
    <dxf>
      <font>
        <color auto="1"/>
      </font>
      <fill>
        <patternFill patternType="solid">
          <fgColor indexed="64"/>
          <bgColor theme="0"/>
        </patternFill>
      </fill>
    </dxf>
    <dxf>
      <font>
        <color auto="1"/>
      </font>
      <fill>
        <patternFill patternType="solid">
          <fgColor indexed="64"/>
          <bgColor theme="0"/>
        </patternFill>
      </fill>
    </dxf>
    <dxf>
      <font>
        <color auto="1"/>
      </font>
      <fill>
        <patternFill patternType="solid">
          <fgColor indexed="64"/>
          <bgColor theme="0"/>
        </patternFill>
      </fill>
    </dxf>
    <dxf>
      <font>
        <color auto="1"/>
      </font>
      <fill>
        <patternFill patternType="solid">
          <fgColor indexed="64"/>
          <bgColor theme="0"/>
        </patternFill>
      </fill>
    </dxf>
    <dxf>
      <font>
        <color auto="1"/>
      </font>
      <fill>
        <patternFill patternType="solid">
          <fgColor indexed="64"/>
          <bgColor theme="0"/>
        </patternFill>
      </fill>
    </dxf>
    <dxf>
      <font>
        <color theme="0"/>
      </font>
      <fill>
        <patternFill patternType="solid">
          <fgColor indexed="64"/>
          <bgColor theme="0"/>
        </patternFill>
      </fill>
    </dxf>
    <dxf>
      <font>
        <color theme="0"/>
      </font>
      <fill>
        <patternFill patternType="solid">
          <fgColor indexed="64"/>
          <bgColor theme="0"/>
        </patternFill>
      </fill>
    </dxf>
    <dxf>
      <font>
        <color auto="1"/>
      </font>
      <fill>
        <patternFill patternType="solid">
          <fgColor indexed="64"/>
          <bgColor theme="0" tint="-0.14999847407452621"/>
        </patternFill>
      </fill>
    </dxf>
    <dxf>
      <font>
        <b/>
        <i val="0"/>
        <color auto="1"/>
      </font>
      <fill>
        <patternFill patternType="solid">
          <fgColor indexed="64"/>
          <bgColor theme="0"/>
        </patternFill>
      </fill>
    </dxf>
    <dxf>
      <font>
        <color auto="1"/>
      </font>
      <fill>
        <patternFill patternType="solid">
          <fgColor indexed="64"/>
          <bgColor theme="5" tint="0.39997558519241921"/>
        </patternFill>
      </fill>
    </dxf>
    <dxf>
      <font>
        <color auto="1"/>
      </font>
      <fill>
        <patternFill patternType="solid">
          <fgColor indexed="64"/>
          <bgColor theme="0" tint="-0.249977111117893"/>
        </patternFill>
      </fill>
    </dxf>
    <dxf>
      <font>
        <color auto="1"/>
      </font>
      <fill>
        <patternFill patternType="solid">
          <fgColor indexed="64"/>
          <bgColor rgb="FFF7D354"/>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xdr:from>
      <xdr:col>4</xdr:col>
      <xdr:colOff>19050</xdr:colOff>
      <xdr:row>89</xdr:row>
      <xdr:rowOff>44450</xdr:rowOff>
    </xdr:from>
    <xdr:to>
      <xdr:col>4</xdr:col>
      <xdr:colOff>104775</xdr:colOff>
      <xdr:row>89</xdr:row>
      <xdr:rowOff>120650</xdr:rowOff>
    </xdr:to>
    <xdr:sp macro="" textlink="">
      <xdr:nvSpPr>
        <xdr:cNvPr id="9" name="Rectangle 17">
          <a:extLst>
            <a:ext uri="{FF2B5EF4-FFF2-40B4-BE49-F238E27FC236}">
              <a16:creationId xmlns:a16="http://schemas.microsoft.com/office/drawing/2014/main" id="{00000000-0008-0000-0200-000009000000}"/>
            </a:ext>
          </a:extLst>
        </xdr:cNvPr>
        <xdr:cNvSpPr>
          <a:spLocks noChangeArrowheads="1"/>
        </xdr:cNvSpPr>
      </xdr:nvSpPr>
      <xdr:spPr bwMode="auto">
        <a:xfrm>
          <a:off x="3384550" y="14941550"/>
          <a:ext cx="85725" cy="76200"/>
        </a:xfrm>
        <a:prstGeom prst="rect">
          <a:avLst/>
        </a:prstGeom>
        <a:solidFill>
          <a:schemeClr val="tx1">
            <a:lumMod val="65000"/>
            <a:lumOff val="35000"/>
          </a:schemeClr>
        </a:solidFill>
        <a:ln w="9525">
          <a:solidFill>
            <a:srgbClr val="000000"/>
          </a:solidFill>
          <a:miter lim="800000"/>
          <a:headEnd/>
          <a:tailEnd/>
        </a:ln>
      </xdr:spPr>
      <xdr:txBody>
        <a:bodyPr/>
        <a:lstStyle/>
        <a:p>
          <a:endParaRPr lang="en-US"/>
        </a:p>
      </xdr:txBody>
    </xdr:sp>
    <xdr:clientData/>
  </xdr:twoCellAnchor>
  <xdr:twoCellAnchor>
    <xdr:from>
      <xdr:col>4</xdr:col>
      <xdr:colOff>12700</xdr:colOff>
      <xdr:row>125</xdr:row>
      <xdr:rowOff>44450</xdr:rowOff>
    </xdr:from>
    <xdr:to>
      <xdr:col>4</xdr:col>
      <xdr:colOff>98425</xdr:colOff>
      <xdr:row>125</xdr:row>
      <xdr:rowOff>120650</xdr:rowOff>
    </xdr:to>
    <xdr:sp macro="" textlink="">
      <xdr:nvSpPr>
        <xdr:cNvPr id="11" name="Rectangle 20">
          <a:extLst>
            <a:ext uri="{FF2B5EF4-FFF2-40B4-BE49-F238E27FC236}">
              <a16:creationId xmlns:a16="http://schemas.microsoft.com/office/drawing/2014/main" id="{00000000-0008-0000-0200-00000B000000}"/>
            </a:ext>
          </a:extLst>
        </xdr:cNvPr>
        <xdr:cNvSpPr>
          <a:spLocks noChangeArrowheads="1"/>
        </xdr:cNvSpPr>
      </xdr:nvSpPr>
      <xdr:spPr bwMode="auto">
        <a:xfrm>
          <a:off x="2603500" y="18154650"/>
          <a:ext cx="85725" cy="76200"/>
        </a:xfrm>
        <a:prstGeom prst="rect">
          <a:avLst/>
        </a:prstGeom>
        <a:solidFill>
          <a:srgbClr val="595959"/>
        </a:solidFill>
        <a:ln w="9525">
          <a:solidFill>
            <a:srgbClr val="000000"/>
          </a:solidFill>
          <a:miter lim="800000"/>
          <a:headEnd/>
          <a:tailEnd/>
        </a:ln>
      </xdr:spPr>
    </xdr:sp>
    <xdr:clientData/>
  </xdr:twoCellAnchor>
  <xdr:twoCellAnchor>
    <xdr:from>
      <xdr:col>4</xdr:col>
      <xdr:colOff>15875</xdr:colOff>
      <xdr:row>126</xdr:row>
      <xdr:rowOff>47625</xdr:rowOff>
    </xdr:from>
    <xdr:to>
      <xdr:col>4</xdr:col>
      <xdr:colOff>101600</xdr:colOff>
      <xdr:row>126</xdr:row>
      <xdr:rowOff>123825</xdr:rowOff>
    </xdr:to>
    <xdr:sp macro="" textlink="">
      <xdr:nvSpPr>
        <xdr:cNvPr id="12" name="Rectangle 21">
          <a:extLst>
            <a:ext uri="{FF2B5EF4-FFF2-40B4-BE49-F238E27FC236}">
              <a16:creationId xmlns:a16="http://schemas.microsoft.com/office/drawing/2014/main" id="{00000000-0008-0000-0200-00000C000000}"/>
            </a:ext>
          </a:extLst>
        </xdr:cNvPr>
        <xdr:cNvSpPr>
          <a:spLocks noChangeArrowheads="1"/>
        </xdr:cNvSpPr>
      </xdr:nvSpPr>
      <xdr:spPr bwMode="auto">
        <a:xfrm>
          <a:off x="2606675" y="18322925"/>
          <a:ext cx="85725" cy="76200"/>
        </a:xfrm>
        <a:prstGeom prst="rect">
          <a:avLst/>
        </a:prstGeom>
        <a:solidFill>
          <a:srgbClr val="595959"/>
        </a:solidFill>
        <a:ln w="9525">
          <a:solidFill>
            <a:srgbClr val="000000"/>
          </a:solidFill>
          <a:miter lim="800000"/>
          <a:headEnd/>
          <a:tailEnd/>
        </a:ln>
      </xdr:spPr>
    </xdr:sp>
    <xdr:clientData/>
  </xdr:twoCellAnchor>
  <xdr:twoCellAnchor>
    <xdr:from>
      <xdr:col>4</xdr:col>
      <xdr:colOff>19050</xdr:colOff>
      <xdr:row>127</xdr:row>
      <xdr:rowOff>53975</xdr:rowOff>
    </xdr:from>
    <xdr:to>
      <xdr:col>4</xdr:col>
      <xdr:colOff>104775</xdr:colOff>
      <xdr:row>127</xdr:row>
      <xdr:rowOff>130175</xdr:rowOff>
    </xdr:to>
    <xdr:sp macro="" textlink="">
      <xdr:nvSpPr>
        <xdr:cNvPr id="13" name="Rectangle 19">
          <a:extLst>
            <a:ext uri="{FF2B5EF4-FFF2-40B4-BE49-F238E27FC236}">
              <a16:creationId xmlns:a16="http://schemas.microsoft.com/office/drawing/2014/main" id="{00000000-0008-0000-0200-00000D000000}"/>
            </a:ext>
          </a:extLst>
        </xdr:cNvPr>
        <xdr:cNvSpPr>
          <a:spLocks noChangeArrowheads="1"/>
        </xdr:cNvSpPr>
      </xdr:nvSpPr>
      <xdr:spPr bwMode="auto">
        <a:xfrm>
          <a:off x="3333750" y="18494375"/>
          <a:ext cx="85725" cy="76200"/>
        </a:xfrm>
        <a:prstGeom prst="rect">
          <a:avLst/>
        </a:prstGeom>
        <a:solidFill>
          <a:srgbClr val="595959"/>
        </a:solidFill>
        <a:ln w="9525">
          <a:solidFill>
            <a:srgbClr val="000000"/>
          </a:solidFill>
          <a:miter lim="800000"/>
          <a:headEnd/>
          <a:tailEnd/>
        </a:ln>
      </xdr:spPr>
    </xdr:sp>
    <xdr:clientData/>
  </xdr:twoCellAnchor>
  <xdr:twoCellAnchor editAs="oneCell">
    <xdr:from>
      <xdr:col>4</xdr:col>
      <xdr:colOff>0</xdr:colOff>
      <xdr:row>90</xdr:row>
      <xdr:rowOff>0</xdr:rowOff>
    </xdr:from>
    <xdr:to>
      <xdr:col>4</xdr:col>
      <xdr:colOff>127000</xdr:colOff>
      <xdr:row>90</xdr:row>
      <xdr:rowOff>114300</xdr:rowOff>
    </xdr:to>
    <xdr:pic>
      <xdr:nvPicPr>
        <xdr:cNvPr id="5403" name="Picture 283" descr="clip_image001.png">
          <a:extLst>
            <a:ext uri="{FF2B5EF4-FFF2-40B4-BE49-F238E27FC236}">
              <a16:creationId xmlns:a16="http://schemas.microsoft.com/office/drawing/2014/main" id="{00000000-0008-0000-0200-00001B1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a:ext>
          </a:extLst>
        </a:blip>
        <a:srcRect/>
        <a:stretch>
          <a:fillRect/>
        </a:stretch>
      </xdr:blipFill>
      <xdr:spPr bwMode="auto">
        <a:xfrm>
          <a:off x="3365500" y="15265400"/>
          <a:ext cx="127000" cy="11430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editAs="oneCell">
    <xdr:from>
      <xdr:col>4</xdr:col>
      <xdr:colOff>0</xdr:colOff>
      <xdr:row>91</xdr:row>
      <xdr:rowOff>0</xdr:rowOff>
    </xdr:from>
    <xdr:to>
      <xdr:col>4</xdr:col>
      <xdr:colOff>127000</xdr:colOff>
      <xdr:row>91</xdr:row>
      <xdr:rowOff>114300</xdr:rowOff>
    </xdr:to>
    <xdr:pic>
      <xdr:nvPicPr>
        <xdr:cNvPr id="5405" name="Picture 285" descr="clip_image001.png">
          <a:extLst>
            <a:ext uri="{FF2B5EF4-FFF2-40B4-BE49-F238E27FC236}">
              <a16:creationId xmlns:a16="http://schemas.microsoft.com/office/drawing/2014/main" id="{00000000-0008-0000-0200-00001D15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a:ext>
          </a:extLst>
        </a:blip>
        <a:srcRect/>
        <a:stretch>
          <a:fillRect/>
        </a:stretch>
      </xdr:blipFill>
      <xdr:spPr bwMode="auto">
        <a:xfrm>
          <a:off x="3365500" y="15430500"/>
          <a:ext cx="127000" cy="11430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4</xdr:col>
      <xdr:colOff>8499</xdr:colOff>
      <xdr:row>107</xdr:row>
      <xdr:rowOff>27528</xdr:rowOff>
    </xdr:from>
    <xdr:to>
      <xdr:col>4</xdr:col>
      <xdr:colOff>98458</xdr:colOff>
      <xdr:row>107</xdr:row>
      <xdr:rowOff>103728</xdr:rowOff>
    </xdr:to>
    <xdr:sp macro="" textlink="">
      <xdr:nvSpPr>
        <xdr:cNvPr id="8" name="Rectangle 20">
          <a:extLst>
            <a:ext uri="{FF2B5EF4-FFF2-40B4-BE49-F238E27FC236}">
              <a16:creationId xmlns:a16="http://schemas.microsoft.com/office/drawing/2014/main" id="{00000000-0008-0000-0200-000008000000}"/>
            </a:ext>
          </a:extLst>
        </xdr:cNvPr>
        <xdr:cNvSpPr>
          <a:spLocks noChangeArrowheads="1"/>
        </xdr:cNvSpPr>
      </xdr:nvSpPr>
      <xdr:spPr bwMode="auto">
        <a:xfrm>
          <a:off x="3437499" y="18561061"/>
          <a:ext cx="89959" cy="76200"/>
        </a:xfrm>
        <a:prstGeom prst="rect">
          <a:avLst/>
        </a:prstGeom>
        <a:solidFill>
          <a:srgbClr val="595959"/>
        </a:solidFill>
        <a:ln w="9525">
          <a:solidFill>
            <a:srgbClr val="000000"/>
          </a:solidFill>
          <a:miter lim="800000"/>
          <a:headEnd/>
          <a:tailEnd/>
        </a:ln>
      </xdr:spPr>
    </xdr:sp>
    <xdr:clientData/>
  </xdr:twoCellAnchor>
  <xdr:twoCellAnchor>
    <xdr:from>
      <xdr:col>4</xdr:col>
      <xdr:colOff>11674</xdr:colOff>
      <xdr:row>108</xdr:row>
      <xdr:rowOff>22237</xdr:rowOff>
    </xdr:from>
    <xdr:to>
      <xdr:col>4</xdr:col>
      <xdr:colOff>101633</xdr:colOff>
      <xdr:row>108</xdr:row>
      <xdr:rowOff>98437</xdr:rowOff>
    </xdr:to>
    <xdr:sp macro="" textlink="">
      <xdr:nvSpPr>
        <xdr:cNvPr id="10" name="Rectangle 21">
          <a:extLst>
            <a:ext uri="{FF2B5EF4-FFF2-40B4-BE49-F238E27FC236}">
              <a16:creationId xmlns:a16="http://schemas.microsoft.com/office/drawing/2014/main" id="{00000000-0008-0000-0200-00000A000000}"/>
            </a:ext>
          </a:extLst>
        </xdr:cNvPr>
        <xdr:cNvSpPr>
          <a:spLocks noChangeArrowheads="1"/>
        </xdr:cNvSpPr>
      </xdr:nvSpPr>
      <xdr:spPr bwMode="auto">
        <a:xfrm>
          <a:off x="3440674" y="18733570"/>
          <a:ext cx="89959" cy="76200"/>
        </a:xfrm>
        <a:prstGeom prst="rect">
          <a:avLst/>
        </a:prstGeom>
        <a:solidFill>
          <a:srgbClr val="595959"/>
        </a:solidFill>
        <a:ln w="9525">
          <a:solidFill>
            <a:srgbClr val="000000"/>
          </a:solidFill>
          <a:miter lim="800000"/>
          <a:headEnd/>
          <a:tailEnd/>
        </a:ln>
      </xdr:spPr>
    </xdr:sp>
    <xdr:clientData/>
  </xdr:twoCellAnchor>
  <xdr:twoCellAnchor>
    <xdr:from>
      <xdr:col>4</xdr:col>
      <xdr:colOff>14849</xdr:colOff>
      <xdr:row>109</xdr:row>
      <xdr:rowOff>28587</xdr:rowOff>
    </xdr:from>
    <xdr:to>
      <xdr:col>4</xdr:col>
      <xdr:colOff>104808</xdr:colOff>
      <xdr:row>109</xdr:row>
      <xdr:rowOff>104787</xdr:rowOff>
    </xdr:to>
    <xdr:sp macro="" textlink="">
      <xdr:nvSpPr>
        <xdr:cNvPr id="14" name="Rectangle 19">
          <a:extLst>
            <a:ext uri="{FF2B5EF4-FFF2-40B4-BE49-F238E27FC236}">
              <a16:creationId xmlns:a16="http://schemas.microsoft.com/office/drawing/2014/main" id="{00000000-0008-0000-0200-00000E000000}"/>
            </a:ext>
          </a:extLst>
        </xdr:cNvPr>
        <xdr:cNvSpPr>
          <a:spLocks noChangeArrowheads="1"/>
        </xdr:cNvSpPr>
      </xdr:nvSpPr>
      <xdr:spPr bwMode="auto">
        <a:xfrm>
          <a:off x="3443849" y="18917720"/>
          <a:ext cx="89959" cy="76200"/>
        </a:xfrm>
        <a:prstGeom prst="rect">
          <a:avLst/>
        </a:prstGeom>
        <a:solidFill>
          <a:srgbClr val="595959"/>
        </a:solidFill>
        <a:ln w="9525">
          <a:solidFill>
            <a:srgbClr val="000000"/>
          </a:solidFill>
          <a:miter lim="800000"/>
          <a:headEnd/>
          <a:tailEnd/>
        </a:ln>
      </xdr:spPr>
    </xdr:sp>
    <xdr:clientData/>
  </xdr:twoCellAnchor>
  <xdr:twoCellAnchor>
    <xdr:from>
      <xdr:col>5</xdr:col>
      <xdr:colOff>1320800</xdr:colOff>
      <xdr:row>51</xdr:row>
      <xdr:rowOff>82550</xdr:rowOff>
    </xdr:from>
    <xdr:to>
      <xdr:col>9</xdr:col>
      <xdr:colOff>108962</xdr:colOff>
      <xdr:row>53</xdr:row>
      <xdr:rowOff>52060</xdr:rowOff>
    </xdr:to>
    <xdr:grpSp>
      <xdr:nvGrpSpPr>
        <xdr:cNvPr id="3" name="Group 2">
          <a:extLst>
            <a:ext uri="{FF2B5EF4-FFF2-40B4-BE49-F238E27FC236}">
              <a16:creationId xmlns:a16="http://schemas.microsoft.com/office/drawing/2014/main" id="{00000000-0008-0000-0200-000003000000}"/>
            </a:ext>
          </a:extLst>
        </xdr:cNvPr>
        <xdr:cNvGrpSpPr/>
      </xdr:nvGrpSpPr>
      <xdr:grpSpPr>
        <a:xfrm>
          <a:off x="6146800" y="8896350"/>
          <a:ext cx="4350762" cy="261610"/>
          <a:chOff x="6146800" y="8756650"/>
          <a:chExt cx="4350762" cy="261610"/>
        </a:xfrm>
      </xdr:grpSpPr>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6146800" y="8756650"/>
            <a:ext cx="235962" cy="2616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b="1">
                <a:latin typeface="Myriad Pro"/>
                <a:cs typeface="Myriad Pro"/>
              </a:rPr>
              <a:t>-</a:t>
            </a:r>
          </a:p>
        </xdr:txBody>
      </xdr:sp>
      <xdr:sp macro="" textlink="">
        <xdr:nvSpPr>
          <xdr:cNvPr id="15" name="TextBox 14">
            <a:extLst>
              <a:ext uri="{FF2B5EF4-FFF2-40B4-BE49-F238E27FC236}">
                <a16:creationId xmlns:a16="http://schemas.microsoft.com/office/drawing/2014/main" id="{00000000-0008-0000-0200-00000F000000}"/>
              </a:ext>
            </a:extLst>
          </xdr:cNvPr>
          <xdr:cNvSpPr txBox="1"/>
        </xdr:nvSpPr>
        <xdr:spPr>
          <a:xfrm>
            <a:off x="10261600" y="8756650"/>
            <a:ext cx="235962" cy="2616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b="1">
                <a:latin typeface="Myriad Pro"/>
                <a:cs typeface="Myriad Pro"/>
              </a:rPr>
              <a:t>-</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16</xdr:col>
      <xdr:colOff>266700</xdr:colOff>
      <xdr:row>0</xdr:row>
      <xdr:rowOff>38100</xdr:rowOff>
    </xdr:from>
    <xdr:to>
      <xdr:col>17</xdr:col>
      <xdr:colOff>0</xdr:colOff>
      <xdr:row>3</xdr:row>
      <xdr:rowOff>161925</xdr:rowOff>
    </xdr:to>
    <xdr:pic>
      <xdr:nvPicPr>
        <xdr:cNvPr id="12289" name="Grafik 2" descr="logo_competition_department.jpg">
          <a:extLst>
            <a:ext uri="{FF2B5EF4-FFF2-40B4-BE49-F238E27FC236}">
              <a16:creationId xmlns:a16="http://schemas.microsoft.com/office/drawing/2014/main" id="{00000000-0008-0000-0600-0000013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a:ext>
          </a:extLst>
        </a:blip>
        <a:srcRect/>
        <a:stretch>
          <a:fillRect/>
        </a:stretch>
      </xdr:blipFill>
      <xdr:spPr bwMode="auto">
        <a:xfrm>
          <a:off x="13439775" y="38100"/>
          <a:ext cx="933450" cy="952500"/>
        </a:xfrm>
        <a:prstGeom prst="rect">
          <a:avLst/>
        </a:prstGeom>
        <a:noFill/>
        <a:ln w="9525">
          <a:noFill/>
          <a:miter lim="800000"/>
          <a:headEnd/>
          <a:tailEnd/>
        </a:ln>
      </xdr:spPr>
    </xdr:pic>
    <xdr:clientData/>
  </xdr:twoCellAnchor>
  <xdr:twoCellAnchor editAs="oneCell">
    <xdr:from>
      <xdr:col>0</xdr:col>
      <xdr:colOff>254000</xdr:colOff>
      <xdr:row>0</xdr:row>
      <xdr:rowOff>88900</xdr:rowOff>
    </xdr:from>
    <xdr:to>
      <xdr:col>1</xdr:col>
      <xdr:colOff>977900</xdr:colOff>
      <xdr:row>4</xdr:row>
      <xdr:rowOff>20540</xdr:rowOff>
    </xdr:to>
    <xdr:pic>
      <xdr:nvPicPr>
        <xdr:cNvPr id="2" name="GAC_WT_Logo.gif" descr="movie::file://localhost/Users/KarlJindrak/Desktop/DESKTOP/ITTF%20WORLD%20TOUR/DOCS_2012%20WORLD%20TOUR/New_World%20Tour%20Logos_2012/GAC_WT_Logo.gif">
          <a:extLst>
            <a:ext uri="{FF2B5EF4-FFF2-40B4-BE49-F238E27FC236}">
              <a16:creationId xmlns:a16="http://schemas.microsoft.com/office/drawing/2014/main" id="{00000000-0008-0000-0600-000002000000}"/>
            </a:ext>
          </a:extLst>
        </xdr:cNvPr>
        <xdr:cNvPicPr/>
      </xdr:nvPicPr>
      <xdr:blipFill>
        <a:blip xmlns:r="http://schemas.openxmlformats.org/officeDocument/2006/relationships" r:embed="rId2"/>
        <a:stretch>
          <a:fillRect/>
        </a:stretch>
      </xdr:blipFill>
      <xdr:spPr>
        <a:xfrm>
          <a:off x="254000" y="88900"/>
          <a:ext cx="2222500" cy="96034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C/C/@/.psf/Home/Dokumente%20und%20Einstellungen/Karl%20Jindrak/Lokale%20Einstellungen/Temporary%20Internet%20Files/Content.Outlook/O9SCUJJ4/ITTF/#PROTOUR\2007\#FORMS\Prospectus200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d"/>
      <sheetName val="Prospectus"/>
    </sheetNames>
    <sheetDataSet>
      <sheetData sheetId="0" refreshError="1">
        <row r="2">
          <cell r="A2">
            <v>1</v>
          </cell>
          <cell r="B2" t="str">
            <v>2007 Croatian Open</v>
          </cell>
          <cell r="C2" t="str">
            <v>Zagreb, Croatia</v>
          </cell>
          <cell r="D2">
            <v>39098</v>
          </cell>
          <cell r="E2">
            <v>39102</v>
          </cell>
          <cell r="F2" t="str">
            <v>Didier Leroy</v>
          </cell>
          <cell r="G2" t="str">
            <v>32 477 68 15 91</v>
          </cell>
          <cell r="H2" t="str">
            <v>32 81 21 56 57</v>
          </cell>
          <cell r="I2" t="str">
            <v>dleroy@ittf.com</v>
          </cell>
          <cell r="J2">
            <v>100000</v>
          </cell>
          <cell r="K2" t="str">
            <v>CTTA</v>
          </cell>
        </row>
        <row r="3">
          <cell r="A3">
            <v>2</v>
          </cell>
          <cell r="B3" t="str">
            <v>2007 Slovenian Open</v>
          </cell>
          <cell r="C3" t="str">
            <v>Velenje, Slovenia</v>
          </cell>
          <cell r="D3">
            <v>39105</v>
          </cell>
          <cell r="E3">
            <v>39109</v>
          </cell>
          <cell r="F3" t="str">
            <v>Didier Leroy</v>
          </cell>
          <cell r="G3" t="str">
            <v>32 477 68 15 91</v>
          </cell>
          <cell r="H3" t="str">
            <v>32 81 21 56 57</v>
          </cell>
          <cell r="I3" t="str">
            <v>dleroy@ittf.com</v>
          </cell>
          <cell r="J3">
            <v>100000</v>
          </cell>
          <cell r="K3" t="str">
            <v>STTA</v>
          </cell>
        </row>
        <row r="4">
          <cell r="A4">
            <v>3</v>
          </cell>
          <cell r="B4" t="str">
            <v>2007 Indian Open</v>
          </cell>
          <cell r="C4" t="str">
            <v>New-Delhi, India</v>
          </cell>
          <cell r="D4">
            <v>39121</v>
          </cell>
          <cell r="E4">
            <v>39124</v>
          </cell>
          <cell r="F4" t="str">
            <v>Didier Leroy</v>
          </cell>
          <cell r="G4" t="str">
            <v>32 477 68 15 91</v>
          </cell>
          <cell r="H4" t="str">
            <v>32 81 21 56 57</v>
          </cell>
          <cell r="I4" t="str">
            <v>dleroy@ittf.com</v>
          </cell>
          <cell r="J4">
            <v>25000</v>
          </cell>
          <cell r="K4" t="str">
            <v>ITTA</v>
          </cell>
        </row>
        <row r="5">
          <cell r="A5">
            <v>4</v>
          </cell>
          <cell r="B5" t="str">
            <v>2007 LIEBHERR Qatar Open</v>
          </cell>
          <cell r="C5" t="str">
            <v>Aspire, Qatar</v>
          </cell>
          <cell r="D5">
            <v>39126</v>
          </cell>
          <cell r="E5">
            <v>39130</v>
          </cell>
          <cell r="F5" t="str">
            <v>Raul Calin</v>
          </cell>
          <cell r="G5" t="str">
            <v>34 958 57 86 42</v>
          </cell>
          <cell r="H5" t="str">
            <v>34 958 57 86 42</v>
          </cell>
          <cell r="I5" t="str">
            <v>rcalin@ittf.com</v>
          </cell>
          <cell r="J5">
            <v>200000</v>
          </cell>
          <cell r="K5" t="str">
            <v>QTTA</v>
          </cell>
        </row>
        <row r="6">
          <cell r="A6">
            <v>5</v>
          </cell>
          <cell r="B6" t="str">
            <v>2007 Kuwait International Open - Salwa Cup</v>
          </cell>
          <cell r="C6" t="str">
            <v>Kuwait City, Kuwait</v>
          </cell>
          <cell r="D6">
            <v>39132</v>
          </cell>
          <cell r="E6">
            <v>39135</v>
          </cell>
          <cell r="F6" t="str">
            <v>Didier Leroy</v>
          </cell>
          <cell r="G6" t="str">
            <v>32 477 68 15 91</v>
          </cell>
          <cell r="H6" t="str">
            <v>32 81 21 56 57</v>
          </cell>
          <cell r="I6" t="str">
            <v>dleroy@ittf.com</v>
          </cell>
          <cell r="J6">
            <v>200000</v>
          </cell>
          <cell r="K6" t="str">
            <v>KTTA</v>
          </cell>
        </row>
        <row r="7">
          <cell r="A7">
            <v>6</v>
          </cell>
          <cell r="B7" t="str">
            <v>2007 LIEBHERR Brazil Open</v>
          </cell>
          <cell r="C7" t="str">
            <v>Belo Horizonte, Brazil</v>
          </cell>
          <cell r="D7">
            <v>39184</v>
          </cell>
          <cell r="E7">
            <v>39187</v>
          </cell>
          <cell r="F7" t="str">
            <v>Karl Jindrak</v>
          </cell>
          <cell r="G7" t="str">
            <v>43 69 9124 17193</v>
          </cell>
          <cell r="H7" t="str">
            <v>43 1 925 3190</v>
          </cell>
          <cell r="I7" t="str">
            <v>kjindrak@ittf.com</v>
          </cell>
          <cell r="J7">
            <v>50400</v>
          </cell>
          <cell r="K7" t="str">
            <v>CBTM</v>
          </cell>
        </row>
        <row r="8">
          <cell r="A8">
            <v>7</v>
          </cell>
          <cell r="B8" t="str">
            <v>2007 LIEBHERR Chile Open</v>
          </cell>
          <cell r="C8" t="str">
            <v>Santiago, Chile</v>
          </cell>
          <cell r="D8">
            <v>39132</v>
          </cell>
          <cell r="E8">
            <v>39135</v>
          </cell>
          <cell r="F8" t="str">
            <v>Karl Jindrak</v>
          </cell>
          <cell r="G8" t="str">
            <v>43 69 9124 17193</v>
          </cell>
          <cell r="H8" t="str">
            <v>43 1 925 3190</v>
          </cell>
          <cell r="I8" t="str">
            <v>kjindrak@ittf.com</v>
          </cell>
          <cell r="J8">
            <v>100800</v>
          </cell>
          <cell r="K8" t="str">
            <v>CTTA</v>
          </cell>
        </row>
        <row r="9">
          <cell r="A9">
            <v>8</v>
          </cell>
          <cell r="B9" t="str">
            <v>2007 Volkswagen Open - Korea</v>
          </cell>
          <cell r="C9" t="str">
            <v>tbd, Korea</v>
          </cell>
          <cell r="D9">
            <v>39247</v>
          </cell>
          <cell r="E9">
            <v>39250</v>
          </cell>
          <cell r="F9" t="str">
            <v>Didier Leroy</v>
          </cell>
          <cell r="G9" t="str">
            <v>32 477 68 15 91</v>
          </cell>
          <cell r="H9" t="str">
            <v>32 81 21 56 57</v>
          </cell>
          <cell r="I9" t="str">
            <v>dleroy@ittf.com</v>
          </cell>
          <cell r="J9">
            <v>100000</v>
          </cell>
          <cell r="K9" t="str">
            <v>KTTA</v>
          </cell>
        </row>
        <row r="10">
          <cell r="A10">
            <v>9</v>
          </cell>
          <cell r="B10" t="str">
            <v>2007 Volkswagen Open - Japan</v>
          </cell>
          <cell r="C10" t="str">
            <v>Chiba, Japan</v>
          </cell>
          <cell r="D10">
            <v>39254</v>
          </cell>
          <cell r="E10">
            <v>39257</v>
          </cell>
          <cell r="F10" t="str">
            <v>Didier Leroy</v>
          </cell>
          <cell r="G10" t="str">
            <v>32 477 68 15 91</v>
          </cell>
          <cell r="H10" t="str">
            <v>32 81 21 56 57</v>
          </cell>
          <cell r="I10" t="str">
            <v>dleroy@ittf.com</v>
          </cell>
          <cell r="J10">
            <v>151200</v>
          </cell>
          <cell r="K10" t="str">
            <v>JTTA</v>
          </cell>
        </row>
        <row r="11">
          <cell r="A11">
            <v>10</v>
          </cell>
          <cell r="B11" t="str">
            <v>2007 Volkswagen Open - China</v>
          </cell>
          <cell r="C11" t="str">
            <v>Nan Jing, China</v>
          </cell>
          <cell r="D11">
            <v>39261</v>
          </cell>
          <cell r="E11">
            <v>39264</v>
          </cell>
          <cell r="F11" t="str">
            <v>Didier Leroy</v>
          </cell>
          <cell r="G11" t="str">
            <v>32 477 68 15 91</v>
          </cell>
          <cell r="H11" t="str">
            <v>32 81 21 56 57</v>
          </cell>
          <cell r="I11" t="str">
            <v>dleroy@ittf.com</v>
          </cell>
          <cell r="J11">
            <v>151200</v>
          </cell>
          <cell r="K11" t="str">
            <v>CTTA</v>
          </cell>
        </row>
        <row r="12">
          <cell r="A12">
            <v>11</v>
          </cell>
          <cell r="B12" t="str">
            <v>2007 Chinese Taipei Open</v>
          </cell>
          <cell r="C12" t="str">
            <v>Taiwan, Taipei</v>
          </cell>
          <cell r="D12">
            <v>39317</v>
          </cell>
          <cell r="E12">
            <v>39320</v>
          </cell>
          <cell r="F12" t="str">
            <v>Didier Leroy</v>
          </cell>
          <cell r="G12" t="str">
            <v>32 477 68 15 91</v>
          </cell>
          <cell r="H12" t="str">
            <v>32 81 21 56 57</v>
          </cell>
          <cell r="I12" t="str">
            <v>dleroy@ittf.com</v>
          </cell>
          <cell r="J12">
            <v>100000</v>
          </cell>
          <cell r="K12" t="str">
            <v>CTTTA</v>
          </cell>
        </row>
        <row r="13">
          <cell r="A13">
            <v>12</v>
          </cell>
          <cell r="B13" t="str">
            <v>2007 Panasonic China Open</v>
          </cell>
          <cell r="C13" t="str">
            <v>tbd, China</v>
          </cell>
          <cell r="D13">
            <v>39324</v>
          </cell>
          <cell r="E13">
            <v>39327</v>
          </cell>
          <cell r="F13" t="str">
            <v>Didier Leroy</v>
          </cell>
          <cell r="G13" t="str">
            <v>32 477 68 15 91</v>
          </cell>
          <cell r="H13" t="str">
            <v>32 81 21 56 57</v>
          </cell>
          <cell r="I13" t="str">
            <v>dleroy@ittf.com</v>
          </cell>
          <cell r="J13">
            <v>100000</v>
          </cell>
          <cell r="K13" t="str">
            <v>CTTA</v>
          </cell>
        </row>
        <row r="14">
          <cell r="A14">
            <v>13</v>
          </cell>
          <cell r="B14" t="str">
            <v>2007 Russian Open</v>
          </cell>
          <cell r="C14" t="str">
            <v>St Petersburg, Russia</v>
          </cell>
          <cell r="D14">
            <v>39372</v>
          </cell>
          <cell r="E14">
            <v>39376</v>
          </cell>
          <cell r="F14" t="str">
            <v>Karl Jindrak</v>
          </cell>
          <cell r="G14" t="str">
            <v>43 69 9124 17193</v>
          </cell>
          <cell r="H14" t="str">
            <v>43 1 925 3190</v>
          </cell>
          <cell r="I14" t="str">
            <v>kjindrak@ittf.com</v>
          </cell>
          <cell r="J14">
            <v>100000</v>
          </cell>
          <cell r="K14" t="str">
            <v>RTTF</v>
          </cell>
        </row>
        <row r="15">
          <cell r="A15">
            <v>14</v>
          </cell>
          <cell r="B15" t="str">
            <v>2007 LIEBHERR Austrian Open</v>
          </cell>
          <cell r="C15" t="str">
            <v>Wels, Austria</v>
          </cell>
          <cell r="D15">
            <v>39379</v>
          </cell>
          <cell r="E15">
            <v>39383</v>
          </cell>
          <cell r="F15" t="str">
            <v>Karl Jindrak</v>
          </cell>
          <cell r="G15" t="str">
            <v>43 69 9124 17193</v>
          </cell>
          <cell r="H15" t="str">
            <v>43 1 925 3190</v>
          </cell>
          <cell r="I15" t="str">
            <v>kjindrak@ittf.com</v>
          </cell>
          <cell r="J15">
            <v>100000</v>
          </cell>
          <cell r="K15" t="str">
            <v>OTTA</v>
          </cell>
        </row>
        <row r="16">
          <cell r="A16">
            <v>15</v>
          </cell>
          <cell r="B16" t="str">
            <v>2007 LIEBHERR French Open</v>
          </cell>
          <cell r="C16" t="str">
            <v>Toulouse, France</v>
          </cell>
          <cell r="D16">
            <v>39386</v>
          </cell>
          <cell r="E16">
            <v>39390</v>
          </cell>
          <cell r="F16" t="str">
            <v>Didier Leroy</v>
          </cell>
          <cell r="G16" t="str">
            <v>32 477 68 15 91</v>
          </cell>
          <cell r="H16" t="str">
            <v>32 81 21 56 57</v>
          </cell>
          <cell r="I16" t="str">
            <v>dleroy@ittf.com</v>
          </cell>
          <cell r="J16">
            <v>151200</v>
          </cell>
          <cell r="K16" t="str">
            <v>FFTT</v>
          </cell>
        </row>
        <row r="17">
          <cell r="A17">
            <v>16</v>
          </cell>
          <cell r="B17" t="str">
            <v>2007 LIEBHERR German Open</v>
          </cell>
          <cell r="C17" t="str">
            <v>tbd, Germany</v>
          </cell>
          <cell r="D17">
            <v>39393</v>
          </cell>
          <cell r="E17">
            <v>39397</v>
          </cell>
          <cell r="F17" t="str">
            <v>Didier Leroy</v>
          </cell>
          <cell r="G17" t="str">
            <v>32 477 68 15 91</v>
          </cell>
          <cell r="H17" t="str">
            <v>32 81 21 56 57</v>
          </cell>
          <cell r="I17" t="str">
            <v>dleroy@ittf.com</v>
          </cell>
          <cell r="J17">
            <v>151200</v>
          </cell>
          <cell r="K17" t="str">
            <v>DTTB</v>
          </cell>
        </row>
        <row r="18">
          <cell r="A18">
            <v>17</v>
          </cell>
          <cell r="B18" t="str">
            <v>2007 Swedish Open</v>
          </cell>
          <cell r="C18" t="str">
            <v>Gothenburg, Sweden</v>
          </cell>
          <cell r="D18">
            <v>39400</v>
          </cell>
          <cell r="E18">
            <v>39404</v>
          </cell>
          <cell r="F18" t="str">
            <v>Karl Jindrak</v>
          </cell>
          <cell r="G18" t="str">
            <v>43 69 9124 17193</v>
          </cell>
          <cell r="H18" t="str">
            <v>43 1 925 3190</v>
          </cell>
          <cell r="I18" t="str">
            <v>kjindrak@ittf.com</v>
          </cell>
          <cell r="J18">
            <v>100000</v>
          </cell>
          <cell r="K18" t="str">
            <v>STTA</v>
          </cell>
        </row>
        <row r="19">
          <cell r="A19">
            <v>18</v>
          </cell>
        </row>
        <row r="20">
          <cell r="A20">
            <v>19</v>
          </cell>
        </row>
        <row r="21">
          <cell r="A21">
            <v>20</v>
          </cell>
        </row>
      </sheetData>
      <sheetData sheetId="1" refreshError="1"/>
    </sheetDataSet>
  </externalBook>
</externalLink>
</file>

<file path=xl/theme/theme1.xml><?xml version="1.0" encoding="utf-8"?>
<a:theme xmlns:a="http://schemas.openxmlformats.org/drawingml/2006/main" name="Office-Design">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mailto:dmessinis@ittfmail.com" TargetMode="External"/><Relationship Id="rId13" Type="http://schemas.openxmlformats.org/officeDocument/2006/relationships/hyperlink" Target="../../../../../../../../../../../../Library/Caches/TemporaryItems/Downloads/jens@tabletennis.org.au" TargetMode="External"/><Relationship Id="rId3" Type="http://schemas.openxmlformats.org/officeDocument/2006/relationships/hyperlink" Target="mailto:rcalin@ittfmail.com" TargetMode="External"/><Relationship Id="rId7" Type="http://schemas.openxmlformats.org/officeDocument/2006/relationships/hyperlink" Target="mailto:falmendariz@ittf.com" TargetMode="External"/><Relationship Id="rId12" Type="http://schemas.openxmlformats.org/officeDocument/2006/relationships/hyperlink" Target="../../../../../../../../../../../../Library/Caches/TemporaryItems/Downloads/ganeshaniob@gmail.com" TargetMode="External"/><Relationship Id="rId17" Type="http://schemas.openxmlformats.org/officeDocument/2006/relationships/comments" Target="../comments1.xml"/><Relationship Id="rId2" Type="http://schemas.openxmlformats.org/officeDocument/2006/relationships/hyperlink" Target="mailto:dleroy@ittfmail.com" TargetMode="External"/><Relationship Id="rId16" Type="http://schemas.openxmlformats.org/officeDocument/2006/relationships/vmlDrawing" Target="../drawings/vmlDrawing1.vml"/><Relationship Id="rId1" Type="http://schemas.openxmlformats.org/officeDocument/2006/relationships/hyperlink" Target="mailto:kjindrak@ittfmail.com" TargetMode="External"/><Relationship Id="rId6" Type="http://schemas.openxmlformats.org/officeDocument/2006/relationships/hyperlink" Target="mailto:bessahmounir@hotmail.com" TargetMode="External"/><Relationship Id="rId11" Type="http://schemas.openxmlformats.org/officeDocument/2006/relationships/hyperlink" Target="../../../../../../../../../../../../Library/Caches/TemporaryItems/Downloads/zbencsik@ittfmail.com" TargetMode="External"/><Relationship Id="rId5" Type="http://schemas.openxmlformats.org/officeDocument/2006/relationships/hyperlink" Target="mailto:vicky@ittfmail.com" TargetMode="External"/><Relationship Id="rId15" Type="http://schemas.openxmlformats.org/officeDocument/2006/relationships/hyperlink" Target="../../../../../../../../../../../../Library/Caches/TemporaryItems/Downloads/adham-ashour@hotmail.com" TargetMode="External"/><Relationship Id="rId10" Type="http://schemas.openxmlformats.org/officeDocument/2006/relationships/hyperlink" Target="../../../../../../../../../../../../Library/Caches/TemporaryItems/Downloads/aivancin@gmail.com" TargetMode="External"/><Relationship Id="rId4" Type="http://schemas.openxmlformats.org/officeDocument/2006/relationships/hyperlink" Target="mailto:mdawlatly@ittfmail.com" TargetMode="External"/><Relationship Id="rId9" Type="http://schemas.openxmlformats.org/officeDocument/2006/relationships/hyperlink" Target="../../../../../../../../../../../../Library/Caches/TemporaryItems/Downloads/zena@ittfmail.com" TargetMode="External"/><Relationship Id="rId14" Type="http://schemas.openxmlformats.org/officeDocument/2006/relationships/hyperlink" Target="../../../../../../../../../../../../Library/Caches/TemporaryItems/Downloads/anlarro@gmail.com"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s://www.ittf.com/anti-doping/" TargetMode="External"/><Relationship Id="rId2" Type="http://schemas.openxmlformats.org/officeDocument/2006/relationships/hyperlink" Target="http://wtentries.ittf.link/" TargetMode="External"/><Relationship Id="rId1" Type="http://schemas.openxmlformats.org/officeDocument/2006/relationships/hyperlink" Target="http://wtentries.ittf.link/" TargetMode="External"/><Relationship Id="rId6" Type="http://schemas.openxmlformats.org/officeDocument/2006/relationships/comments" Target="../comments2.xml"/><Relationship Id="rId5" Type="http://schemas.openxmlformats.org/officeDocument/2006/relationships/vmlDrawing" Target="../drawings/vmlDrawing2.vml"/><Relationship Id="rId4"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hyperlink" Target="mailto:panamchile2018@fechiteme.cl" TargetMode="Externa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C00000"/>
    <pageSetUpPr fitToPage="1"/>
  </sheetPr>
  <dimension ref="A1:Z142"/>
  <sheetViews>
    <sheetView topLeftCell="A3" zoomScale="75" zoomScaleNormal="75" zoomScalePageLayoutView="75" workbookViewId="0">
      <selection activeCell="B35" sqref="B35"/>
    </sheetView>
  </sheetViews>
  <sheetFormatPr baseColWidth="10" defaultColWidth="11.5" defaultRowHeight="18"/>
  <cols>
    <col min="1" max="1" width="59.33203125" style="88" customWidth="1"/>
    <col min="2" max="2" width="59.33203125" style="94" customWidth="1"/>
    <col min="3" max="3" width="2.5" style="89" bestFit="1" customWidth="1"/>
    <col min="4" max="4" width="30.6640625" style="89" customWidth="1"/>
    <col min="5" max="5" width="18.6640625" style="193" customWidth="1"/>
    <col min="6" max="9" width="11.5" style="100" customWidth="1"/>
    <col min="10" max="10" width="38.33203125" style="100" customWidth="1"/>
    <col min="11" max="12" width="11.5" style="203" customWidth="1"/>
    <col min="13" max="13" width="41.6640625" style="100" customWidth="1"/>
    <col min="14" max="14" width="15.83203125" style="199" customWidth="1"/>
    <col min="15" max="15" width="16.33203125" style="100" customWidth="1"/>
    <col min="16" max="16" width="24.6640625" style="100" customWidth="1"/>
    <col min="17" max="17" width="14.6640625" style="100" customWidth="1"/>
    <col min="18" max="18" width="15.1640625" style="100" customWidth="1"/>
    <col min="19" max="19" width="11.5" style="100" customWidth="1"/>
    <col min="20" max="20" width="30.6640625" style="89" customWidth="1"/>
    <col min="21" max="21" width="19.33203125" style="89" customWidth="1"/>
    <col min="22" max="22" width="13.5" style="89" customWidth="1"/>
    <col min="23" max="23" width="22.6640625" style="89" bestFit="1" customWidth="1"/>
    <col min="24" max="16384" width="11.5" style="100"/>
  </cols>
  <sheetData>
    <row r="1" spans="1:26" ht="25">
      <c r="A1" s="461" t="s">
        <v>280</v>
      </c>
      <c r="B1" s="461"/>
      <c r="C1" s="461"/>
      <c r="D1" s="461"/>
      <c r="J1" s="101" t="s">
        <v>191</v>
      </c>
      <c r="M1" s="130"/>
      <c r="N1" s="251"/>
    </row>
    <row r="2" spans="1:26" ht="4" customHeight="1">
      <c r="A2" s="110"/>
      <c r="B2" s="114"/>
      <c r="C2" s="110"/>
      <c r="D2" s="110"/>
      <c r="J2" s="89"/>
    </row>
    <row r="3" spans="1:26" ht="17" customHeight="1">
      <c r="A3" s="115" t="s">
        <v>207</v>
      </c>
      <c r="B3" s="116"/>
      <c r="C3" s="110"/>
      <c r="D3" s="110"/>
      <c r="E3" s="194"/>
      <c r="J3" s="89" t="s">
        <v>318</v>
      </c>
    </row>
    <row r="4" spans="1:26" ht="4" customHeight="1">
      <c r="A4" s="86"/>
      <c r="B4" s="87"/>
      <c r="C4" s="110"/>
      <c r="D4" s="110"/>
      <c r="J4" s="89"/>
      <c r="T4" s="120"/>
      <c r="U4" s="120"/>
      <c r="V4" s="120"/>
      <c r="W4" s="120"/>
      <c r="X4" s="118"/>
      <c r="Y4" s="118"/>
      <c r="Z4" s="118"/>
    </row>
    <row r="5" spans="1:26">
      <c r="A5" s="88" t="s">
        <v>209</v>
      </c>
      <c r="B5" s="85" t="s">
        <v>586</v>
      </c>
      <c r="C5" s="111"/>
      <c r="D5" s="111"/>
      <c r="E5" s="194"/>
      <c r="F5" s="460" t="s">
        <v>162</v>
      </c>
      <c r="G5" s="460"/>
      <c r="H5" s="460" t="s">
        <v>31</v>
      </c>
      <c r="I5" s="460"/>
      <c r="J5" s="89" t="s">
        <v>319</v>
      </c>
      <c r="M5" s="107"/>
      <c r="N5" s="200"/>
      <c r="O5" s="100" t="s">
        <v>184</v>
      </c>
      <c r="P5" s="145" t="s">
        <v>185</v>
      </c>
      <c r="T5" s="122" t="s">
        <v>179</v>
      </c>
      <c r="U5" s="120" t="s">
        <v>361</v>
      </c>
      <c r="V5" s="123" t="s">
        <v>172</v>
      </c>
      <c r="W5" s="128" t="s">
        <v>423</v>
      </c>
      <c r="X5" s="119"/>
      <c r="Y5" s="120"/>
      <c r="Z5" s="121"/>
    </row>
    <row r="6" spans="1:26" ht="4.5" customHeight="1">
      <c r="A6" s="86"/>
      <c r="B6" s="90"/>
      <c r="C6" s="111"/>
      <c r="D6" s="111"/>
      <c r="J6" s="89"/>
      <c r="M6" s="107"/>
      <c r="N6" s="200"/>
      <c r="T6" s="120"/>
      <c r="U6" s="120"/>
      <c r="V6" s="120"/>
      <c r="W6" s="120"/>
      <c r="X6" s="118"/>
      <c r="Y6" s="118"/>
      <c r="Z6" s="118"/>
    </row>
    <row r="7" spans="1:26">
      <c r="A7" s="88" t="s">
        <v>192</v>
      </c>
      <c r="B7" s="85" t="s">
        <v>587</v>
      </c>
      <c r="C7" s="111"/>
      <c r="D7" s="111"/>
      <c r="F7" s="100" t="s">
        <v>61</v>
      </c>
      <c r="G7" s="100" t="s">
        <v>91</v>
      </c>
      <c r="H7" s="100" t="s">
        <v>61</v>
      </c>
      <c r="I7" s="100" t="s">
        <v>91</v>
      </c>
      <c r="J7" s="460" t="s">
        <v>208</v>
      </c>
      <c r="M7" s="107"/>
      <c r="N7" s="200"/>
      <c r="O7" s="100" t="s">
        <v>272</v>
      </c>
      <c r="P7" s="100" t="s">
        <v>274</v>
      </c>
      <c r="T7" s="129" t="s">
        <v>180</v>
      </c>
      <c r="U7" s="120" t="s">
        <v>362</v>
      </c>
      <c r="V7" s="123" t="s">
        <v>172</v>
      </c>
      <c r="W7" s="124" t="s">
        <v>424</v>
      </c>
      <c r="X7" s="118"/>
      <c r="Y7" s="118"/>
      <c r="Z7" s="118"/>
    </row>
    <row r="8" spans="1:26" ht="4.5" customHeight="1">
      <c r="A8" s="86"/>
      <c r="B8" s="90"/>
      <c r="C8" s="111"/>
      <c r="D8" s="109"/>
      <c r="J8" s="460"/>
      <c r="M8" s="107"/>
      <c r="N8" s="200"/>
      <c r="T8" s="120"/>
      <c r="U8" s="120"/>
      <c r="V8" s="120"/>
      <c r="W8" s="120"/>
      <c r="X8" s="118"/>
      <c r="Y8" s="118"/>
      <c r="Z8" s="118"/>
    </row>
    <row r="9" spans="1:26">
      <c r="A9" s="88" t="s">
        <v>36</v>
      </c>
      <c r="B9" s="187">
        <v>43763</v>
      </c>
      <c r="C9" s="111" t="s">
        <v>110</v>
      </c>
      <c r="D9" s="187">
        <v>43765</v>
      </c>
      <c r="E9" s="194"/>
      <c r="F9" s="100">
        <v>150</v>
      </c>
      <c r="G9" s="100">
        <v>160</v>
      </c>
      <c r="H9" s="100">
        <v>15</v>
      </c>
      <c r="I9" s="100">
        <v>16</v>
      </c>
      <c r="J9" s="250" t="s">
        <v>347</v>
      </c>
      <c r="M9" s="107"/>
      <c r="N9" s="200"/>
      <c r="O9" s="100" t="s">
        <v>205</v>
      </c>
      <c r="P9" s="100" t="s">
        <v>275</v>
      </c>
      <c r="T9" s="129" t="s">
        <v>206</v>
      </c>
      <c r="U9" s="120" t="s">
        <v>363</v>
      </c>
      <c r="V9" s="123" t="s">
        <v>172</v>
      </c>
      <c r="W9" s="125" t="s">
        <v>425</v>
      </c>
      <c r="X9" s="118"/>
      <c r="Y9" s="118"/>
      <c r="Z9" s="118"/>
    </row>
    <row r="10" spans="1:26" ht="4.5" customHeight="1">
      <c r="A10" s="86"/>
      <c r="B10" s="90"/>
      <c r="C10" s="111"/>
      <c r="D10" s="109"/>
      <c r="J10" s="250"/>
      <c r="M10" s="107"/>
      <c r="N10" s="200"/>
      <c r="O10" s="103"/>
      <c r="T10" s="120"/>
      <c r="U10" s="120"/>
      <c r="V10" s="120"/>
      <c r="W10" s="120"/>
      <c r="X10" s="118"/>
      <c r="Y10" s="118"/>
      <c r="Z10" s="118"/>
    </row>
    <row r="11" spans="1:26">
      <c r="A11" s="88" t="s">
        <v>37</v>
      </c>
      <c r="B11" s="176"/>
      <c r="C11" s="111"/>
      <c r="D11" s="111"/>
      <c r="E11" s="194"/>
      <c r="F11" s="100">
        <v>150</v>
      </c>
      <c r="G11" s="100">
        <v>160</v>
      </c>
      <c r="H11" s="100">
        <v>15</v>
      </c>
      <c r="I11" s="100">
        <v>16</v>
      </c>
      <c r="J11" s="250" t="s">
        <v>344</v>
      </c>
      <c r="M11" s="89"/>
      <c r="N11" s="201"/>
      <c r="O11" s="104"/>
      <c r="P11" s="100" t="s">
        <v>276</v>
      </c>
      <c r="T11" s="129" t="s">
        <v>181</v>
      </c>
      <c r="U11" s="120" t="s">
        <v>364</v>
      </c>
      <c r="V11" s="123" t="s">
        <v>172</v>
      </c>
      <c r="W11" s="124" t="s">
        <v>426</v>
      </c>
      <c r="X11" s="118"/>
      <c r="Y11" s="118"/>
      <c r="Z11" s="118"/>
    </row>
    <row r="12" spans="1:26" ht="4.5" customHeight="1">
      <c r="A12" s="86"/>
      <c r="B12" s="90"/>
      <c r="C12" s="111"/>
      <c r="D12" s="111"/>
      <c r="J12" s="89"/>
      <c r="M12" s="89"/>
      <c r="N12" s="201"/>
      <c r="O12" s="103"/>
      <c r="T12" s="137"/>
    </row>
    <row r="13" spans="1:26">
      <c r="A13" s="88" t="s">
        <v>39</v>
      </c>
      <c r="B13" s="176"/>
      <c r="C13" s="111"/>
      <c r="D13" s="111"/>
      <c r="E13" s="194"/>
      <c r="F13" s="100">
        <v>150</v>
      </c>
      <c r="G13" s="100">
        <v>160</v>
      </c>
      <c r="H13" s="100">
        <v>15</v>
      </c>
      <c r="I13" s="100">
        <v>16</v>
      </c>
      <c r="J13" s="89" t="s">
        <v>345</v>
      </c>
      <c r="M13" s="107"/>
      <c r="N13" s="200"/>
      <c r="O13" s="103"/>
      <c r="P13" s="100" t="s">
        <v>277</v>
      </c>
      <c r="Q13" s="104"/>
      <c r="T13" s="137" t="s">
        <v>210</v>
      </c>
      <c r="U13" s="89" t="s">
        <v>360</v>
      </c>
      <c r="V13" s="123" t="s">
        <v>172</v>
      </c>
      <c r="W13" s="135" t="s">
        <v>427</v>
      </c>
    </row>
    <row r="14" spans="1:26" ht="4.5" customHeight="1">
      <c r="A14" s="86"/>
      <c r="B14" s="90"/>
      <c r="C14" s="111"/>
      <c r="D14" s="111"/>
      <c r="M14" s="107"/>
      <c r="N14" s="200"/>
      <c r="O14" s="103"/>
    </row>
    <row r="15" spans="1:26">
      <c r="A15" s="88" t="s">
        <v>52</v>
      </c>
      <c r="B15" s="91" t="s">
        <v>310</v>
      </c>
      <c r="C15" s="111"/>
      <c r="D15" s="111"/>
      <c r="E15" s="194"/>
      <c r="F15" s="105"/>
      <c r="G15" s="105"/>
      <c r="J15" s="89"/>
      <c r="M15" s="107"/>
      <c r="N15" s="200"/>
      <c r="O15" s="103"/>
      <c r="P15" s="100" t="s">
        <v>278</v>
      </c>
      <c r="T15" s="137" t="s">
        <v>310</v>
      </c>
      <c r="U15" s="89" t="s">
        <v>365</v>
      </c>
      <c r="V15" s="123" t="s">
        <v>172</v>
      </c>
      <c r="W15" s="135" t="s">
        <v>585</v>
      </c>
    </row>
    <row r="16" spans="1:26" ht="4.5" customHeight="1">
      <c r="A16" s="86"/>
      <c r="B16" s="90"/>
      <c r="C16" s="111"/>
      <c r="D16" s="111"/>
      <c r="M16" s="107"/>
      <c r="N16" s="200"/>
      <c r="O16" s="103"/>
      <c r="T16" s="137"/>
    </row>
    <row r="17" spans="1:23">
      <c r="A17" s="88" t="s">
        <v>40</v>
      </c>
      <c r="B17" s="175" t="str">
        <f>INDEX(U5:U100,MATCH(B15,T5:T100,0))</f>
        <v>00593 98 86 69 084</v>
      </c>
      <c r="C17" s="111"/>
      <c r="D17" s="111"/>
      <c r="E17" s="194"/>
      <c r="F17" s="105"/>
      <c r="G17" s="105"/>
      <c r="M17" s="107"/>
      <c r="N17" s="200"/>
      <c r="O17" s="103"/>
      <c r="P17" s="100" t="s">
        <v>279</v>
      </c>
      <c r="T17" s="137" t="s">
        <v>311</v>
      </c>
      <c r="U17" s="89" t="s">
        <v>366</v>
      </c>
      <c r="V17" s="123" t="s">
        <v>172</v>
      </c>
      <c r="W17" s="135" t="s">
        <v>312</v>
      </c>
    </row>
    <row r="18" spans="1:23" ht="4.5" customHeight="1">
      <c r="A18" s="86"/>
      <c r="B18" s="90"/>
      <c r="C18" s="111"/>
      <c r="D18" s="111"/>
      <c r="M18" s="107"/>
      <c r="N18" s="200"/>
      <c r="O18" s="103"/>
      <c r="T18" s="137"/>
    </row>
    <row r="19" spans="1:23">
      <c r="A19" s="88" t="s">
        <v>41</v>
      </c>
      <c r="B19" s="175" t="str">
        <f>INDEX(V5:V100,MATCH(B15,T5:T100,0))</f>
        <v>no Fax</v>
      </c>
      <c r="C19" s="111"/>
      <c r="D19" s="111"/>
      <c r="E19" s="194"/>
      <c r="M19" s="107"/>
      <c r="N19" s="200"/>
      <c r="O19" s="103"/>
      <c r="P19" s="104" t="s">
        <v>558</v>
      </c>
      <c r="T19" s="137" t="s">
        <v>317</v>
      </c>
      <c r="U19" s="89" t="s">
        <v>367</v>
      </c>
      <c r="V19" s="123" t="s">
        <v>172</v>
      </c>
      <c r="W19" s="135" t="s">
        <v>428</v>
      </c>
    </row>
    <row r="20" spans="1:23" ht="4.5" customHeight="1">
      <c r="A20" s="86"/>
      <c r="B20" s="90"/>
      <c r="C20" s="111"/>
      <c r="D20" s="111"/>
      <c r="M20" s="107"/>
      <c r="N20" s="200"/>
      <c r="O20" s="103"/>
      <c r="T20" s="137"/>
    </row>
    <row r="21" spans="1:23">
      <c r="A21" s="88" t="s">
        <v>42</v>
      </c>
      <c r="B21" s="177" t="str">
        <f>INDEX(W5:W100,MATCH(B15,T5:T100,0))</f>
        <v>falmendariz@ittf.com</v>
      </c>
      <c r="C21" s="111"/>
      <c r="D21" s="111"/>
      <c r="E21" s="194"/>
      <c r="M21" s="107"/>
      <c r="N21" s="201"/>
      <c r="O21" s="103"/>
      <c r="P21" s="104" t="s">
        <v>193</v>
      </c>
      <c r="T21" s="137" t="s">
        <v>348</v>
      </c>
      <c r="U21" s="89" t="s">
        <v>368</v>
      </c>
      <c r="V21" s="123" t="s">
        <v>172</v>
      </c>
      <c r="W21" s="135" t="s">
        <v>429</v>
      </c>
    </row>
    <row r="22" spans="1:23" ht="4.5" customHeight="1">
      <c r="A22" s="86"/>
      <c r="B22" s="90"/>
      <c r="C22" s="111"/>
      <c r="D22" s="111"/>
      <c r="M22" s="107"/>
      <c r="N22" s="200"/>
      <c r="O22" s="103"/>
    </row>
    <row r="23" spans="1:23">
      <c r="A23" s="88" t="s">
        <v>46</v>
      </c>
      <c r="B23" s="176">
        <f>Prospectus!E8</f>
        <v>0</v>
      </c>
      <c r="C23" s="111"/>
      <c r="D23" s="111"/>
      <c r="E23" s="194"/>
      <c r="M23" s="107"/>
      <c r="N23" s="200"/>
      <c r="O23" s="103"/>
      <c r="T23" s="137" t="s">
        <v>349</v>
      </c>
      <c r="U23" s="89" t="s">
        <v>369</v>
      </c>
      <c r="V23" s="123" t="s">
        <v>172</v>
      </c>
      <c r="W23" s="135" t="s">
        <v>350</v>
      </c>
    </row>
    <row r="24" spans="1:23" ht="4.5" customHeight="1">
      <c r="A24" s="86"/>
      <c r="B24" s="90"/>
      <c r="C24" s="111"/>
      <c r="D24" s="111"/>
      <c r="M24" s="107"/>
      <c r="N24" s="200"/>
      <c r="O24" s="103"/>
      <c r="T24" s="137"/>
    </row>
    <row r="25" spans="1:23">
      <c r="A25" s="88" t="s">
        <v>43</v>
      </c>
      <c r="B25" s="176">
        <f>Prospectus!E11</f>
        <v>0</v>
      </c>
      <c r="C25" s="111"/>
      <c r="D25" s="111"/>
      <c r="E25" s="194"/>
      <c r="M25" s="107"/>
      <c r="N25" s="200"/>
      <c r="O25" s="103"/>
      <c r="T25" s="137" t="s">
        <v>351</v>
      </c>
      <c r="U25" s="89" t="s">
        <v>370</v>
      </c>
      <c r="V25" s="123" t="s">
        <v>172</v>
      </c>
      <c r="W25" s="135" t="s">
        <v>430</v>
      </c>
    </row>
    <row r="26" spans="1:23" ht="4.5" customHeight="1">
      <c r="A26" s="86"/>
      <c r="B26" s="90"/>
      <c r="C26" s="111"/>
      <c r="D26" s="111"/>
      <c r="M26" s="107"/>
      <c r="N26" s="200"/>
      <c r="O26" s="103"/>
      <c r="T26" s="137"/>
    </row>
    <row r="27" spans="1:23">
      <c r="A27" s="88" t="s">
        <v>44</v>
      </c>
      <c r="B27" s="176">
        <f>Prospectus!E12</f>
        <v>0</v>
      </c>
      <c r="C27" s="111"/>
      <c r="D27" s="111"/>
      <c r="E27" s="194"/>
      <c r="M27" s="107"/>
      <c r="N27" s="200"/>
      <c r="O27" s="103"/>
      <c r="T27" s="137" t="s">
        <v>352</v>
      </c>
      <c r="U27" s="89" t="s">
        <v>371</v>
      </c>
      <c r="V27" s="123" t="s">
        <v>172</v>
      </c>
      <c r="W27" s="135" t="s">
        <v>353</v>
      </c>
    </row>
    <row r="28" spans="1:23" ht="4.5" customHeight="1">
      <c r="A28" s="86"/>
      <c r="B28" s="90"/>
      <c r="C28" s="111"/>
      <c r="D28" s="111"/>
      <c r="M28" s="107"/>
      <c r="N28" s="200"/>
      <c r="O28" s="103"/>
      <c r="T28" s="127"/>
    </row>
    <row r="29" spans="1:23">
      <c r="A29" s="88" t="s">
        <v>45</v>
      </c>
      <c r="B29" s="178">
        <f>Prospectus!E13</f>
        <v>0</v>
      </c>
      <c r="C29" s="111"/>
      <c r="D29" s="111"/>
      <c r="E29" s="194"/>
      <c r="M29" s="107"/>
      <c r="N29" s="200"/>
      <c r="O29" s="103"/>
      <c r="T29" s="137" t="s">
        <v>354</v>
      </c>
      <c r="U29" s="89" t="s">
        <v>372</v>
      </c>
      <c r="V29" s="123" t="s">
        <v>172</v>
      </c>
      <c r="W29" s="135" t="s">
        <v>355</v>
      </c>
    </row>
    <row r="30" spans="1:23" ht="4.5" customHeight="1">
      <c r="A30" s="86"/>
      <c r="B30" s="90"/>
      <c r="C30" s="111"/>
      <c r="D30" s="111"/>
      <c r="M30" s="107"/>
      <c r="N30" s="200"/>
      <c r="O30" s="103"/>
      <c r="T30" s="127"/>
    </row>
    <row r="31" spans="1:23">
      <c r="A31" s="88" t="s">
        <v>38</v>
      </c>
      <c r="B31" s="176">
        <f>Prospectus!G156</f>
        <v>0</v>
      </c>
      <c r="C31" s="111"/>
      <c r="D31" s="111"/>
      <c r="E31" s="194"/>
      <c r="M31" s="107"/>
      <c r="N31" s="200"/>
      <c r="O31" s="103"/>
      <c r="T31" s="137" t="s">
        <v>356</v>
      </c>
      <c r="U31" s="89" t="s">
        <v>373</v>
      </c>
      <c r="V31" s="123" t="s">
        <v>172</v>
      </c>
      <c r="W31" s="135" t="s">
        <v>357</v>
      </c>
    </row>
    <row r="32" spans="1:23" ht="4.5" customHeight="1">
      <c r="A32" s="86"/>
      <c r="B32" s="90"/>
      <c r="C32" s="111"/>
      <c r="D32" s="111"/>
      <c r="M32" s="107"/>
      <c r="N32" s="200"/>
      <c r="O32" s="103"/>
      <c r="T32" s="127"/>
    </row>
    <row r="33" spans="1:23">
      <c r="A33" s="88" t="s">
        <v>47</v>
      </c>
      <c r="B33" s="176">
        <v>43753</v>
      </c>
      <c r="C33" s="111"/>
      <c r="D33" s="111"/>
      <c r="E33" s="194"/>
      <c r="M33" s="107"/>
      <c r="N33" s="200"/>
      <c r="O33" s="103"/>
      <c r="R33" s="104"/>
      <c r="T33" s="137" t="s">
        <v>358</v>
      </c>
      <c r="U33" s="89" t="s">
        <v>374</v>
      </c>
      <c r="V33" s="123" t="s">
        <v>172</v>
      </c>
      <c r="W33" s="135" t="s">
        <v>359</v>
      </c>
    </row>
    <row r="34" spans="1:23" ht="4.5" customHeight="1">
      <c r="A34" s="86"/>
      <c r="B34" s="90"/>
      <c r="C34" s="111"/>
      <c r="D34" s="111"/>
      <c r="M34" s="107"/>
      <c r="N34" s="200"/>
      <c r="O34" s="103"/>
      <c r="T34" s="127"/>
    </row>
    <row r="35" spans="1:23">
      <c r="A35" s="88" t="s">
        <v>48</v>
      </c>
      <c r="B35" s="176">
        <v>43753</v>
      </c>
      <c r="C35" s="111"/>
      <c r="D35" s="111"/>
      <c r="E35" s="194"/>
      <c r="M35" s="107"/>
      <c r="N35" s="200"/>
      <c r="O35" s="103"/>
      <c r="T35" s="128"/>
    </row>
    <row r="36" spans="1:23" ht="4.5" customHeight="1">
      <c r="A36" s="86"/>
      <c r="B36" s="90"/>
      <c r="C36" s="111"/>
      <c r="D36" s="111"/>
      <c r="M36" s="107"/>
      <c r="N36" s="200"/>
      <c r="O36" s="103"/>
      <c r="T36" s="127"/>
    </row>
    <row r="37" spans="1:23">
      <c r="A37" s="253" t="s">
        <v>50</v>
      </c>
      <c r="B37" s="252"/>
      <c r="C37" s="111"/>
      <c r="D37" s="111"/>
      <c r="M37" s="107"/>
      <c r="N37" s="200"/>
      <c r="O37" s="103"/>
      <c r="T37" s="127"/>
    </row>
    <row r="38" spans="1:23" ht="4.5" customHeight="1">
      <c r="A38" s="86"/>
      <c r="B38" s="90"/>
      <c r="C38" s="111"/>
      <c r="D38" s="111"/>
      <c r="M38" s="107"/>
      <c r="N38" s="200"/>
      <c r="O38" s="103"/>
      <c r="T38" s="127"/>
    </row>
    <row r="39" spans="1:23">
      <c r="A39" s="88" t="s">
        <v>51</v>
      </c>
      <c r="B39" s="176"/>
      <c r="C39" s="111"/>
      <c r="D39" s="111"/>
      <c r="E39" s="194"/>
      <c r="M39" s="107"/>
      <c r="N39" s="200"/>
      <c r="O39" s="103"/>
      <c r="T39" s="126"/>
    </row>
    <row r="40" spans="1:23" ht="4.5" customHeight="1">
      <c r="A40" s="86"/>
      <c r="B40" s="90"/>
      <c r="C40" s="111"/>
      <c r="D40" s="111"/>
      <c r="M40" s="107"/>
      <c r="N40" s="200"/>
      <c r="O40" s="103"/>
      <c r="T40" s="127"/>
    </row>
    <row r="41" spans="1:23">
      <c r="A41" s="88" t="s">
        <v>53</v>
      </c>
      <c r="B41" s="174" t="e">
        <f>INDEX(#REF!,MATCH(B7,#REF!,0))</f>
        <v>#REF!</v>
      </c>
      <c r="C41" s="111"/>
      <c r="D41" s="111"/>
      <c r="M41" s="107"/>
      <c r="N41" s="200"/>
      <c r="O41" s="103"/>
      <c r="T41" s="126"/>
    </row>
    <row r="42" spans="1:23" ht="4.5" customHeight="1">
      <c r="A42" s="86"/>
      <c r="B42" s="90"/>
      <c r="C42" s="111"/>
      <c r="D42" s="111"/>
      <c r="M42" s="107"/>
      <c r="N42" s="200"/>
      <c r="O42" s="103"/>
      <c r="T42" s="127"/>
    </row>
    <row r="43" spans="1:23">
      <c r="A43" s="88" t="s">
        <v>56</v>
      </c>
      <c r="B43" s="179" t="s">
        <v>91</v>
      </c>
      <c r="C43" s="111"/>
      <c r="D43" s="148"/>
      <c r="E43" s="195"/>
      <c r="F43" s="106"/>
      <c r="G43" s="106"/>
      <c r="H43" s="139"/>
      <c r="I43" s="140"/>
      <c r="J43" s="92"/>
      <c r="M43" s="108"/>
      <c r="N43" s="200"/>
      <c r="O43" s="103"/>
      <c r="T43" s="126"/>
    </row>
    <row r="44" spans="1:23" ht="4.5" customHeight="1">
      <c r="A44" s="86"/>
      <c r="B44" s="90"/>
      <c r="C44" s="111"/>
      <c r="D44" s="111"/>
      <c r="F44" s="107"/>
      <c r="G44" s="107"/>
      <c r="H44" s="141"/>
      <c r="I44" s="142"/>
      <c r="M44" s="107"/>
      <c r="N44" s="200"/>
      <c r="O44" s="103"/>
      <c r="T44" s="127"/>
    </row>
    <row r="45" spans="1:23">
      <c r="A45" s="93" t="s">
        <v>62</v>
      </c>
      <c r="B45" s="188">
        <v>25</v>
      </c>
      <c r="C45" s="111"/>
      <c r="D45" s="191"/>
      <c r="E45" s="195"/>
      <c r="F45" s="92"/>
      <c r="G45" s="92"/>
      <c r="H45" s="139"/>
      <c r="I45" s="139"/>
      <c r="J45" s="106"/>
      <c r="M45" s="107"/>
      <c r="N45" s="200"/>
      <c r="O45" s="103"/>
      <c r="T45" s="136"/>
    </row>
    <row r="46" spans="1:23" ht="4.5" customHeight="1">
      <c r="A46" s="86"/>
      <c r="B46" s="189"/>
      <c r="C46" s="111"/>
      <c r="D46" s="192"/>
      <c r="H46" s="141"/>
      <c r="I46" s="143"/>
      <c r="J46" s="107"/>
      <c r="M46" s="107"/>
      <c r="N46" s="200"/>
      <c r="T46" s="127"/>
    </row>
    <row r="47" spans="1:23">
      <c r="A47" s="93" t="s">
        <v>216</v>
      </c>
      <c r="B47" s="190" t="e">
        <f>INDEX(F9:G13,MATCH(B5,J9:J13),MATCH(B43,F7:G7))</f>
        <v>#N/A</v>
      </c>
      <c r="C47" s="111"/>
      <c r="D47" s="191"/>
      <c r="E47" s="195"/>
      <c r="F47" s="92"/>
      <c r="G47" s="92"/>
      <c r="H47" s="141"/>
      <c r="I47" s="144"/>
      <c r="J47" s="106"/>
      <c r="M47" s="107"/>
      <c r="N47" s="200"/>
      <c r="T47" s="120"/>
    </row>
    <row r="48" spans="1:23" ht="4.5" customHeight="1">
      <c r="A48" s="86"/>
      <c r="B48" s="189"/>
      <c r="C48" s="111"/>
      <c r="D48" s="113"/>
      <c r="H48" s="141"/>
      <c r="I48" s="143"/>
      <c r="J48" s="103"/>
      <c r="M48" s="89"/>
      <c r="N48" s="201"/>
    </row>
    <row r="49" spans="1:14">
      <c r="A49" s="93" t="s">
        <v>215</v>
      </c>
      <c r="B49" s="181" t="e">
        <f>B47</f>
        <v>#N/A</v>
      </c>
      <c r="C49" s="111"/>
      <c r="D49" s="95"/>
      <c r="E49" s="195"/>
      <c r="F49" s="106"/>
      <c r="G49" s="106"/>
      <c r="H49" s="139"/>
      <c r="I49" s="140"/>
      <c r="J49" s="92"/>
      <c r="M49" s="108"/>
      <c r="N49" s="202"/>
    </row>
    <row r="50" spans="1:14" ht="4.5" customHeight="1">
      <c r="A50" s="86"/>
      <c r="B50" s="90"/>
      <c r="C50" s="111"/>
      <c r="D50" s="113"/>
      <c r="E50" s="195"/>
      <c r="F50" s="107"/>
      <c r="G50" s="107"/>
      <c r="H50" s="141"/>
      <c r="I50" s="143"/>
      <c r="J50" s="92"/>
      <c r="M50" s="89"/>
      <c r="N50" s="201"/>
    </row>
    <row r="51" spans="1:14" ht="46" customHeight="1">
      <c r="A51" s="146" t="s">
        <v>183</v>
      </c>
      <c r="B51" s="147" t="s">
        <v>320</v>
      </c>
      <c r="C51" s="111"/>
      <c r="D51" s="95"/>
      <c r="E51" s="195"/>
      <c r="F51" s="106"/>
      <c r="G51" s="106"/>
      <c r="H51" s="139"/>
      <c r="I51" s="140"/>
      <c r="J51" s="92"/>
      <c r="M51" s="89"/>
      <c r="N51" s="201"/>
    </row>
    <row r="52" spans="1:14" ht="4.5" customHeight="1">
      <c r="A52" s="86"/>
      <c r="B52" s="90"/>
      <c r="C52" s="111"/>
      <c r="D52" s="113"/>
      <c r="E52" s="195"/>
      <c r="I52" s="130"/>
      <c r="J52" s="92"/>
    </row>
    <row r="53" spans="1:14" ht="16">
      <c r="A53" s="182" t="b">
        <f>IF(B5=J9,O5,IF(B5=J11,O5,IF(B5=J13,O9)))</f>
        <v>0</v>
      </c>
      <c r="B53" s="183" t="s">
        <v>274</v>
      </c>
      <c r="C53" s="111"/>
      <c r="D53" s="95"/>
      <c r="E53" s="195"/>
      <c r="F53" s="102"/>
      <c r="G53" s="102"/>
      <c r="I53" s="138"/>
      <c r="J53" s="92"/>
    </row>
    <row r="54" spans="1:14" ht="4.5" customHeight="1">
      <c r="A54" s="86"/>
      <c r="B54" s="90"/>
      <c r="C54" s="111"/>
      <c r="D54" s="113"/>
      <c r="E54" s="195"/>
      <c r="I54" s="130"/>
      <c r="J54" s="92"/>
    </row>
    <row r="55" spans="1:14" ht="16">
      <c r="A55" s="182" t="b">
        <f>IF(B5=J9,O5,IF(B5=J11,O5,IF(B5=J13,O9)))</f>
        <v>0</v>
      </c>
      <c r="B55" s="183" t="s">
        <v>275</v>
      </c>
      <c r="C55" s="111"/>
      <c r="D55" s="95"/>
      <c r="E55" s="195"/>
      <c r="I55" s="138"/>
      <c r="J55" s="92"/>
    </row>
    <row r="56" spans="1:14" ht="4.5" customHeight="1">
      <c r="A56" s="86"/>
      <c r="B56" s="90"/>
      <c r="C56" s="111"/>
      <c r="D56" s="113"/>
      <c r="E56" s="195"/>
      <c r="I56" s="130"/>
      <c r="J56" s="92"/>
    </row>
    <row r="57" spans="1:14" ht="16">
      <c r="A57" s="174" t="b">
        <f>IF(B5=J9,O5,IF(B5=J11,O5,IF(B5=J13,O9)))</f>
        <v>0</v>
      </c>
      <c r="B57" s="184" t="s">
        <v>276</v>
      </c>
      <c r="C57" s="111"/>
      <c r="D57" s="95"/>
      <c r="E57" s="195"/>
      <c r="I57" s="138"/>
      <c r="J57" s="92"/>
    </row>
    <row r="58" spans="1:14" ht="4.5" customHeight="1">
      <c r="A58" s="86"/>
      <c r="B58" s="90"/>
      <c r="C58" s="111"/>
      <c r="D58" s="113"/>
      <c r="E58" s="195"/>
      <c r="I58" s="130"/>
      <c r="J58" s="92"/>
    </row>
    <row r="59" spans="1:14" ht="16">
      <c r="A59" s="174" t="b">
        <f>IF(B5=J9,O5,IF(B5=J11,O5,IF(B5=J13,O9)))</f>
        <v>0</v>
      </c>
      <c r="B59" s="184" t="s">
        <v>277</v>
      </c>
      <c r="C59" s="111"/>
      <c r="D59" s="95"/>
      <c r="E59" s="195"/>
      <c r="I59" s="138"/>
      <c r="J59" s="92"/>
    </row>
    <row r="60" spans="1:14" ht="4.5" customHeight="1">
      <c r="A60" s="86"/>
      <c r="B60" s="90"/>
      <c r="C60" s="111"/>
      <c r="D60" s="113"/>
      <c r="E60" s="195"/>
      <c r="I60" s="130"/>
      <c r="J60" s="92"/>
    </row>
    <row r="61" spans="1:14" ht="16">
      <c r="A61" s="174" t="e">
        <f>INDEX(#REF!,MATCH(B7,#REF!,0))</f>
        <v>#REF!</v>
      </c>
      <c r="B61" s="184" t="s">
        <v>558</v>
      </c>
      <c r="C61" s="111"/>
      <c r="D61" s="95"/>
      <c r="E61" s="195"/>
      <c r="I61" s="138"/>
      <c r="J61" s="92"/>
    </row>
    <row r="62" spans="1:14" ht="4.5" customHeight="1">
      <c r="A62" s="86"/>
      <c r="B62" s="90"/>
      <c r="C62" s="111"/>
      <c r="D62" s="113"/>
      <c r="E62" s="195"/>
      <c r="I62" s="130"/>
      <c r="J62" s="92"/>
    </row>
    <row r="63" spans="1:14" ht="16">
      <c r="A63" s="174" t="e">
        <f>INDEX(#REF!,MATCH(B7,#REF!,0))</f>
        <v>#REF!</v>
      </c>
      <c r="B63" s="184" t="s">
        <v>278</v>
      </c>
      <c r="C63" s="111"/>
      <c r="D63" s="95"/>
      <c r="E63" s="195"/>
      <c r="I63" s="138"/>
      <c r="J63" s="92"/>
    </row>
    <row r="64" spans="1:14" ht="4.5" customHeight="1">
      <c r="A64" s="86"/>
      <c r="B64" s="90"/>
      <c r="C64" s="111"/>
      <c r="D64" s="113"/>
      <c r="E64" s="195"/>
      <c r="I64" s="130"/>
      <c r="J64" s="92"/>
    </row>
    <row r="65" spans="1:10" ht="16">
      <c r="A65" s="174" t="e">
        <f>INDEX(#REF!,MATCH(B7,#REF!,0))</f>
        <v>#REF!</v>
      </c>
      <c r="B65" s="184" t="s">
        <v>279</v>
      </c>
      <c r="C65" s="111"/>
      <c r="D65" s="95"/>
      <c r="E65" s="195"/>
      <c r="I65" s="138"/>
      <c r="J65" s="92"/>
    </row>
    <row r="66" spans="1:10" ht="4.5" customHeight="1">
      <c r="A66" s="86"/>
      <c r="B66" s="90"/>
      <c r="C66" s="111"/>
      <c r="D66" s="113"/>
      <c r="E66" s="195"/>
      <c r="I66" s="130"/>
      <c r="J66" s="92"/>
    </row>
    <row r="67" spans="1:10" ht="16">
      <c r="A67" s="174"/>
      <c r="B67" s="185"/>
      <c r="C67" s="111"/>
      <c r="D67" s="95"/>
      <c r="E67" s="195"/>
      <c r="I67" s="138"/>
      <c r="J67" s="92"/>
    </row>
    <row r="68" spans="1:10" ht="4.5" customHeight="1">
      <c r="A68" s="86"/>
      <c r="B68" s="90"/>
      <c r="C68" s="111"/>
      <c r="D68" s="113"/>
      <c r="E68" s="195"/>
      <c r="I68" s="130"/>
      <c r="J68" s="92"/>
    </row>
    <row r="69" spans="1:10" ht="16">
      <c r="A69" s="174"/>
      <c r="B69" s="185"/>
      <c r="C69" s="111"/>
      <c r="D69" s="95"/>
      <c r="E69" s="195"/>
      <c r="I69" s="138"/>
      <c r="J69" s="92"/>
    </row>
    <row r="70" spans="1:10" ht="4.5" customHeight="1">
      <c r="A70" s="86"/>
      <c r="B70" s="90"/>
      <c r="C70" s="111"/>
      <c r="D70" s="113"/>
      <c r="E70" s="195"/>
      <c r="I70" s="130"/>
      <c r="J70" s="92"/>
    </row>
    <row r="71" spans="1:10" ht="16">
      <c r="A71" s="174"/>
      <c r="B71" s="185"/>
      <c r="C71" s="111"/>
      <c r="D71" s="95"/>
      <c r="E71" s="195"/>
      <c r="I71" s="138"/>
      <c r="J71" s="92"/>
    </row>
    <row r="72" spans="1:10" ht="4.5" customHeight="1">
      <c r="A72" s="86"/>
      <c r="B72" s="90"/>
      <c r="C72" s="111"/>
      <c r="D72" s="113"/>
      <c r="E72" s="195"/>
      <c r="I72" s="130"/>
      <c r="J72" s="92"/>
    </row>
    <row r="73" spans="1:10" ht="16">
      <c r="A73" s="174"/>
      <c r="B73" s="185"/>
      <c r="C73" s="111"/>
      <c r="D73" s="95"/>
      <c r="E73" s="195"/>
      <c r="I73" s="138"/>
      <c r="J73" s="92"/>
    </row>
    <row r="74" spans="1:10" ht="4" customHeight="1">
      <c r="A74" s="86"/>
      <c r="B74" s="90"/>
      <c r="C74" s="111"/>
      <c r="D74" s="95"/>
      <c r="E74" s="195"/>
      <c r="I74" s="138"/>
      <c r="J74" s="92"/>
    </row>
    <row r="75" spans="1:10" ht="16">
      <c r="A75" s="174"/>
      <c r="B75" s="185"/>
      <c r="C75" s="111"/>
      <c r="D75" s="95"/>
      <c r="E75" s="195"/>
      <c r="I75" s="138"/>
      <c r="J75" s="92"/>
    </row>
    <row r="76" spans="1:10" ht="4" customHeight="1">
      <c r="A76" s="86"/>
      <c r="B76" s="90"/>
      <c r="C76" s="111"/>
      <c r="D76" s="95"/>
      <c r="E76" s="195"/>
      <c r="I76" s="138"/>
      <c r="J76" s="92"/>
    </row>
    <row r="77" spans="1:10" ht="16">
      <c r="A77" s="174"/>
      <c r="B77" s="185"/>
      <c r="C77" s="111"/>
      <c r="D77" s="95"/>
      <c r="E77" s="195"/>
      <c r="I77" s="138"/>
      <c r="J77" s="92"/>
    </row>
    <row r="78" spans="1:10" ht="4" customHeight="1">
      <c r="A78" s="86"/>
      <c r="B78" s="90"/>
      <c r="C78" s="111"/>
      <c r="D78" s="95"/>
      <c r="E78" s="195"/>
    </row>
    <row r="79" spans="1:10" ht="17" customHeight="1">
      <c r="A79" s="180"/>
      <c r="B79" s="185"/>
      <c r="C79" s="111"/>
      <c r="D79" s="111"/>
    </row>
    <row r="80" spans="1:10" ht="4" customHeight="1">
      <c r="A80" s="86"/>
      <c r="B80" s="90"/>
      <c r="C80" s="111"/>
      <c r="D80" s="111"/>
    </row>
    <row r="81" spans="1:4" ht="17" customHeight="1">
      <c r="A81" s="180"/>
      <c r="B81" s="186"/>
      <c r="C81" s="111"/>
      <c r="D81" s="111"/>
    </row>
    <row r="82" spans="1:4" ht="4" customHeight="1">
      <c r="A82" s="86"/>
      <c r="B82" s="90"/>
      <c r="C82" s="111"/>
      <c r="D82" s="111"/>
    </row>
    <row r="83" spans="1:4" ht="17" customHeight="1">
      <c r="A83" s="96"/>
      <c r="B83" s="97"/>
      <c r="C83" s="111"/>
      <c r="D83" s="111"/>
    </row>
    <row r="84" spans="1:4" ht="4" customHeight="1">
      <c r="A84" s="98"/>
      <c r="B84" s="99"/>
      <c r="C84" s="111"/>
      <c r="D84" s="111"/>
    </row>
    <row r="85" spans="1:4">
      <c r="A85" s="112"/>
      <c r="B85" s="113"/>
      <c r="C85" s="111"/>
      <c r="D85" s="111"/>
    </row>
    <row r="86" spans="1:4" ht="4" customHeight="1">
      <c r="A86" s="131"/>
      <c r="B86" s="133"/>
      <c r="C86" s="111"/>
      <c r="D86" s="111"/>
    </row>
    <row r="87" spans="1:4">
      <c r="A87" s="131"/>
      <c r="B87" s="132"/>
      <c r="C87" s="111"/>
      <c r="D87" s="111"/>
    </row>
    <row r="88" spans="1:4" ht="4" customHeight="1">
      <c r="A88" s="131"/>
      <c r="B88" s="133"/>
      <c r="C88" s="111"/>
      <c r="D88" s="111"/>
    </row>
    <row r="89" spans="1:4">
      <c r="A89" s="131"/>
      <c r="B89" s="132"/>
      <c r="C89" s="111"/>
      <c r="D89" s="111"/>
    </row>
    <row r="90" spans="1:4" ht="4" customHeight="1">
      <c r="A90" s="131"/>
      <c r="B90" s="133"/>
      <c r="C90" s="111"/>
      <c r="D90" s="111"/>
    </row>
    <row r="91" spans="1:4">
      <c r="A91" s="131"/>
      <c r="B91" s="132"/>
      <c r="C91" s="111"/>
      <c r="D91" s="111"/>
    </row>
    <row r="92" spans="1:4" ht="4" customHeight="1">
      <c r="A92" s="131"/>
      <c r="B92" s="133"/>
      <c r="C92" s="111"/>
      <c r="D92" s="111"/>
    </row>
    <row r="93" spans="1:4">
      <c r="A93" s="131"/>
      <c r="B93" s="134"/>
      <c r="C93" s="111"/>
      <c r="D93" s="111"/>
    </row>
    <row r="94" spans="1:4" ht="4" customHeight="1">
      <c r="A94" s="131"/>
      <c r="B94" s="133"/>
      <c r="C94" s="111"/>
      <c r="D94" s="111"/>
    </row>
    <row r="95" spans="1:4">
      <c r="A95" s="131"/>
      <c r="B95" s="133"/>
      <c r="C95" s="111"/>
      <c r="D95" s="111"/>
    </row>
    <row r="96" spans="1:4" ht="4" customHeight="1">
      <c r="A96" s="131"/>
      <c r="B96" s="133"/>
      <c r="C96" s="111"/>
      <c r="D96" s="111"/>
    </row>
    <row r="97" spans="1:4">
      <c r="A97" s="131"/>
      <c r="B97" s="132"/>
      <c r="C97" s="111"/>
      <c r="D97" s="111"/>
    </row>
    <row r="98" spans="1:4" ht="4" customHeight="1">
      <c r="A98" s="131"/>
      <c r="B98" s="133"/>
      <c r="C98" s="111"/>
      <c r="D98" s="111"/>
    </row>
    <row r="99" spans="1:4">
      <c r="A99" s="131"/>
      <c r="B99" s="132"/>
      <c r="C99" s="111"/>
      <c r="D99" s="111"/>
    </row>
    <row r="100" spans="1:4" ht="4" customHeight="1">
      <c r="A100" s="131"/>
      <c r="B100" s="133"/>
      <c r="C100" s="111"/>
      <c r="D100" s="111"/>
    </row>
    <row r="101" spans="1:4">
      <c r="A101" s="131"/>
      <c r="B101" s="132"/>
      <c r="C101" s="111"/>
      <c r="D101" s="111"/>
    </row>
    <row r="102" spans="1:4" ht="4" customHeight="1">
      <c r="A102" s="131"/>
      <c r="B102" s="133"/>
      <c r="C102" s="111"/>
      <c r="D102" s="111"/>
    </row>
    <row r="103" spans="1:4">
      <c r="A103" s="131"/>
      <c r="B103" s="134"/>
      <c r="C103" s="111"/>
      <c r="D103" s="111"/>
    </row>
    <row r="104" spans="1:4" ht="4" customHeight="1">
      <c r="A104" s="131"/>
      <c r="B104" s="133"/>
      <c r="C104" s="111"/>
      <c r="D104" s="111"/>
    </row>
    <row r="105" spans="1:4">
      <c r="A105" s="131"/>
      <c r="B105" s="133"/>
      <c r="C105" s="117"/>
      <c r="D105" s="117"/>
    </row>
    <row r="106" spans="1:4" ht="4" customHeight="1">
      <c r="A106" s="112"/>
      <c r="B106" s="133"/>
      <c r="C106" s="117"/>
      <c r="D106" s="117"/>
    </row>
    <row r="107" spans="1:4">
      <c r="A107" s="112"/>
      <c r="B107" s="132"/>
      <c r="C107" s="117"/>
      <c r="D107" s="117"/>
    </row>
    <row r="108" spans="1:4" ht="4" customHeight="1">
      <c r="A108" s="112"/>
      <c r="B108" s="133"/>
      <c r="C108" s="117"/>
      <c r="D108" s="117"/>
    </row>
    <row r="109" spans="1:4">
      <c r="A109" s="112"/>
      <c r="B109" s="132"/>
      <c r="C109" s="117"/>
      <c r="D109" s="117"/>
    </row>
    <row r="110" spans="1:4" ht="4" customHeight="1">
      <c r="A110" s="112"/>
      <c r="B110" s="133"/>
      <c r="C110" s="117"/>
      <c r="D110" s="117"/>
    </row>
    <row r="111" spans="1:4">
      <c r="A111" s="112"/>
      <c r="B111" s="132"/>
      <c r="C111" s="117"/>
      <c r="D111" s="117"/>
    </row>
    <row r="112" spans="1:4" ht="4" customHeight="1">
      <c r="A112" s="112"/>
      <c r="B112" s="133"/>
      <c r="C112" s="117"/>
      <c r="D112" s="117"/>
    </row>
    <row r="113" spans="1:4">
      <c r="A113" s="112"/>
      <c r="B113" s="134"/>
      <c r="C113" s="117"/>
      <c r="D113" s="117"/>
    </row>
    <row r="114" spans="1:4" ht="4" customHeight="1">
      <c r="A114" s="112"/>
      <c r="B114" s="133"/>
      <c r="C114" s="117"/>
      <c r="D114" s="117"/>
    </row>
    <row r="115" spans="1:4">
      <c r="A115" s="112"/>
      <c r="B115" s="133"/>
      <c r="C115" s="117"/>
      <c r="D115" s="117"/>
    </row>
    <row r="116" spans="1:4" ht="4" customHeight="1">
      <c r="A116" s="112"/>
      <c r="B116" s="133"/>
      <c r="C116" s="117"/>
      <c r="D116" s="117"/>
    </row>
    <row r="117" spans="1:4">
      <c r="A117" s="112"/>
      <c r="B117" s="132"/>
      <c r="C117" s="117"/>
      <c r="D117" s="117"/>
    </row>
    <row r="118" spans="1:4" ht="4" customHeight="1">
      <c r="A118" s="112"/>
      <c r="B118" s="133"/>
      <c r="C118" s="117"/>
      <c r="D118" s="117"/>
    </row>
    <row r="119" spans="1:4">
      <c r="A119" s="112"/>
      <c r="B119" s="132"/>
      <c r="C119" s="117"/>
      <c r="D119" s="117"/>
    </row>
    <row r="120" spans="1:4" ht="4" customHeight="1">
      <c r="A120" s="112"/>
      <c r="B120" s="133"/>
      <c r="C120" s="117"/>
      <c r="D120" s="117"/>
    </row>
    <row r="121" spans="1:4">
      <c r="A121" s="112"/>
      <c r="B121" s="132"/>
      <c r="C121" s="117"/>
      <c r="D121" s="117"/>
    </row>
    <row r="122" spans="1:4" ht="4" customHeight="1">
      <c r="A122" s="112"/>
      <c r="B122" s="133"/>
      <c r="C122" s="117"/>
      <c r="D122" s="117"/>
    </row>
    <row r="123" spans="1:4">
      <c r="A123" s="112"/>
      <c r="B123" s="134"/>
      <c r="C123" s="117"/>
      <c r="D123" s="117"/>
    </row>
    <row r="124" spans="1:4" ht="4" customHeight="1">
      <c r="A124" s="112"/>
      <c r="B124" s="133"/>
      <c r="C124" s="117"/>
      <c r="D124" s="117"/>
    </row>
    <row r="125" spans="1:4">
      <c r="A125" s="112"/>
      <c r="B125" s="133"/>
      <c r="C125" s="117"/>
      <c r="D125" s="117"/>
    </row>
    <row r="126" spans="1:4" ht="4" customHeight="1">
      <c r="A126" s="112"/>
      <c r="B126" s="133"/>
      <c r="C126" s="117"/>
      <c r="D126" s="117"/>
    </row>
    <row r="127" spans="1:4">
      <c r="A127" s="112"/>
      <c r="B127" s="132"/>
      <c r="C127" s="117"/>
      <c r="D127" s="117"/>
    </row>
    <row r="128" spans="1:4" ht="4" customHeight="1">
      <c r="A128" s="112"/>
      <c r="B128" s="133"/>
      <c r="C128" s="117"/>
      <c r="D128" s="117"/>
    </row>
    <row r="129" spans="1:4">
      <c r="A129" s="112"/>
      <c r="B129" s="132"/>
      <c r="C129" s="117"/>
      <c r="D129" s="117"/>
    </row>
    <row r="130" spans="1:4" ht="4" customHeight="1">
      <c r="A130" s="112"/>
      <c r="B130" s="133"/>
      <c r="C130" s="117"/>
      <c r="D130" s="117"/>
    </row>
    <row r="131" spans="1:4">
      <c r="A131" s="112"/>
      <c r="B131" s="132"/>
      <c r="C131" s="117"/>
      <c r="D131" s="117"/>
    </row>
    <row r="132" spans="1:4" ht="4" customHeight="1">
      <c r="A132" s="112"/>
      <c r="B132" s="133"/>
      <c r="C132" s="117"/>
      <c r="D132" s="117"/>
    </row>
    <row r="133" spans="1:4">
      <c r="A133" s="112"/>
      <c r="B133" s="149"/>
      <c r="C133" s="117"/>
      <c r="D133" s="117"/>
    </row>
    <row r="134" spans="1:4" ht="4" customHeight="1">
      <c r="A134" s="112"/>
      <c r="B134" s="133"/>
      <c r="C134" s="117"/>
      <c r="D134" s="117"/>
    </row>
    <row r="135" spans="1:4">
      <c r="A135" s="112"/>
      <c r="B135" s="133"/>
      <c r="C135" s="117"/>
      <c r="D135" s="117"/>
    </row>
    <row r="136" spans="1:4">
      <c r="A136" s="112"/>
      <c r="B136" s="133"/>
      <c r="C136" s="117"/>
      <c r="D136" s="117"/>
    </row>
    <row r="137" spans="1:4">
      <c r="A137" s="112"/>
      <c r="B137" s="133"/>
      <c r="C137" s="117"/>
      <c r="D137" s="117"/>
    </row>
    <row r="138" spans="1:4">
      <c r="A138" s="112"/>
      <c r="B138" s="113"/>
      <c r="C138" s="111"/>
      <c r="D138" s="111"/>
    </row>
    <row r="139" spans="1:4">
      <c r="A139" s="112"/>
      <c r="B139" s="113"/>
      <c r="C139" s="111"/>
      <c r="D139" s="111"/>
    </row>
    <row r="140" spans="1:4">
      <c r="A140" s="112"/>
      <c r="B140" s="113"/>
      <c r="C140" s="111"/>
      <c r="D140" s="111"/>
    </row>
    <row r="141" spans="1:4">
      <c r="A141" s="112"/>
      <c r="B141" s="113"/>
      <c r="C141" s="111"/>
      <c r="D141" s="111"/>
    </row>
    <row r="142" spans="1:4">
      <c r="A142" s="112"/>
      <c r="B142" s="113"/>
      <c r="C142" s="111"/>
      <c r="D142" s="111"/>
    </row>
  </sheetData>
  <sheetProtection selectLockedCells="1"/>
  <mergeCells count="4">
    <mergeCell ref="H5:I5"/>
    <mergeCell ref="A1:D1"/>
    <mergeCell ref="J7:J8"/>
    <mergeCell ref="F5:G5"/>
  </mergeCells>
  <phoneticPr fontId="0" type="noConversion"/>
  <conditionalFormatting sqref="B3 B5 B7 B15 B37 B43">
    <cfRule type="expression" dxfId="45" priority="1">
      <formula>$B$5=#REF!</formula>
    </cfRule>
    <cfRule type="expression" dxfId="44" priority="2">
      <formula>$B$5=#REF!</formula>
    </cfRule>
    <cfRule type="expression" dxfId="43" priority="3">
      <formula>$B$5=#REF!</formula>
    </cfRule>
  </conditionalFormatting>
  <dataValidations count="7">
    <dataValidation type="list" allowBlank="1" showInputMessage="1" showErrorMessage="1" sqref="B43" xr:uid="{00000000-0002-0000-0100-000000000000}">
      <formula1>$H$7:$I$7</formula1>
    </dataValidation>
    <dataValidation type="list" allowBlank="1" showInputMessage="1" showErrorMessage="1" sqref="B53 B55" xr:uid="{00000000-0002-0000-0100-000001000000}">
      <formula1>$P$7:$P$17</formula1>
    </dataValidation>
    <dataValidation type="list" allowBlank="1" showInputMessage="1" showErrorMessage="1" sqref="B15" xr:uid="{00000000-0002-0000-0100-000002000000}">
      <formula1>$T$5:$T$33</formula1>
    </dataValidation>
    <dataValidation type="list" allowBlank="1" showInputMessage="1" showErrorMessage="1" sqref="B57 B59" xr:uid="{00000000-0002-0000-0100-000003000000}">
      <formula1>$P$11:$P$17</formula1>
    </dataValidation>
    <dataValidation type="list" allowBlank="1" showInputMessage="1" showErrorMessage="1" sqref="A59 A57 A55 A53 A63 A61" xr:uid="{00000000-0002-0000-0100-000004000000}">
      <formula1>$O$5:$O$9</formula1>
    </dataValidation>
    <dataValidation type="list" allowBlank="1" showInputMessage="1" showErrorMessage="1" sqref="B61 B63 B65" xr:uid="{00000000-0002-0000-0100-000005000000}">
      <formula1>$P$11:$P$19</formula1>
    </dataValidation>
    <dataValidation type="list" allowBlank="1" showInputMessage="1" showErrorMessage="1" sqref="B3" xr:uid="{00000000-0002-0000-0100-000007000000}">
      <formula1>#REF!</formula1>
    </dataValidation>
  </dataValidations>
  <hyperlinks>
    <hyperlink ref="W5" r:id="rId1" display="kjindrak@ittfmail.com" xr:uid="{00000000-0004-0000-0100-000000000000}"/>
    <hyperlink ref="W7" r:id="rId2" display="dleroy@ittfmail.com" xr:uid="{00000000-0004-0000-0100-000001000000}"/>
    <hyperlink ref="W9" r:id="rId3" display="rcalin@ittfmail.com" xr:uid="{00000000-0004-0000-0100-000002000000}"/>
    <hyperlink ref="W11" r:id="rId4" display="mdawlatly@ittfmail.com" xr:uid="{00000000-0004-0000-0100-000003000000}"/>
    <hyperlink ref="W13" r:id="rId5" display="vicky@ittfmail.com" xr:uid="{00000000-0004-0000-0100-000004000000}"/>
    <hyperlink ref="W17" r:id="rId6" xr:uid="{00000000-0004-0000-0100-000005000000}"/>
    <hyperlink ref="W15" r:id="rId7" xr:uid="{00000000-0004-0000-0100-000006000000}"/>
    <hyperlink ref="W19" r:id="rId8" display="dmessinis@ittfmail.com" xr:uid="{00000000-0004-0000-0100-000007000000}"/>
    <hyperlink ref="W21" r:id="rId9" display="zena@ittfmail.com" xr:uid="{00000000-0004-0000-0100-000008000000}"/>
    <hyperlink ref="W23" r:id="rId10" xr:uid="{00000000-0004-0000-0100-000009000000}"/>
    <hyperlink ref="W25" r:id="rId11" display="zbencsik@ittfmail.com" xr:uid="{00000000-0004-0000-0100-00000A000000}"/>
    <hyperlink ref="W27" r:id="rId12" xr:uid="{00000000-0004-0000-0100-00000B000000}"/>
    <hyperlink ref="W29" r:id="rId13" xr:uid="{00000000-0004-0000-0100-00000C000000}"/>
    <hyperlink ref="W31" r:id="rId14" xr:uid="{00000000-0004-0000-0100-00000D000000}"/>
    <hyperlink ref="W33" r:id="rId15" xr:uid="{00000000-0004-0000-0100-00000E000000}"/>
  </hyperlinks>
  <pageMargins left="0.70866141732283472" right="0.70866141732283472" top="0.78740157480314965" bottom="0.78740157480314965" header="0.31496062992125984" footer="0.31496062992125984"/>
  <pageSetup paperSize="9" scale="54" orientation="portrait" horizontalDpi="4294967292" verticalDpi="4294967292"/>
  <legacyDrawing r:id="rId16"/>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
  <sheetViews>
    <sheetView workbookViewId="0"/>
  </sheetViews>
  <sheetFormatPr baseColWidth="10" defaultColWidth="11.5" defaultRowHeight="13"/>
  <sheetData/>
  <pageMargins left="0.75" right="0.75" top="1" bottom="1" header="0.5" footer="0.5"/>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53"/>
  </sheetPr>
  <dimension ref="A1:T237"/>
  <sheetViews>
    <sheetView showGridLines="0" topLeftCell="A63" zoomScaleSheetLayoutView="100" workbookViewId="0">
      <selection activeCell="E89" sqref="E89:J89"/>
    </sheetView>
  </sheetViews>
  <sheetFormatPr baseColWidth="10" defaultColWidth="10.83203125" defaultRowHeight="13"/>
  <cols>
    <col min="1" max="1" width="4.6640625" style="278" customWidth="1"/>
    <col min="2" max="2" width="26.83203125" style="278" customWidth="1"/>
    <col min="3" max="3" width="3.1640625" style="263" customWidth="1"/>
    <col min="4" max="4" width="10.1640625" style="263" customWidth="1"/>
    <col min="5" max="7" width="18.5" style="263" customWidth="1"/>
    <col min="8" max="10" width="18" style="263" customWidth="1"/>
    <col min="11" max="11" width="10.83203125" style="262"/>
    <col min="12" max="16384" width="10.83203125" style="263"/>
  </cols>
  <sheetData>
    <row r="1" spans="1:10" ht="6" customHeight="1">
      <c r="A1" s="260"/>
      <c r="B1" s="260"/>
      <c r="C1" s="261"/>
      <c r="D1" s="261"/>
      <c r="E1" s="261"/>
      <c r="F1" s="261"/>
      <c r="G1" s="261"/>
      <c r="H1" s="261"/>
      <c r="I1" s="261"/>
      <c r="J1" s="261"/>
    </row>
    <row r="2" spans="1:10" ht="29" customHeight="1">
      <c r="A2" s="479" t="str">
        <f>'PLEASE FILL IN HERE FIRST!!!'!B3&amp;" "&amp;"["&amp;'PLEASE FILL IN HERE FIRST!!!'!B5&amp;"]"</f>
        <v xml:space="preserve"> [Latin American Team Qualification to Tokyo 2020]</v>
      </c>
      <c r="B2" s="479"/>
      <c r="C2" s="479"/>
      <c r="D2" s="479"/>
      <c r="E2" s="479"/>
      <c r="F2" s="479"/>
      <c r="G2" s="479"/>
      <c r="H2" s="479"/>
      <c r="I2" s="479"/>
      <c r="J2" s="479"/>
    </row>
    <row r="3" spans="1:10" ht="29" customHeight="1">
      <c r="A3" s="479" t="str">
        <f>'PLEASE FILL IN HERE FIRST!!!'!B7</f>
        <v>Lima, Peru</v>
      </c>
      <c r="B3" s="479"/>
      <c r="C3" s="479"/>
      <c r="D3" s="479"/>
      <c r="E3" s="479"/>
      <c r="F3" s="479"/>
      <c r="G3" s="479"/>
      <c r="H3" s="479"/>
      <c r="I3" s="479"/>
      <c r="J3" s="479"/>
    </row>
    <row r="4" spans="1:10" ht="29" customHeight="1">
      <c r="A4" s="264"/>
      <c r="B4" s="483" t="s">
        <v>194</v>
      </c>
      <c r="C4" s="483"/>
      <c r="D4" s="483"/>
      <c r="E4" s="483"/>
      <c r="F4" s="483"/>
      <c r="G4" s="483"/>
      <c r="H4" s="483"/>
      <c r="I4" s="483"/>
      <c r="J4" s="483"/>
    </row>
    <row r="5" spans="1:10" ht="29" customHeight="1">
      <c r="A5" s="265"/>
      <c r="B5" s="265"/>
      <c r="C5" s="266"/>
      <c r="D5" s="266"/>
      <c r="E5" s="266"/>
      <c r="F5" s="266"/>
      <c r="G5" s="266"/>
      <c r="H5" s="266"/>
      <c r="I5" s="266"/>
      <c r="J5" s="266"/>
    </row>
    <row r="6" spans="1:10" ht="22" customHeight="1">
      <c r="A6" s="480" t="s">
        <v>182</v>
      </c>
      <c r="B6" s="480"/>
      <c r="C6" s="480"/>
      <c r="D6" s="480"/>
      <c r="E6" s="480"/>
      <c r="F6" s="480"/>
      <c r="G6" s="480"/>
      <c r="H6" s="480"/>
      <c r="I6" s="480"/>
      <c r="J6" s="480"/>
    </row>
    <row r="7" spans="1:10" ht="16" customHeight="1">
      <c r="A7" s="535"/>
      <c r="B7" s="535"/>
      <c r="C7" s="535"/>
      <c r="D7" s="535"/>
      <c r="E7" s="535"/>
      <c r="F7" s="535"/>
      <c r="G7" s="535"/>
      <c r="H7" s="535"/>
      <c r="I7" s="535"/>
      <c r="J7" s="535"/>
    </row>
    <row r="8" spans="1:10" ht="13" customHeight="1">
      <c r="A8" s="267">
        <v>1</v>
      </c>
      <c r="B8" s="268" t="s">
        <v>139</v>
      </c>
      <c r="C8" s="269"/>
      <c r="D8" s="270">
        <v>1</v>
      </c>
      <c r="E8" s="482"/>
      <c r="F8" s="482"/>
      <c r="G8" s="482"/>
      <c r="H8" s="482"/>
      <c r="I8" s="482"/>
      <c r="J8" s="482"/>
    </row>
    <row r="9" spans="1:10" ht="13" customHeight="1">
      <c r="A9" s="271"/>
      <c r="B9" s="271"/>
      <c r="C9" s="272"/>
      <c r="D9" s="273">
        <v>2</v>
      </c>
      <c r="E9" s="489"/>
      <c r="F9" s="489"/>
      <c r="G9" s="489"/>
      <c r="H9" s="489"/>
      <c r="I9" s="489"/>
      <c r="J9" s="489"/>
    </row>
    <row r="10" spans="1:10" ht="13" customHeight="1">
      <c r="A10" s="271"/>
      <c r="B10" s="271"/>
      <c r="C10" s="272"/>
      <c r="D10" s="273">
        <v>3</v>
      </c>
      <c r="E10" s="481"/>
      <c r="F10" s="481"/>
      <c r="G10" s="481"/>
      <c r="H10" s="481"/>
      <c r="I10" s="481"/>
      <c r="J10" s="481"/>
    </row>
    <row r="11" spans="1:10" ht="13" customHeight="1">
      <c r="A11" s="271"/>
      <c r="B11" s="271"/>
      <c r="C11" s="272"/>
      <c r="D11" s="274" t="s">
        <v>140</v>
      </c>
      <c r="E11" s="489"/>
      <c r="F11" s="489"/>
      <c r="G11" s="489"/>
      <c r="H11" s="489"/>
      <c r="I11" s="489"/>
      <c r="J11" s="489"/>
    </row>
    <row r="12" spans="1:10" ht="13" customHeight="1">
      <c r="A12" s="271"/>
      <c r="B12" s="271"/>
      <c r="C12" s="272"/>
      <c r="D12" s="274" t="s">
        <v>109</v>
      </c>
      <c r="E12" s="481"/>
      <c r="F12" s="481"/>
      <c r="G12" s="481"/>
      <c r="H12" s="481"/>
      <c r="I12" s="481"/>
      <c r="J12" s="481"/>
    </row>
    <row r="13" spans="1:10" ht="13" customHeight="1">
      <c r="A13" s="271"/>
      <c r="B13" s="271"/>
      <c r="C13" s="272"/>
      <c r="D13" s="274" t="s">
        <v>214</v>
      </c>
      <c r="E13" s="497"/>
      <c r="F13" s="497"/>
      <c r="G13" s="497"/>
      <c r="H13" s="497"/>
      <c r="I13" s="497"/>
      <c r="J13" s="497"/>
    </row>
    <row r="14" spans="1:10" ht="13" customHeight="1">
      <c r="A14" s="275"/>
      <c r="B14" s="275"/>
      <c r="C14" s="276"/>
      <c r="D14" s="277" t="s">
        <v>328</v>
      </c>
      <c r="E14" s="495"/>
      <c r="F14" s="495"/>
      <c r="G14" s="495"/>
      <c r="H14" s="495"/>
      <c r="I14" s="495"/>
      <c r="J14" s="495"/>
    </row>
    <row r="15" spans="1:10" ht="10" customHeight="1">
      <c r="D15" s="279"/>
    </row>
    <row r="16" spans="1:10" ht="13" customHeight="1">
      <c r="A16" s="267" t="s">
        <v>16</v>
      </c>
      <c r="B16" s="268" t="s">
        <v>170</v>
      </c>
      <c r="C16" s="269"/>
      <c r="D16" s="280" t="s">
        <v>111</v>
      </c>
      <c r="E16" s="482"/>
      <c r="F16" s="482"/>
      <c r="G16" s="482"/>
      <c r="H16" s="482"/>
      <c r="I16" s="482"/>
      <c r="J16" s="482"/>
    </row>
    <row r="17" spans="1:11" ht="13" customHeight="1">
      <c r="A17" s="271"/>
      <c r="B17" s="271"/>
      <c r="C17" s="272"/>
      <c r="D17" s="274" t="s">
        <v>140</v>
      </c>
      <c r="E17" s="481"/>
      <c r="F17" s="481"/>
      <c r="G17" s="481"/>
      <c r="H17" s="481"/>
      <c r="I17" s="481"/>
      <c r="J17" s="481"/>
    </row>
    <row r="18" spans="1:11" ht="13" customHeight="1">
      <c r="A18" s="271"/>
      <c r="B18" s="271"/>
      <c r="C18" s="272"/>
      <c r="D18" s="274" t="s">
        <v>109</v>
      </c>
      <c r="E18" s="481"/>
      <c r="F18" s="481"/>
      <c r="G18" s="481"/>
      <c r="H18" s="481"/>
      <c r="I18" s="481"/>
      <c r="J18" s="481"/>
    </row>
    <row r="19" spans="1:11" ht="13" customHeight="1">
      <c r="A19" s="275"/>
      <c r="B19" s="275"/>
      <c r="C19" s="276"/>
      <c r="D19" s="277" t="s">
        <v>214</v>
      </c>
      <c r="E19" s="495"/>
      <c r="F19" s="495"/>
      <c r="G19" s="495"/>
      <c r="H19" s="495"/>
      <c r="I19" s="495"/>
      <c r="J19" s="495"/>
    </row>
    <row r="20" spans="1:11" ht="10" customHeight="1">
      <c r="D20" s="279"/>
    </row>
    <row r="21" spans="1:11" ht="13" customHeight="1">
      <c r="A21" s="267" t="s">
        <v>17</v>
      </c>
      <c r="B21" s="268" t="s">
        <v>18</v>
      </c>
      <c r="C21" s="269"/>
      <c r="D21" s="280" t="s">
        <v>111</v>
      </c>
      <c r="E21" s="482"/>
      <c r="F21" s="482"/>
      <c r="G21" s="482"/>
      <c r="H21" s="482"/>
      <c r="I21" s="482"/>
      <c r="J21" s="482"/>
    </row>
    <row r="22" spans="1:11" ht="13" customHeight="1">
      <c r="A22" s="271"/>
      <c r="B22" s="271"/>
      <c r="C22" s="272"/>
      <c r="D22" s="274" t="s">
        <v>140</v>
      </c>
      <c r="E22" s="481"/>
      <c r="F22" s="481"/>
      <c r="G22" s="481"/>
      <c r="H22" s="481"/>
      <c r="I22" s="481"/>
      <c r="J22" s="481"/>
    </row>
    <row r="23" spans="1:11" ht="13" customHeight="1">
      <c r="A23" s="271"/>
      <c r="B23" s="271"/>
      <c r="C23" s="272"/>
      <c r="D23" s="274" t="s">
        <v>109</v>
      </c>
      <c r="E23" s="481"/>
      <c r="F23" s="481"/>
      <c r="G23" s="481"/>
      <c r="H23" s="481"/>
      <c r="I23" s="481"/>
      <c r="J23" s="481"/>
    </row>
    <row r="24" spans="1:11" ht="13" customHeight="1">
      <c r="A24" s="275"/>
      <c r="B24" s="275"/>
      <c r="C24" s="276"/>
      <c r="D24" s="277" t="s">
        <v>214</v>
      </c>
      <c r="E24" s="495"/>
      <c r="F24" s="496"/>
      <c r="G24" s="496"/>
      <c r="H24" s="496"/>
      <c r="I24" s="496"/>
      <c r="J24" s="496"/>
    </row>
    <row r="25" spans="1:11" ht="10" customHeight="1">
      <c r="D25" s="279"/>
    </row>
    <row r="26" spans="1:11" ht="13" customHeight="1">
      <c r="A26" s="267" t="s">
        <v>23</v>
      </c>
      <c r="B26" s="268" t="s">
        <v>24</v>
      </c>
      <c r="C26" s="269"/>
      <c r="D26" s="280" t="s">
        <v>111</v>
      </c>
      <c r="E26" s="482"/>
      <c r="F26" s="482"/>
      <c r="G26" s="482"/>
      <c r="H26" s="482"/>
      <c r="I26" s="482"/>
      <c r="J26" s="482"/>
    </row>
    <row r="27" spans="1:11" ht="13" customHeight="1">
      <c r="A27" s="271"/>
      <c r="B27" s="271"/>
      <c r="C27" s="272"/>
      <c r="D27" s="274" t="s">
        <v>140</v>
      </c>
      <c r="E27" s="481"/>
      <c r="F27" s="481"/>
      <c r="G27" s="481"/>
      <c r="H27" s="481"/>
      <c r="I27" s="481"/>
      <c r="J27" s="481"/>
    </row>
    <row r="28" spans="1:11" ht="13" customHeight="1">
      <c r="A28" s="271"/>
      <c r="B28" s="271"/>
      <c r="C28" s="272"/>
      <c r="D28" s="274" t="s">
        <v>109</v>
      </c>
      <c r="E28" s="481"/>
      <c r="F28" s="481"/>
      <c r="G28" s="481"/>
      <c r="H28" s="481"/>
      <c r="I28" s="481"/>
      <c r="J28" s="481"/>
    </row>
    <row r="29" spans="1:11" ht="13" customHeight="1">
      <c r="A29" s="275"/>
      <c r="B29" s="275"/>
      <c r="C29" s="276"/>
      <c r="D29" s="277" t="s">
        <v>214</v>
      </c>
      <c r="E29" s="495"/>
      <c r="F29" s="496"/>
      <c r="G29" s="496"/>
      <c r="H29" s="496"/>
      <c r="I29" s="496"/>
      <c r="J29" s="496"/>
    </row>
    <row r="30" spans="1:11" ht="10" customHeight="1">
      <c r="A30" s="260"/>
      <c r="B30" s="260"/>
      <c r="C30" s="261"/>
      <c r="D30" s="281"/>
      <c r="E30" s="282"/>
      <c r="F30" s="283"/>
      <c r="G30" s="283"/>
      <c r="H30" s="283"/>
      <c r="I30" s="283"/>
      <c r="J30" s="283"/>
      <c r="K30" s="284"/>
    </row>
    <row r="31" spans="1:11" ht="13" customHeight="1">
      <c r="A31" s="267">
        <v>3</v>
      </c>
      <c r="B31" s="268" t="s">
        <v>166</v>
      </c>
      <c r="C31" s="269"/>
      <c r="D31" s="280" t="s">
        <v>111</v>
      </c>
      <c r="E31" s="511" t="str">
        <f>'PLEASE FILL IN HERE FIRST!!!'!B15</f>
        <v>Freddy ALMENDARIZ</v>
      </c>
      <c r="F31" s="511"/>
      <c r="G31" s="511"/>
      <c r="H31" s="511"/>
      <c r="I31" s="511"/>
      <c r="J31" s="511"/>
    </row>
    <row r="32" spans="1:11" ht="13" customHeight="1">
      <c r="A32" s="271"/>
      <c r="B32" s="271"/>
      <c r="C32" s="272"/>
      <c r="D32" s="274" t="s">
        <v>140</v>
      </c>
      <c r="E32" s="524" t="str">
        <f>'PLEASE FILL IN HERE FIRST!!!'!B17</f>
        <v>00593 98 86 69 084</v>
      </c>
      <c r="F32" s="524"/>
      <c r="G32" s="524"/>
      <c r="H32" s="524"/>
      <c r="I32" s="524"/>
      <c r="J32" s="524"/>
    </row>
    <row r="33" spans="1:10" ht="13" customHeight="1">
      <c r="A33" s="271"/>
      <c r="B33" s="271"/>
      <c r="C33" s="272"/>
      <c r="D33" s="274" t="s">
        <v>109</v>
      </c>
      <c r="E33" s="524" t="str">
        <f>'PLEASE FILL IN HERE FIRST!!!'!B19</f>
        <v>no Fax</v>
      </c>
      <c r="F33" s="524"/>
      <c r="G33" s="524"/>
      <c r="H33" s="524"/>
      <c r="I33" s="524"/>
      <c r="J33" s="524"/>
    </row>
    <row r="34" spans="1:10" ht="13" customHeight="1">
      <c r="A34" s="275"/>
      <c r="B34" s="275"/>
      <c r="C34" s="276"/>
      <c r="D34" s="277" t="s">
        <v>214</v>
      </c>
      <c r="E34" s="545" t="str">
        <f>'PLEASE FILL IN HERE FIRST!!!'!B21</f>
        <v>falmendariz@ittf.com</v>
      </c>
      <c r="F34" s="546"/>
      <c r="G34" s="546"/>
      <c r="H34" s="546"/>
      <c r="I34" s="546"/>
      <c r="J34" s="546"/>
    </row>
    <row r="35" spans="1:10" ht="10" customHeight="1">
      <c r="D35" s="279"/>
    </row>
    <row r="36" spans="1:10" ht="13" customHeight="1">
      <c r="A36" s="267">
        <v>4</v>
      </c>
      <c r="B36" s="268" t="s">
        <v>141</v>
      </c>
      <c r="C36" s="269"/>
      <c r="D36" s="270">
        <v>1</v>
      </c>
      <c r="E36" s="482"/>
      <c r="F36" s="482"/>
      <c r="G36" s="482"/>
      <c r="H36" s="482"/>
      <c r="I36" s="482"/>
      <c r="J36" s="482"/>
    </row>
    <row r="37" spans="1:10" ht="13" customHeight="1">
      <c r="A37" s="271"/>
      <c r="B37" s="271"/>
      <c r="C37" s="272"/>
      <c r="D37" s="273">
        <v>2</v>
      </c>
      <c r="E37" s="489"/>
      <c r="F37" s="489"/>
      <c r="G37" s="489"/>
      <c r="H37" s="489"/>
      <c r="I37" s="489"/>
      <c r="J37" s="489"/>
    </row>
    <row r="38" spans="1:10" ht="13" customHeight="1">
      <c r="A38" s="271"/>
      <c r="B38" s="271"/>
      <c r="C38" s="272"/>
      <c r="D38" s="273">
        <v>3</v>
      </c>
      <c r="E38" s="489"/>
      <c r="F38" s="489"/>
      <c r="G38" s="489"/>
      <c r="H38" s="489"/>
      <c r="I38" s="489"/>
      <c r="J38" s="489"/>
    </row>
    <row r="39" spans="1:10" ht="13" customHeight="1">
      <c r="A39" s="271"/>
      <c r="B39" s="271"/>
      <c r="C39" s="272"/>
      <c r="D39" s="274" t="s">
        <v>140</v>
      </c>
      <c r="E39" s="481"/>
      <c r="F39" s="481"/>
      <c r="G39" s="481"/>
      <c r="H39" s="481"/>
      <c r="I39" s="481"/>
      <c r="J39" s="481"/>
    </row>
    <row r="40" spans="1:10" ht="13" hidden="1" customHeight="1">
      <c r="A40" s="271"/>
      <c r="B40" s="271"/>
      <c r="C40" s="272"/>
      <c r="D40" s="274" t="s">
        <v>109</v>
      </c>
      <c r="E40" s="532"/>
      <c r="F40" s="532"/>
      <c r="G40" s="532"/>
      <c r="H40" s="532"/>
      <c r="I40" s="532"/>
      <c r="J40" s="532"/>
    </row>
    <row r="41" spans="1:10" ht="13" customHeight="1">
      <c r="A41" s="271"/>
      <c r="B41" s="271"/>
      <c r="C41" s="272"/>
      <c r="D41" s="274" t="s">
        <v>214</v>
      </c>
      <c r="E41" s="497"/>
      <c r="F41" s="497"/>
      <c r="G41" s="497"/>
      <c r="H41" s="497"/>
      <c r="I41" s="497"/>
      <c r="J41" s="497"/>
    </row>
    <row r="42" spans="1:10" ht="13" customHeight="1">
      <c r="A42" s="275"/>
      <c r="B42" s="275"/>
      <c r="C42" s="276"/>
      <c r="D42" s="277" t="s">
        <v>328</v>
      </c>
      <c r="E42" s="495"/>
      <c r="F42" s="495"/>
      <c r="G42" s="495"/>
      <c r="H42" s="495"/>
      <c r="I42" s="495"/>
      <c r="J42" s="495"/>
    </row>
    <row r="43" spans="1:10" ht="10" customHeight="1">
      <c r="D43" s="279"/>
    </row>
    <row r="44" spans="1:10" ht="13" customHeight="1">
      <c r="A44" s="267">
        <v>5</v>
      </c>
      <c r="B44" s="268" t="s">
        <v>142</v>
      </c>
      <c r="C44" s="269"/>
      <c r="D44" s="270">
        <v>1</v>
      </c>
      <c r="E44" s="511" t="str">
        <f>'PLEASE FILL IN HERE FIRST!!!'!B53</f>
        <v>Men's Singles (MS)</v>
      </c>
      <c r="F44" s="511"/>
      <c r="G44" s="285" t="b">
        <f>'PLEASE FILL IN HERE FIRST!!!'!A53</f>
        <v>0</v>
      </c>
      <c r="H44" s="286"/>
      <c r="I44" s="286"/>
      <c r="J44" s="287"/>
    </row>
    <row r="45" spans="1:10" ht="13" customHeight="1">
      <c r="A45" s="271"/>
      <c r="B45" s="271"/>
      <c r="C45" s="272"/>
      <c r="D45" s="273">
        <v>2</v>
      </c>
      <c r="E45" s="544" t="str">
        <f>'PLEASE FILL IN HERE FIRST!!!'!B55</f>
        <v>Women's Singles (WS)</v>
      </c>
      <c r="F45" s="524"/>
      <c r="G45" s="288" t="b">
        <f>'PLEASE FILL IN HERE FIRST!!!'!A55</f>
        <v>0</v>
      </c>
      <c r="H45" s="289"/>
      <c r="I45" s="289"/>
      <c r="J45" s="290"/>
    </row>
    <row r="46" spans="1:10" ht="13" customHeight="1">
      <c r="A46" s="488"/>
      <c r="B46" s="488"/>
      <c r="C46" s="488"/>
      <c r="D46" s="273">
        <v>3</v>
      </c>
      <c r="E46" s="531" t="str">
        <f>'PLEASE FILL IN HERE FIRST!!!'!B57</f>
        <v>Men's Doubles (MD)</v>
      </c>
      <c r="F46" s="531"/>
      <c r="G46" s="291" t="b">
        <f>'PLEASE FILL IN HERE FIRST!!!'!A57</f>
        <v>0</v>
      </c>
      <c r="H46" s="289"/>
      <c r="I46" s="289"/>
      <c r="J46" s="292"/>
    </row>
    <row r="47" spans="1:10" ht="13" customHeight="1">
      <c r="A47" s="488"/>
      <c r="B47" s="488"/>
      <c r="C47" s="488"/>
      <c r="D47" s="273">
        <v>4</v>
      </c>
      <c r="E47" s="531" t="str">
        <f>'PLEASE FILL IN HERE FIRST!!!'!B59</f>
        <v>Women's Doubles (WD)</v>
      </c>
      <c r="F47" s="531"/>
      <c r="G47" s="291" t="b">
        <f>'PLEASE FILL IN HERE FIRST!!!'!A57</f>
        <v>0</v>
      </c>
      <c r="H47" s="289"/>
      <c r="I47" s="289"/>
      <c r="J47" s="288"/>
    </row>
    <row r="48" spans="1:10" ht="15" hidden="1" customHeight="1">
      <c r="A48" s="488"/>
      <c r="B48" s="488"/>
      <c r="C48" s="488"/>
      <c r="D48" s="273">
        <v>5</v>
      </c>
      <c r="E48" s="525" t="e">
        <f>IF('PLEASE FILL IN HERE FIRST!!!'!A61="mandatory event",'PLEASE FILL IN HERE FIRST!!!'!B61,IF('PLEASE FILL IN HERE FIRST!!!'!A61="confirmed event",'PLEASE FILL IN HERE FIRST!!!'!B61,IF('PLEASE FILL IN HERE FIRST!!!'!A61="No"," ")))</f>
        <v>#REF!</v>
      </c>
      <c r="F48" s="525"/>
      <c r="G48" s="291" t="e">
        <f>'PLEASE FILL IN HERE FIRST!!!'!A61</f>
        <v>#REF!</v>
      </c>
      <c r="H48" s="293"/>
      <c r="I48" s="293"/>
      <c r="J48" s="293"/>
    </row>
    <row r="49" spans="1:10" ht="15" customHeight="1">
      <c r="A49" s="488"/>
      <c r="B49" s="488"/>
      <c r="C49" s="488"/>
      <c r="D49" s="273">
        <v>5</v>
      </c>
      <c r="E49" s="525" t="e">
        <f>IF('PLEASE FILL IN HERE FIRST!!!'!A63="mandatory event",'PLEASE FILL IN HERE FIRST!!!'!B63,IF('PLEASE FILL IN HERE FIRST!!!'!A63="confirmed event",'PLEASE FILL IN HERE FIRST!!!'!B63,IF('PLEASE FILL IN HERE FIRST!!!'!A63="No"," ")))</f>
        <v>#REF!</v>
      </c>
      <c r="F49" s="525"/>
      <c r="G49" s="291" t="e">
        <f>'PLEASE FILL IN HERE FIRST!!!'!A63</f>
        <v>#REF!</v>
      </c>
      <c r="H49" s="526" t="s">
        <v>436</v>
      </c>
      <c r="I49" s="526"/>
      <c r="J49" s="526"/>
    </row>
    <row r="50" spans="1:10" ht="15" customHeight="1">
      <c r="A50" s="488"/>
      <c r="B50" s="488"/>
      <c r="C50" s="488"/>
      <c r="D50" s="273">
        <v>6</v>
      </c>
      <c r="E50" s="525" t="e">
        <f>IF('PLEASE FILL IN HERE FIRST!!!'!A65="mandatory event",'PLEASE FILL IN HERE FIRST!!!'!B65,IF('PLEASE FILL IN HERE FIRST!!!'!A65="confirmed event",'PLEASE FILL IN HERE FIRST!!!'!B65,IF('PLEASE FILL IN HERE FIRST!!!'!A65="No"," ")))</f>
        <v>#REF!</v>
      </c>
      <c r="F50" s="525"/>
      <c r="G50" s="291" t="e">
        <f>'PLEASE FILL IN HERE FIRST!!!'!A65</f>
        <v>#REF!</v>
      </c>
      <c r="H50" s="526"/>
      <c r="I50" s="526"/>
      <c r="J50" s="526"/>
    </row>
    <row r="51" spans="1:10" ht="15" customHeight="1">
      <c r="A51" s="275"/>
      <c r="B51" s="275"/>
      <c r="C51" s="276"/>
      <c r="D51" s="294"/>
      <c r="E51" s="529" t="e">
        <f>IF(E49="U21 Men's Singles (U21 MS)","Under 21 Category for 2018 : Born on or after January 1st, 1997"," ")</f>
        <v>#REF!</v>
      </c>
      <c r="F51" s="529"/>
      <c r="G51" s="529"/>
      <c r="H51" s="529"/>
      <c r="I51" s="529"/>
      <c r="J51" s="529"/>
    </row>
    <row r="52" spans="1:10" ht="10" customHeight="1">
      <c r="E52" s="279"/>
      <c r="F52" s="279"/>
      <c r="G52" s="279"/>
      <c r="H52" s="279"/>
      <c r="I52" s="279"/>
      <c r="J52" s="279"/>
    </row>
    <row r="53" spans="1:10" ht="13" customHeight="1">
      <c r="A53" s="295">
        <v>6</v>
      </c>
      <c r="B53" s="296" t="s">
        <v>143</v>
      </c>
      <c r="C53" s="297"/>
      <c r="D53" s="298"/>
      <c r="E53" s="299" t="s">
        <v>418</v>
      </c>
      <c r="F53" s="300">
        <f>'PLEASE FILL IN HERE FIRST!!!'!B9</f>
        <v>43763</v>
      </c>
      <c r="G53" s="300" t="e">
        <f>INDEX(#REF!,MATCH('PLEASE FILL IN HERE FIRST!!!'!B7,#REF!,0))</f>
        <v>#REF!</v>
      </c>
      <c r="H53" s="256" t="s">
        <v>565</v>
      </c>
      <c r="I53" s="300" t="e">
        <f>INDEX(#REF!,MATCH('PLEASE FILL IN HERE FIRST!!!'!B7,#REF!,0))</f>
        <v>#REF!</v>
      </c>
      <c r="J53" s="300">
        <f>'PLEASE FILL IN HERE FIRST!!!'!D9</f>
        <v>43765</v>
      </c>
    </row>
    <row r="54" spans="1:10" ht="10" customHeight="1">
      <c r="E54" s="279"/>
      <c r="F54" s="279"/>
      <c r="G54" s="279"/>
      <c r="H54" s="279"/>
      <c r="I54" s="279"/>
      <c r="J54" s="279"/>
    </row>
    <row r="55" spans="1:10" ht="13" customHeight="1">
      <c r="A55" s="295">
        <v>7</v>
      </c>
      <c r="B55" s="296" t="s">
        <v>144</v>
      </c>
      <c r="C55" s="297"/>
      <c r="D55" s="298"/>
      <c r="E55" s="255" t="e">
        <f>INDEX(#REF!,MATCH('PLEASE FILL IN HERE FIRST!!!'!B7,#REF!,0))</f>
        <v>#REF!</v>
      </c>
      <c r="F55" s="256" t="e">
        <f>INDEX(#REF!,MATCH('PLEASE FILL IN HERE FIRST!!!'!B7,#REF!,0))</f>
        <v>#REF!</v>
      </c>
      <c r="G55" s="533" t="s">
        <v>409</v>
      </c>
      <c r="H55" s="533"/>
      <c r="I55" s="533"/>
      <c r="J55" s="533"/>
    </row>
    <row r="56" spans="1:10" ht="10" customHeight="1">
      <c r="E56" s="279"/>
      <c r="F56" s="279"/>
      <c r="G56" s="279"/>
      <c r="H56" s="279"/>
      <c r="I56" s="279"/>
      <c r="J56" s="279"/>
    </row>
    <row r="57" spans="1:10" ht="13" customHeight="1">
      <c r="A57" s="267">
        <v>8</v>
      </c>
      <c r="B57" s="268" t="s">
        <v>165</v>
      </c>
      <c r="C57" s="269"/>
      <c r="D57" s="301"/>
      <c r="E57" s="302" t="s">
        <v>145</v>
      </c>
      <c r="F57" s="287"/>
      <c r="G57" s="303"/>
      <c r="H57" s="304" t="s">
        <v>146</v>
      </c>
      <c r="I57" s="305"/>
      <c r="J57" s="287" t="s">
        <v>147</v>
      </c>
    </row>
    <row r="58" spans="1:10" ht="13" customHeight="1">
      <c r="A58" s="271"/>
      <c r="B58" s="271"/>
      <c r="C58" s="272"/>
      <c r="D58" s="272"/>
      <c r="E58" s="306" t="s">
        <v>146</v>
      </c>
      <c r="F58" s="489"/>
      <c r="G58" s="489"/>
      <c r="H58" s="489"/>
      <c r="I58" s="489"/>
      <c r="J58" s="489"/>
    </row>
    <row r="59" spans="1:10" ht="13" customHeight="1">
      <c r="A59" s="275"/>
      <c r="B59" s="275"/>
      <c r="C59" s="275"/>
      <c r="D59" s="275"/>
      <c r="E59" s="521" t="s">
        <v>342</v>
      </c>
      <c r="F59" s="521"/>
      <c r="G59" s="521"/>
      <c r="H59" s="521"/>
      <c r="I59" s="521"/>
      <c r="J59" s="521"/>
    </row>
    <row r="60" spans="1:10" ht="10" customHeight="1">
      <c r="E60" s="261"/>
      <c r="F60" s="261"/>
      <c r="G60" s="261"/>
      <c r="H60" s="261"/>
      <c r="I60" s="261"/>
      <c r="J60" s="261"/>
    </row>
    <row r="61" spans="1:10" ht="13" customHeight="1">
      <c r="A61" s="267">
        <v>9</v>
      </c>
      <c r="B61" s="268" t="s">
        <v>202</v>
      </c>
      <c r="C61" s="530" t="s">
        <v>21</v>
      </c>
      <c r="D61" s="530"/>
      <c r="E61" s="307"/>
      <c r="F61" s="527"/>
      <c r="G61" s="527"/>
      <c r="H61" s="308" t="s">
        <v>89</v>
      </c>
      <c r="I61" s="309" t="s">
        <v>313</v>
      </c>
      <c r="J61" s="310"/>
    </row>
    <row r="62" spans="1:10" ht="13" customHeight="1">
      <c r="A62" s="311"/>
      <c r="B62" s="311"/>
      <c r="C62" s="312"/>
      <c r="D62" s="274" t="s">
        <v>22</v>
      </c>
      <c r="E62" s="313"/>
      <c r="F62" s="522"/>
      <c r="G62" s="523"/>
      <c r="H62" s="314" t="s">
        <v>89</v>
      </c>
      <c r="I62" s="314"/>
      <c r="J62" s="314"/>
    </row>
    <row r="63" spans="1:10" ht="13" customHeight="1">
      <c r="A63" s="271"/>
      <c r="B63" s="271"/>
      <c r="C63" s="274"/>
      <c r="D63" s="274" t="s">
        <v>148</v>
      </c>
      <c r="E63" s="315"/>
      <c r="F63" s="514"/>
      <c r="G63" s="514"/>
      <c r="H63" s="314" t="s">
        <v>445</v>
      </c>
      <c r="I63" s="314"/>
      <c r="J63" s="314"/>
    </row>
    <row r="64" spans="1:10" ht="13" customHeight="1">
      <c r="A64" s="275"/>
      <c r="B64" s="275"/>
      <c r="C64" s="316"/>
      <c r="D64" s="277" t="s">
        <v>149</v>
      </c>
      <c r="E64" s="317"/>
      <c r="F64" s="528"/>
      <c r="G64" s="528"/>
      <c r="H64" s="318"/>
      <c r="I64" s="319"/>
      <c r="J64" s="319"/>
    </row>
    <row r="65" spans="1:10" ht="10" customHeight="1"/>
    <row r="66" spans="1:10" ht="13" customHeight="1">
      <c r="A66" s="267">
        <v>10</v>
      </c>
      <c r="B66" s="268" t="s">
        <v>150</v>
      </c>
      <c r="C66" s="269"/>
      <c r="D66" s="301"/>
      <c r="E66" s="320" t="s">
        <v>566</v>
      </c>
      <c r="F66" s="320"/>
      <c r="G66" s="321" t="e">
        <f>'PLEASE FILL IN HERE FIRST!!!'!B41</f>
        <v>#REF!</v>
      </c>
      <c r="H66" s="322"/>
      <c r="I66" s="320"/>
      <c r="J66" s="320"/>
    </row>
    <row r="67" spans="1:10" ht="13" customHeight="1">
      <c r="A67" s="275"/>
      <c r="B67" s="323"/>
      <c r="C67" s="324"/>
      <c r="D67" s="276"/>
      <c r="E67" s="325" t="s">
        <v>151</v>
      </c>
      <c r="F67" s="325"/>
      <c r="G67" s="326"/>
      <c r="H67" s="327" t="s">
        <v>152</v>
      </c>
      <c r="I67" s="325"/>
      <c r="J67" s="325"/>
    </row>
    <row r="68" spans="1:10" ht="10" customHeight="1">
      <c r="A68" s="260"/>
      <c r="B68" s="260"/>
      <c r="C68" s="261"/>
      <c r="D68" s="261"/>
      <c r="E68" s="292"/>
      <c r="F68" s="292"/>
      <c r="G68" s="292"/>
      <c r="H68" s="292"/>
      <c r="I68" s="292"/>
      <c r="J68" s="292"/>
    </row>
    <row r="69" spans="1:10" ht="13" customHeight="1">
      <c r="A69" s="267">
        <v>11</v>
      </c>
      <c r="B69" s="268" t="s">
        <v>153</v>
      </c>
      <c r="C69" s="269"/>
      <c r="D69" s="328" t="s">
        <v>129</v>
      </c>
      <c r="E69" s="534" t="s">
        <v>330</v>
      </c>
      <c r="F69" s="534"/>
      <c r="G69" s="534"/>
      <c r="H69" s="534"/>
      <c r="I69" s="534"/>
      <c r="J69" s="534"/>
    </row>
    <row r="70" spans="1:10" ht="13" customHeight="1">
      <c r="A70" s="311"/>
      <c r="B70" s="311"/>
      <c r="C70" s="329"/>
      <c r="D70" s="330"/>
      <c r="E70" s="515" t="s">
        <v>331</v>
      </c>
      <c r="F70" s="515"/>
      <c r="G70" s="515"/>
      <c r="H70" s="515"/>
      <c r="I70" s="515"/>
      <c r="J70" s="515"/>
    </row>
    <row r="71" spans="1:10" ht="13" customHeight="1">
      <c r="A71" s="311"/>
      <c r="B71" s="311"/>
      <c r="C71" s="329"/>
      <c r="D71" s="330"/>
      <c r="E71" s="515" t="s">
        <v>221</v>
      </c>
      <c r="F71" s="515"/>
      <c r="G71" s="515"/>
      <c r="H71" s="515"/>
      <c r="I71" s="515"/>
      <c r="J71" s="515"/>
    </row>
    <row r="72" spans="1:10" ht="13" customHeight="1">
      <c r="A72" s="311"/>
      <c r="B72" s="311"/>
      <c r="C72" s="329"/>
      <c r="D72" s="330"/>
      <c r="E72" s="515" t="s">
        <v>220</v>
      </c>
      <c r="F72" s="515"/>
      <c r="G72" s="515"/>
      <c r="H72" s="515"/>
      <c r="I72" s="515"/>
      <c r="J72" s="515"/>
    </row>
    <row r="73" spans="1:10" ht="5" customHeight="1">
      <c r="A73" s="311"/>
      <c r="B73" s="311"/>
      <c r="C73" s="329"/>
      <c r="D73" s="330"/>
      <c r="E73" s="514"/>
      <c r="F73" s="514"/>
      <c r="G73" s="514"/>
      <c r="H73" s="514"/>
      <c r="I73" s="514"/>
      <c r="J73" s="514"/>
    </row>
    <row r="74" spans="1:10" ht="14">
      <c r="A74" s="271"/>
      <c r="B74" s="331"/>
      <c r="C74" s="272"/>
      <c r="D74" s="510"/>
      <c r="E74" s="290" t="s">
        <v>332</v>
      </c>
      <c r="F74" s="290"/>
      <c r="G74" s="290"/>
      <c r="H74" s="290"/>
      <c r="I74" s="332" t="e">
        <f>'PLEASE FILL IN HERE FIRST!!!'!B47</f>
        <v>#N/A</v>
      </c>
      <c r="J74" s="288" t="str">
        <f>'PLEASE FILL IN HERE FIRST!!!'!B43</f>
        <v>US $</v>
      </c>
    </row>
    <row r="75" spans="1:10" ht="14">
      <c r="A75" s="271"/>
      <c r="B75" s="331"/>
      <c r="C75" s="272"/>
      <c r="D75" s="510"/>
      <c r="E75" s="516" t="s">
        <v>333</v>
      </c>
      <c r="F75" s="516"/>
      <c r="G75" s="516"/>
      <c r="H75" s="516"/>
      <c r="I75" s="332" t="e">
        <f>'PLEASE FILL IN HERE FIRST!!!'!B49</f>
        <v>#N/A</v>
      </c>
      <c r="J75" s="288" t="str">
        <f>'PLEASE FILL IN HERE FIRST!!!'!B43</f>
        <v>US $</v>
      </c>
    </row>
    <row r="76" spans="1:10" ht="13" customHeight="1">
      <c r="A76" s="271"/>
      <c r="B76" s="333"/>
      <c r="C76" s="547" t="s">
        <v>219</v>
      </c>
      <c r="D76" s="547"/>
      <c r="E76" s="517"/>
      <c r="F76" s="517"/>
      <c r="G76" s="517"/>
      <c r="H76" s="517"/>
      <c r="I76" s="517"/>
      <c r="J76" s="517"/>
    </row>
    <row r="77" spans="1:10">
      <c r="A77" s="271"/>
      <c r="B77" s="333"/>
      <c r="C77" s="547"/>
      <c r="D77" s="547"/>
      <c r="E77" s="518"/>
      <c r="F77" s="518"/>
      <c r="G77" s="518"/>
      <c r="H77" s="518"/>
      <c r="I77" s="518"/>
      <c r="J77" s="518"/>
    </row>
    <row r="78" spans="1:10">
      <c r="A78" s="271"/>
      <c r="B78" s="333"/>
      <c r="C78" s="547"/>
      <c r="D78" s="547"/>
      <c r="E78" s="518"/>
      <c r="F78" s="518"/>
      <c r="G78" s="518"/>
      <c r="H78" s="518"/>
      <c r="I78" s="518"/>
      <c r="J78" s="518"/>
    </row>
    <row r="79" spans="1:10">
      <c r="A79" s="271"/>
      <c r="B79" s="333"/>
      <c r="C79" s="547"/>
      <c r="D79" s="547"/>
      <c r="E79" s="518"/>
      <c r="F79" s="518"/>
      <c r="G79" s="518"/>
      <c r="H79" s="518"/>
      <c r="I79" s="518"/>
      <c r="J79" s="518"/>
    </row>
    <row r="80" spans="1:10">
      <c r="A80" s="271"/>
      <c r="B80" s="271"/>
      <c r="C80" s="547"/>
      <c r="D80" s="547"/>
      <c r="E80" s="519"/>
      <c r="F80" s="519"/>
      <c r="G80" s="519"/>
      <c r="H80" s="519"/>
      <c r="I80" s="519"/>
      <c r="J80" s="519"/>
    </row>
    <row r="81" spans="1:11" ht="14">
      <c r="A81" s="334"/>
      <c r="B81" s="334"/>
      <c r="C81" s="301"/>
      <c r="D81" s="328" t="s">
        <v>130</v>
      </c>
      <c r="E81" s="489"/>
      <c r="F81" s="489"/>
      <c r="G81" s="489"/>
      <c r="H81" s="489"/>
      <c r="I81" s="489"/>
      <c r="J81" s="489"/>
    </row>
    <row r="82" spans="1:11" ht="14">
      <c r="A82" s="271"/>
      <c r="B82" s="271"/>
      <c r="C82" s="272"/>
      <c r="D82" s="274" t="s">
        <v>154</v>
      </c>
      <c r="E82" s="489"/>
      <c r="F82" s="489"/>
      <c r="G82" s="489"/>
      <c r="H82" s="489"/>
      <c r="I82" s="489"/>
      <c r="J82" s="489"/>
    </row>
    <row r="83" spans="1:11" ht="14">
      <c r="A83" s="271"/>
      <c r="B83" s="271"/>
      <c r="C83" s="272"/>
      <c r="D83" s="274" t="s">
        <v>154</v>
      </c>
      <c r="E83" s="489"/>
      <c r="F83" s="489"/>
      <c r="G83" s="489"/>
      <c r="H83" s="489"/>
      <c r="I83" s="489"/>
      <c r="J83" s="489"/>
    </row>
    <row r="84" spans="1:11" ht="14">
      <c r="A84" s="271"/>
      <c r="B84" s="271"/>
      <c r="C84" s="272"/>
      <c r="D84" s="274" t="s">
        <v>155</v>
      </c>
      <c r="E84" s="481"/>
      <c r="F84" s="481"/>
      <c r="G84" s="481"/>
      <c r="H84" s="481"/>
      <c r="I84" s="481"/>
      <c r="J84" s="481"/>
    </row>
    <row r="85" spans="1:11" ht="14">
      <c r="A85" s="271"/>
      <c r="B85" s="271"/>
      <c r="C85" s="272"/>
      <c r="D85" s="274" t="s">
        <v>156</v>
      </c>
      <c r="E85" s="481"/>
      <c r="F85" s="481"/>
      <c r="G85" s="481"/>
      <c r="H85" s="481"/>
      <c r="I85" s="481"/>
      <c r="J85" s="481"/>
    </row>
    <row r="86" spans="1:11" ht="14">
      <c r="A86" s="271"/>
      <c r="B86" s="271"/>
      <c r="C86" s="272"/>
      <c r="D86" s="274" t="s">
        <v>328</v>
      </c>
      <c r="E86" s="513"/>
      <c r="F86" s="513"/>
      <c r="G86" s="513"/>
      <c r="H86" s="513"/>
      <c r="I86" s="513"/>
      <c r="J86" s="513"/>
    </row>
    <row r="87" spans="1:11" ht="14">
      <c r="A87" s="271"/>
      <c r="B87" s="271"/>
      <c r="C87" s="272"/>
      <c r="D87" s="272"/>
      <c r="E87" s="520" t="s">
        <v>157</v>
      </c>
      <c r="F87" s="520"/>
      <c r="G87" s="520"/>
      <c r="H87" s="335">
        <v>140</v>
      </c>
      <c r="I87" s="336" t="str">
        <f>'PLEASE FILL IN HERE FIRST!!!'!B43</f>
        <v>US $</v>
      </c>
      <c r="J87" s="290"/>
    </row>
    <row r="88" spans="1:11" ht="14">
      <c r="A88" s="271"/>
      <c r="B88" s="271"/>
      <c r="C88" s="272"/>
      <c r="D88" s="272"/>
      <c r="E88" s="520" t="s">
        <v>158</v>
      </c>
      <c r="F88" s="520"/>
      <c r="G88" s="520"/>
      <c r="H88" s="335">
        <v>90</v>
      </c>
      <c r="I88" s="336" t="str">
        <f>'PLEASE FILL IN HERE FIRST!!!'!B43</f>
        <v>US $</v>
      </c>
      <c r="J88" s="290"/>
    </row>
    <row r="89" spans="1:11" ht="15" customHeight="1">
      <c r="A89" s="271"/>
      <c r="B89" s="271"/>
      <c r="C89" s="272"/>
      <c r="D89" s="337"/>
      <c r="E89" s="536" t="s">
        <v>334</v>
      </c>
      <c r="F89" s="536"/>
      <c r="G89" s="536"/>
      <c r="H89" s="536"/>
      <c r="I89" s="536"/>
      <c r="J89" s="536"/>
    </row>
    <row r="90" spans="1:11">
      <c r="A90" s="271"/>
      <c r="B90" s="271"/>
      <c r="C90" s="272"/>
      <c r="D90" s="337"/>
      <c r="E90" s="338" t="s">
        <v>211</v>
      </c>
      <c r="F90" s="338"/>
      <c r="G90" s="338"/>
      <c r="H90" s="338"/>
      <c r="I90" s="338"/>
      <c r="J90" s="338"/>
      <c r="K90" s="339"/>
    </row>
    <row r="91" spans="1:11">
      <c r="A91" s="271"/>
      <c r="B91" s="271"/>
      <c r="C91" s="272"/>
      <c r="D91" s="337"/>
      <c r="E91" s="537" t="s">
        <v>212</v>
      </c>
      <c r="F91" s="537"/>
      <c r="G91" s="537"/>
      <c r="H91" s="537"/>
      <c r="I91" s="537"/>
      <c r="J91" s="537"/>
      <c r="K91" s="537"/>
    </row>
    <row r="92" spans="1:11">
      <c r="A92" s="271"/>
      <c r="B92" s="271"/>
      <c r="C92" s="272"/>
      <c r="D92" s="337"/>
      <c r="E92" s="537" t="s">
        <v>213</v>
      </c>
      <c r="F92" s="537"/>
      <c r="G92" s="537"/>
      <c r="H92" s="537"/>
      <c r="I92" s="537"/>
      <c r="J92" s="537"/>
      <c r="K92" s="537"/>
    </row>
    <row r="93" spans="1:11" ht="13" customHeight="1">
      <c r="A93" s="271"/>
      <c r="B93" s="333"/>
      <c r="C93" s="542" t="s">
        <v>219</v>
      </c>
      <c r="D93" s="542"/>
      <c r="E93" s="539"/>
      <c r="F93" s="539"/>
      <c r="G93" s="539"/>
      <c r="H93" s="539"/>
      <c r="I93" s="539"/>
      <c r="J93" s="539"/>
    </row>
    <row r="94" spans="1:11">
      <c r="A94" s="271"/>
      <c r="B94" s="340"/>
      <c r="C94" s="542"/>
      <c r="D94" s="542"/>
      <c r="E94" s="540"/>
      <c r="F94" s="540"/>
      <c r="G94" s="540"/>
      <c r="H94" s="540"/>
      <c r="I94" s="540"/>
      <c r="J94" s="540"/>
    </row>
    <row r="95" spans="1:11">
      <c r="A95" s="271"/>
      <c r="B95" s="340"/>
      <c r="C95" s="542"/>
      <c r="D95" s="542"/>
      <c r="E95" s="540"/>
      <c r="F95" s="540"/>
      <c r="G95" s="540"/>
      <c r="H95" s="540"/>
      <c r="I95" s="540"/>
      <c r="J95" s="540"/>
    </row>
    <row r="96" spans="1:11">
      <c r="A96" s="271"/>
      <c r="B96" s="340"/>
      <c r="C96" s="542"/>
      <c r="D96" s="542"/>
      <c r="E96" s="540"/>
      <c r="F96" s="540"/>
      <c r="G96" s="540"/>
      <c r="H96" s="540"/>
      <c r="I96" s="540"/>
      <c r="J96" s="540"/>
    </row>
    <row r="97" spans="1:11">
      <c r="A97" s="275"/>
      <c r="B97" s="275"/>
      <c r="C97" s="543"/>
      <c r="D97" s="543"/>
      <c r="E97" s="541"/>
      <c r="F97" s="541"/>
      <c r="G97" s="541"/>
      <c r="H97" s="541"/>
      <c r="I97" s="541"/>
      <c r="J97" s="541"/>
    </row>
    <row r="98" spans="1:11" ht="5" customHeight="1">
      <c r="A98" s="260"/>
      <c r="B98" s="260"/>
      <c r="C98" s="261"/>
      <c r="D98" s="261"/>
      <c r="E98" s="261"/>
      <c r="F98" s="261"/>
      <c r="G98" s="261"/>
      <c r="H98" s="261"/>
      <c r="I98" s="261"/>
      <c r="J98" s="261"/>
    </row>
    <row r="99" spans="1:11" ht="14">
      <c r="A99" s="341"/>
      <c r="B99" s="268"/>
      <c r="C99" s="270"/>
      <c r="D99" s="328" t="s">
        <v>131</v>
      </c>
      <c r="E99" s="490"/>
      <c r="F99" s="490"/>
      <c r="G99" s="490"/>
      <c r="H99" s="490"/>
      <c r="I99" s="490"/>
      <c r="J99" s="490"/>
    </row>
    <row r="100" spans="1:11" ht="14">
      <c r="A100" s="271"/>
      <c r="B100" s="271"/>
      <c r="C100" s="273"/>
      <c r="D100" s="274" t="s">
        <v>154</v>
      </c>
      <c r="E100" s="489"/>
      <c r="F100" s="489"/>
      <c r="G100" s="489"/>
      <c r="H100" s="489"/>
      <c r="I100" s="489"/>
      <c r="J100" s="489"/>
    </row>
    <row r="101" spans="1:11" ht="14">
      <c r="A101" s="271"/>
      <c r="B101" s="271"/>
      <c r="C101" s="273"/>
      <c r="D101" s="274" t="s">
        <v>154</v>
      </c>
      <c r="E101" s="489"/>
      <c r="F101" s="489"/>
      <c r="G101" s="489"/>
      <c r="H101" s="489"/>
      <c r="I101" s="489"/>
      <c r="J101" s="489"/>
    </row>
    <row r="102" spans="1:11" ht="14">
      <c r="A102" s="271"/>
      <c r="B102" s="271"/>
      <c r="C102" s="273"/>
      <c r="D102" s="274" t="s">
        <v>155</v>
      </c>
      <c r="E102" s="481"/>
      <c r="F102" s="481"/>
      <c r="G102" s="481"/>
      <c r="H102" s="481"/>
      <c r="I102" s="481"/>
      <c r="J102" s="481"/>
    </row>
    <row r="103" spans="1:11" ht="14">
      <c r="A103" s="271"/>
      <c r="B103" s="271"/>
      <c r="C103" s="273"/>
      <c r="D103" s="274" t="s">
        <v>156</v>
      </c>
      <c r="E103" s="481"/>
      <c r="F103" s="481"/>
      <c r="G103" s="481"/>
      <c r="H103" s="481"/>
      <c r="I103" s="481"/>
      <c r="J103" s="481"/>
    </row>
    <row r="104" spans="1:11" ht="14">
      <c r="A104" s="271"/>
      <c r="B104" s="271"/>
      <c r="C104" s="273"/>
      <c r="D104" s="274" t="s">
        <v>328</v>
      </c>
      <c r="E104" s="513"/>
      <c r="F104" s="513"/>
      <c r="G104" s="513"/>
      <c r="H104" s="513"/>
      <c r="I104" s="513"/>
      <c r="J104" s="513"/>
    </row>
    <row r="105" spans="1:11" ht="14">
      <c r="A105" s="271"/>
      <c r="B105" s="271"/>
      <c r="C105" s="273"/>
      <c r="D105" s="273"/>
      <c r="E105" s="292" t="s">
        <v>157</v>
      </c>
      <c r="F105" s="292"/>
      <c r="G105" s="292"/>
      <c r="H105" s="335"/>
      <c r="I105" s="336" t="str">
        <f>'PLEASE FILL IN HERE FIRST!!!'!B43</f>
        <v>US $</v>
      </c>
      <c r="J105" s="290"/>
    </row>
    <row r="106" spans="1:11" ht="14">
      <c r="A106" s="271"/>
      <c r="B106" s="271"/>
      <c r="C106" s="273"/>
      <c r="D106" s="273"/>
      <c r="E106" s="292" t="s">
        <v>158</v>
      </c>
      <c r="F106" s="292"/>
      <c r="G106" s="292"/>
      <c r="H106" s="335"/>
      <c r="I106" s="336" t="str">
        <f>'PLEASE FILL IN HERE FIRST!!!'!B43</f>
        <v>US $</v>
      </c>
      <c r="J106" s="290"/>
    </row>
    <row r="107" spans="1:11" ht="14">
      <c r="A107" s="271"/>
      <c r="B107" s="271"/>
      <c r="C107" s="273"/>
      <c r="D107" s="273"/>
      <c r="E107" s="292" t="s">
        <v>334</v>
      </c>
      <c r="F107" s="292"/>
      <c r="G107" s="292"/>
      <c r="H107" s="292"/>
      <c r="I107" s="292"/>
      <c r="J107" s="292"/>
      <c r="K107" s="342"/>
    </row>
    <row r="108" spans="1:11" ht="14">
      <c r="A108" s="271"/>
      <c r="B108" s="271"/>
      <c r="C108" s="273"/>
      <c r="D108" s="273"/>
      <c r="E108" s="512" t="s">
        <v>211</v>
      </c>
      <c r="F108" s="512"/>
      <c r="G108" s="512"/>
      <c r="H108" s="512"/>
      <c r="I108" s="512"/>
      <c r="J108" s="512"/>
    </row>
    <row r="109" spans="1:11" ht="14">
      <c r="A109" s="271"/>
      <c r="B109" s="271"/>
      <c r="C109" s="273"/>
      <c r="D109" s="273"/>
      <c r="E109" s="512" t="s">
        <v>212</v>
      </c>
      <c r="F109" s="512"/>
      <c r="G109" s="512"/>
      <c r="H109" s="512"/>
      <c r="I109" s="512"/>
      <c r="J109" s="512"/>
    </row>
    <row r="110" spans="1:11" ht="14">
      <c r="A110" s="271"/>
      <c r="B110" s="271"/>
      <c r="C110" s="273"/>
      <c r="D110" s="273"/>
      <c r="E110" s="512" t="s">
        <v>213</v>
      </c>
      <c r="F110" s="512"/>
      <c r="G110" s="512"/>
      <c r="H110" s="512"/>
      <c r="I110" s="512"/>
      <c r="J110" s="512"/>
      <c r="K110" s="342"/>
    </row>
    <row r="111" spans="1:11" ht="13" customHeight="1">
      <c r="A111" s="271"/>
      <c r="B111" s="333"/>
      <c r="C111" s="542" t="s">
        <v>219</v>
      </c>
      <c r="D111" s="542"/>
      <c r="E111" s="539"/>
      <c r="F111" s="539"/>
      <c r="G111" s="539"/>
      <c r="H111" s="539"/>
      <c r="I111" s="539"/>
      <c r="J111" s="539"/>
    </row>
    <row r="112" spans="1:11" ht="13" customHeight="1">
      <c r="A112" s="271"/>
      <c r="B112" s="340"/>
      <c r="C112" s="542"/>
      <c r="D112" s="542"/>
      <c r="E112" s="540"/>
      <c r="F112" s="540"/>
      <c r="G112" s="540"/>
      <c r="H112" s="540"/>
      <c r="I112" s="540"/>
      <c r="J112" s="540"/>
    </row>
    <row r="113" spans="1:11">
      <c r="A113" s="271"/>
      <c r="B113" s="340"/>
      <c r="C113" s="542"/>
      <c r="D113" s="542"/>
      <c r="E113" s="540"/>
      <c r="F113" s="540"/>
      <c r="G113" s="540"/>
      <c r="H113" s="540"/>
      <c r="I113" s="540"/>
      <c r="J113" s="540"/>
    </row>
    <row r="114" spans="1:11">
      <c r="A114" s="271"/>
      <c r="B114" s="340"/>
      <c r="C114" s="542"/>
      <c r="D114" s="542"/>
      <c r="E114" s="540"/>
      <c r="F114" s="540"/>
      <c r="G114" s="540"/>
      <c r="H114" s="540"/>
      <c r="I114" s="540"/>
      <c r="J114" s="540"/>
    </row>
    <row r="115" spans="1:11">
      <c r="A115" s="275"/>
      <c r="B115" s="275"/>
      <c r="C115" s="543"/>
      <c r="D115" s="543"/>
      <c r="E115" s="541"/>
      <c r="F115" s="541"/>
      <c r="G115" s="541"/>
      <c r="H115" s="541"/>
      <c r="I115" s="541"/>
      <c r="J115" s="541"/>
    </row>
    <row r="116" spans="1:11" ht="5" customHeight="1">
      <c r="A116" s="260"/>
      <c r="B116" s="260"/>
      <c r="C116" s="261"/>
      <c r="D116" s="261"/>
      <c r="E116" s="261"/>
      <c r="F116" s="261"/>
      <c r="G116" s="261"/>
      <c r="H116" s="261"/>
      <c r="I116" s="261"/>
      <c r="J116" s="261"/>
    </row>
    <row r="117" spans="1:11" ht="13" customHeight="1">
      <c r="A117" s="267">
        <v>11</v>
      </c>
      <c r="B117" s="268" t="s">
        <v>153</v>
      </c>
      <c r="C117" s="270"/>
      <c r="D117" s="328" t="s">
        <v>63</v>
      </c>
      <c r="E117" s="490"/>
      <c r="F117" s="490"/>
      <c r="G117" s="490"/>
      <c r="H117" s="490"/>
      <c r="I117" s="490"/>
      <c r="J117" s="490"/>
    </row>
    <row r="118" spans="1:11" ht="13" customHeight="1">
      <c r="A118" s="271"/>
      <c r="B118" s="271"/>
      <c r="C118" s="273"/>
      <c r="D118" s="274" t="s">
        <v>154</v>
      </c>
      <c r="E118" s="489"/>
      <c r="F118" s="489"/>
      <c r="G118" s="489"/>
      <c r="H118" s="489"/>
      <c r="I118" s="489"/>
      <c r="J118" s="489"/>
    </row>
    <row r="119" spans="1:11" ht="13" customHeight="1">
      <c r="A119" s="271"/>
      <c r="B119" s="271"/>
      <c r="C119" s="273"/>
      <c r="D119" s="274" t="s">
        <v>154</v>
      </c>
      <c r="E119" s="489"/>
      <c r="F119" s="489"/>
      <c r="G119" s="489"/>
      <c r="H119" s="489"/>
      <c r="I119" s="489"/>
      <c r="J119" s="489"/>
    </row>
    <row r="120" spans="1:11" ht="13" customHeight="1">
      <c r="A120" s="271"/>
      <c r="B120" s="271"/>
      <c r="C120" s="273"/>
      <c r="D120" s="274" t="s">
        <v>155</v>
      </c>
      <c r="E120" s="481"/>
      <c r="F120" s="481"/>
      <c r="G120" s="481"/>
      <c r="H120" s="481"/>
      <c r="I120" s="481"/>
      <c r="J120" s="481"/>
    </row>
    <row r="121" spans="1:11" ht="13" customHeight="1">
      <c r="A121" s="271"/>
      <c r="B121" s="271"/>
      <c r="C121" s="273"/>
      <c r="D121" s="274" t="s">
        <v>156</v>
      </c>
      <c r="E121" s="481"/>
      <c r="F121" s="481"/>
      <c r="G121" s="481"/>
      <c r="H121" s="481"/>
      <c r="I121" s="481"/>
      <c r="J121" s="481"/>
    </row>
    <row r="122" spans="1:11" ht="13" customHeight="1">
      <c r="A122" s="271"/>
      <c r="B122" s="271"/>
      <c r="C122" s="273"/>
      <c r="D122" s="274" t="s">
        <v>328</v>
      </c>
      <c r="E122" s="513"/>
      <c r="F122" s="513"/>
      <c r="G122" s="513"/>
      <c r="H122" s="513"/>
      <c r="I122" s="513"/>
      <c r="J122" s="513"/>
    </row>
    <row r="123" spans="1:11" ht="13" customHeight="1">
      <c r="A123" s="271"/>
      <c r="B123" s="271"/>
      <c r="C123" s="273"/>
      <c r="D123" s="273"/>
      <c r="E123" s="292" t="s">
        <v>157</v>
      </c>
      <c r="F123" s="292"/>
      <c r="G123" s="292"/>
      <c r="H123" s="335"/>
      <c r="I123" s="336" t="str">
        <f>'PLEASE FILL IN HERE FIRST!!!'!B43</f>
        <v>US $</v>
      </c>
      <c r="J123" s="290"/>
    </row>
    <row r="124" spans="1:11" ht="13" customHeight="1">
      <c r="A124" s="271"/>
      <c r="B124" s="271"/>
      <c r="C124" s="273"/>
      <c r="D124" s="273"/>
      <c r="E124" s="292" t="s">
        <v>158</v>
      </c>
      <c r="F124" s="292"/>
      <c r="G124" s="292"/>
      <c r="H124" s="335"/>
      <c r="I124" s="336" t="str">
        <f>'PLEASE FILL IN HERE FIRST!!!'!B43</f>
        <v>US $</v>
      </c>
      <c r="J124" s="290"/>
    </row>
    <row r="125" spans="1:11" ht="13" customHeight="1">
      <c r="A125" s="271"/>
      <c r="B125" s="271"/>
      <c r="C125" s="273"/>
      <c r="D125" s="273"/>
      <c r="E125" s="292" t="s">
        <v>334</v>
      </c>
      <c r="F125" s="292"/>
      <c r="G125" s="292"/>
      <c r="H125" s="292"/>
      <c r="I125" s="292"/>
      <c r="J125" s="292"/>
      <c r="K125" s="342"/>
    </row>
    <row r="126" spans="1:11" ht="13" customHeight="1">
      <c r="A126" s="271"/>
      <c r="B126" s="271"/>
      <c r="C126" s="273"/>
      <c r="D126" s="273"/>
      <c r="E126" s="512" t="s">
        <v>211</v>
      </c>
      <c r="F126" s="512"/>
      <c r="G126" s="512"/>
      <c r="H126" s="512"/>
      <c r="I126" s="512"/>
      <c r="J126" s="512"/>
    </row>
    <row r="127" spans="1:11" ht="13" customHeight="1">
      <c r="A127" s="271"/>
      <c r="B127" s="271"/>
      <c r="C127" s="273"/>
      <c r="D127" s="273"/>
      <c r="E127" s="512" t="s">
        <v>212</v>
      </c>
      <c r="F127" s="512"/>
      <c r="G127" s="512"/>
      <c r="H127" s="512"/>
      <c r="I127" s="512"/>
      <c r="J127" s="512"/>
    </row>
    <row r="128" spans="1:11" ht="13" customHeight="1">
      <c r="A128" s="271"/>
      <c r="B128" s="271"/>
      <c r="C128" s="273"/>
      <c r="D128" s="273"/>
      <c r="E128" s="512" t="s">
        <v>213</v>
      </c>
      <c r="F128" s="512"/>
      <c r="G128" s="512"/>
      <c r="H128" s="512"/>
      <c r="I128" s="512"/>
      <c r="J128" s="512"/>
      <c r="K128" s="342"/>
    </row>
    <row r="129" spans="1:10" ht="13" customHeight="1">
      <c r="A129" s="271"/>
      <c r="B129" s="333"/>
      <c r="C129" s="542" t="s">
        <v>219</v>
      </c>
      <c r="D129" s="542"/>
      <c r="E129" s="539"/>
      <c r="F129" s="539"/>
      <c r="G129" s="539"/>
      <c r="H129" s="539"/>
      <c r="I129" s="539"/>
      <c r="J129" s="539"/>
    </row>
    <row r="130" spans="1:10" ht="13" customHeight="1">
      <c r="A130" s="271"/>
      <c r="B130" s="340"/>
      <c r="C130" s="542"/>
      <c r="D130" s="542"/>
      <c r="E130" s="540"/>
      <c r="F130" s="540"/>
      <c r="G130" s="540"/>
      <c r="H130" s="540"/>
      <c r="I130" s="540"/>
      <c r="J130" s="540"/>
    </row>
    <row r="131" spans="1:10" ht="13" customHeight="1">
      <c r="A131" s="271"/>
      <c r="B131" s="340"/>
      <c r="C131" s="542"/>
      <c r="D131" s="542"/>
      <c r="E131" s="540"/>
      <c r="F131" s="540"/>
      <c r="G131" s="540"/>
      <c r="H131" s="540"/>
      <c r="I131" s="540"/>
      <c r="J131" s="540"/>
    </row>
    <row r="132" spans="1:10" ht="13" customHeight="1">
      <c r="A132" s="271"/>
      <c r="B132" s="340"/>
      <c r="C132" s="542"/>
      <c r="D132" s="542"/>
      <c r="E132" s="540"/>
      <c r="F132" s="540"/>
      <c r="G132" s="540"/>
      <c r="H132" s="540"/>
      <c r="I132" s="540"/>
      <c r="J132" s="540"/>
    </row>
    <row r="133" spans="1:10" ht="13" customHeight="1">
      <c r="A133" s="275"/>
      <c r="B133" s="275"/>
      <c r="C133" s="543"/>
      <c r="D133" s="543"/>
      <c r="E133" s="541"/>
      <c r="F133" s="541"/>
      <c r="G133" s="541"/>
      <c r="H133" s="541"/>
      <c r="I133" s="541"/>
      <c r="J133" s="541"/>
    </row>
    <row r="134" spans="1:10" ht="5" customHeight="1">
      <c r="A134" s="260"/>
      <c r="B134" s="343"/>
      <c r="C134" s="344"/>
      <c r="D134" s="344"/>
      <c r="E134" s="344"/>
      <c r="F134" s="344"/>
      <c r="G134" s="344"/>
      <c r="H134" s="345"/>
      <c r="I134" s="346"/>
      <c r="J134" s="347"/>
    </row>
    <row r="135" spans="1:10" ht="13" customHeight="1">
      <c r="A135" s="267">
        <v>12</v>
      </c>
      <c r="B135" s="268" t="s">
        <v>64</v>
      </c>
      <c r="C135" s="269"/>
      <c r="D135" s="301"/>
      <c r="E135" s="348" t="s">
        <v>14</v>
      </c>
      <c r="F135" s="482"/>
      <c r="G135" s="482"/>
      <c r="H135" s="482"/>
      <c r="I135" s="482"/>
      <c r="J135" s="482"/>
    </row>
    <row r="136" spans="1:10" ht="13" customHeight="1">
      <c r="A136" s="271"/>
      <c r="B136" s="271"/>
      <c r="C136" s="272"/>
      <c r="D136" s="272"/>
      <c r="E136" s="349" t="s">
        <v>110</v>
      </c>
      <c r="F136" s="292" t="s">
        <v>66</v>
      </c>
      <c r="G136" s="350"/>
      <c r="H136" s="351"/>
      <c r="I136" s="352"/>
      <c r="J136" s="292"/>
    </row>
    <row r="137" spans="1:10" ht="13" customHeight="1">
      <c r="A137" s="271"/>
      <c r="B137" s="271"/>
      <c r="C137" s="272"/>
      <c r="D137" s="272"/>
      <c r="E137" s="538" t="s">
        <v>446</v>
      </c>
      <c r="F137" s="491"/>
      <c r="G137" s="491"/>
      <c r="H137" s="491"/>
      <c r="I137" s="491"/>
      <c r="J137" s="491"/>
    </row>
    <row r="138" spans="1:10" ht="13" customHeight="1">
      <c r="A138" s="271"/>
      <c r="B138" s="271"/>
      <c r="C138" s="272"/>
      <c r="D138" s="272"/>
      <c r="E138" s="538"/>
      <c r="F138" s="491"/>
      <c r="G138" s="491"/>
      <c r="H138" s="491"/>
      <c r="I138" s="491"/>
      <c r="J138" s="491"/>
    </row>
    <row r="139" spans="1:10" ht="13" customHeight="1">
      <c r="A139" s="271"/>
      <c r="B139" s="271"/>
      <c r="C139" s="272"/>
      <c r="D139" s="272"/>
      <c r="E139" s="281"/>
      <c r="F139" s="292" t="s">
        <v>204</v>
      </c>
      <c r="G139" s="353"/>
      <c r="H139" s="353"/>
      <c r="I139" s="353"/>
      <c r="J139" s="353"/>
    </row>
    <row r="140" spans="1:10" ht="13" customHeight="1">
      <c r="A140" s="271"/>
      <c r="B140" s="271"/>
      <c r="C140" s="272"/>
      <c r="D140" s="272"/>
      <c r="E140" s="292"/>
      <c r="F140" s="354" t="s">
        <v>80</v>
      </c>
      <c r="G140" s="355"/>
      <c r="H140" s="355"/>
      <c r="I140" s="355"/>
      <c r="J140" s="355"/>
    </row>
    <row r="141" spans="1:10" ht="13" customHeight="1">
      <c r="A141" s="275"/>
      <c r="B141" s="275"/>
      <c r="C141" s="276"/>
      <c r="D141" s="276"/>
      <c r="E141" s="356"/>
      <c r="F141" s="357" t="s">
        <v>343</v>
      </c>
      <c r="G141" s="358"/>
      <c r="H141" s="358"/>
      <c r="I141" s="358"/>
      <c r="J141" s="358"/>
    </row>
    <row r="142" spans="1:10" ht="5" customHeight="1"/>
    <row r="143" spans="1:10" ht="14">
      <c r="A143" s="267">
        <v>13</v>
      </c>
      <c r="B143" s="268" t="s">
        <v>67</v>
      </c>
      <c r="C143" s="269"/>
      <c r="D143" s="301"/>
      <c r="E143" s="320" t="s">
        <v>68</v>
      </c>
      <c r="F143" s="320"/>
      <c r="G143" s="359">
        <f>'PLEASE FILL IN HERE FIRST!!!'!B9-7</f>
        <v>43756</v>
      </c>
      <c r="H143" s="320"/>
      <c r="I143" s="320"/>
      <c r="J143" s="320"/>
    </row>
    <row r="144" spans="1:10" ht="7" customHeight="1">
      <c r="A144" s="271"/>
      <c r="B144" s="271"/>
      <c r="C144" s="273"/>
      <c r="D144" s="273"/>
      <c r="E144" s="292"/>
      <c r="F144" s="292"/>
      <c r="G144" s="360"/>
      <c r="H144" s="361"/>
      <c r="I144" s="292"/>
      <c r="J144" s="292"/>
    </row>
    <row r="145" spans="1:11" ht="5" customHeight="1">
      <c r="A145" s="271"/>
      <c r="B145" s="333"/>
      <c r="C145" s="484" t="s">
        <v>219</v>
      </c>
      <c r="D145" s="484"/>
      <c r="E145" s="550" t="s">
        <v>564</v>
      </c>
      <c r="F145" s="550"/>
      <c r="G145" s="550"/>
      <c r="H145" s="550"/>
      <c r="I145" s="550"/>
      <c r="J145" s="550"/>
      <c r="K145" s="362"/>
    </row>
    <row r="146" spans="1:11" ht="7" customHeight="1">
      <c r="A146" s="271"/>
      <c r="B146" s="363"/>
      <c r="C146" s="484"/>
      <c r="D146" s="484"/>
      <c r="E146" s="550"/>
      <c r="F146" s="550"/>
      <c r="G146" s="550"/>
      <c r="H146" s="550"/>
      <c r="I146" s="550"/>
      <c r="J146" s="550"/>
      <c r="K146" s="364"/>
    </row>
    <row r="147" spans="1:11" ht="7" customHeight="1">
      <c r="A147" s="271"/>
      <c r="B147" s="363"/>
      <c r="C147" s="484"/>
      <c r="D147" s="484"/>
      <c r="E147" s="550"/>
      <c r="F147" s="550"/>
      <c r="G147" s="550"/>
      <c r="H147" s="550"/>
      <c r="I147" s="550"/>
      <c r="J147" s="550"/>
      <c r="K147" s="364"/>
    </row>
    <row r="148" spans="1:11" ht="7" customHeight="1">
      <c r="A148" s="271"/>
      <c r="B148" s="363"/>
      <c r="C148" s="484"/>
      <c r="D148" s="484"/>
      <c r="E148" s="550"/>
      <c r="F148" s="550"/>
      <c r="G148" s="550"/>
      <c r="H148" s="550"/>
      <c r="I148" s="550"/>
      <c r="J148" s="550"/>
      <c r="K148" s="364"/>
    </row>
    <row r="149" spans="1:11" ht="5" customHeight="1">
      <c r="A149" s="271"/>
      <c r="B149" s="363"/>
      <c r="C149" s="484"/>
      <c r="D149" s="484"/>
      <c r="E149" s="550"/>
      <c r="F149" s="550"/>
      <c r="G149" s="550"/>
      <c r="H149" s="550"/>
      <c r="I149" s="550"/>
      <c r="J149" s="550"/>
      <c r="K149" s="364"/>
    </row>
    <row r="150" spans="1:11" ht="5" customHeight="1">
      <c r="A150" s="275"/>
      <c r="B150" s="275"/>
      <c r="C150" s="276"/>
      <c r="D150" s="276"/>
      <c r="E150" s="365"/>
      <c r="F150" s="365"/>
      <c r="G150" s="366"/>
      <c r="H150" s="367"/>
      <c r="I150" s="365"/>
      <c r="J150" s="365"/>
    </row>
    <row r="151" spans="1:11">
      <c r="A151" s="260"/>
      <c r="B151" s="260"/>
      <c r="C151" s="261"/>
      <c r="D151" s="261"/>
      <c r="E151" s="261"/>
      <c r="F151" s="261"/>
      <c r="G151" s="368"/>
      <c r="H151" s="369"/>
      <c r="I151" s="261"/>
      <c r="J151" s="261"/>
    </row>
    <row r="152" spans="1:11" ht="14">
      <c r="A152" s="267">
        <v>14</v>
      </c>
      <c r="B152" s="268" t="s">
        <v>69</v>
      </c>
      <c r="C152" s="269"/>
      <c r="D152" s="280" t="s">
        <v>102</v>
      </c>
      <c r="E152" s="465"/>
      <c r="F152" s="465"/>
      <c r="G152" s="370" t="s">
        <v>65</v>
      </c>
      <c r="H152" s="371"/>
      <c r="I152" s="372" t="s">
        <v>110</v>
      </c>
      <c r="J152" s="371"/>
    </row>
    <row r="153" spans="1:11" ht="14">
      <c r="A153" s="311"/>
      <c r="B153" s="311"/>
      <c r="C153" s="329"/>
      <c r="D153" s="274" t="s">
        <v>81</v>
      </c>
      <c r="E153" s="551"/>
      <c r="F153" s="551"/>
      <c r="G153" s="210" t="s">
        <v>65</v>
      </c>
      <c r="H153" s="373"/>
      <c r="I153" s="374" t="s">
        <v>110</v>
      </c>
      <c r="J153" s="373"/>
    </row>
    <row r="154" spans="1:11" ht="14">
      <c r="A154" s="275"/>
      <c r="B154" s="275"/>
      <c r="C154" s="276"/>
      <c r="D154" s="276"/>
      <c r="E154" s="375" t="s">
        <v>82</v>
      </c>
      <c r="F154" s="552"/>
      <c r="G154" s="552"/>
      <c r="H154" s="552"/>
      <c r="I154" s="552"/>
      <c r="J154" s="552"/>
    </row>
    <row r="155" spans="1:11" ht="5" customHeight="1">
      <c r="A155" s="260"/>
      <c r="B155" s="260"/>
      <c r="C155" s="261"/>
      <c r="D155" s="261"/>
      <c r="E155" s="261"/>
      <c r="F155" s="261"/>
      <c r="G155" s="368"/>
      <c r="H155" s="369"/>
      <c r="I155" s="261"/>
      <c r="J155" s="261"/>
    </row>
    <row r="156" spans="1:11" ht="13" customHeight="1">
      <c r="A156" s="267">
        <v>15</v>
      </c>
      <c r="B156" s="268" t="s">
        <v>70</v>
      </c>
      <c r="C156" s="269"/>
      <c r="D156" s="301"/>
      <c r="E156" s="320"/>
      <c r="F156" s="320"/>
      <c r="G156" s="320"/>
      <c r="H156" s="320"/>
      <c r="I156" s="320"/>
      <c r="J156" s="320"/>
    </row>
    <row r="157" spans="1:11" ht="13" customHeight="1">
      <c r="A157" s="271"/>
      <c r="B157" s="271"/>
      <c r="C157" s="272"/>
      <c r="D157" s="272"/>
      <c r="E157" s="292" t="s">
        <v>71</v>
      </c>
      <c r="F157" s="292"/>
      <c r="G157" s="376">
        <f>'PLEASE FILL IN HERE FIRST!!!'!B11</f>
        <v>0</v>
      </c>
      <c r="H157" s="292" t="s">
        <v>335</v>
      </c>
      <c r="I157" s="292"/>
      <c r="J157" s="292"/>
    </row>
    <row r="158" spans="1:11" ht="13" customHeight="1">
      <c r="A158" s="271"/>
      <c r="B158" s="271"/>
      <c r="C158" s="272"/>
      <c r="D158" s="272"/>
      <c r="E158" s="292" t="s">
        <v>72</v>
      </c>
      <c r="F158" s="292"/>
      <c r="G158" s="376">
        <f>'PLEASE FILL IN HERE FIRST!!!'!B13</f>
        <v>0</v>
      </c>
      <c r="H158" s="292"/>
      <c r="I158" s="292"/>
      <c r="J158" s="292"/>
    </row>
    <row r="159" spans="1:11" ht="13" customHeight="1">
      <c r="A159" s="486"/>
      <c r="B159" s="486"/>
      <c r="C159" s="486"/>
      <c r="D159" s="486"/>
      <c r="E159" s="377" t="s">
        <v>315</v>
      </c>
      <c r="F159" s="292"/>
      <c r="G159" s="376">
        <f>'PLEASE FILL IN HERE FIRST!!!'!B39</f>
        <v>0</v>
      </c>
      <c r="H159" s="487" t="s">
        <v>316</v>
      </c>
      <c r="I159" s="487"/>
      <c r="J159" s="487"/>
    </row>
    <row r="160" spans="1:11" ht="13" customHeight="1">
      <c r="A160" s="271"/>
      <c r="B160" s="271"/>
      <c r="C160" s="272"/>
      <c r="D160" s="272"/>
      <c r="E160" s="292" t="s">
        <v>49</v>
      </c>
      <c r="F160" s="292"/>
      <c r="G160" s="378"/>
      <c r="H160" s="292"/>
      <c r="I160" s="292"/>
      <c r="J160" s="292"/>
    </row>
    <row r="161" spans="1:20" ht="13" customHeight="1">
      <c r="A161" s="275"/>
      <c r="B161" s="275"/>
      <c r="C161" s="276"/>
      <c r="D161" s="276"/>
      <c r="E161" s="325" t="s">
        <v>321</v>
      </c>
      <c r="F161" s="325"/>
      <c r="G161" s="379"/>
      <c r="H161" s="325"/>
      <c r="I161" s="325"/>
      <c r="J161" s="325"/>
    </row>
    <row r="162" spans="1:20" ht="5" customHeight="1">
      <c r="A162" s="260"/>
      <c r="B162" s="260"/>
      <c r="C162" s="261"/>
      <c r="D162" s="261"/>
      <c r="E162" s="261"/>
      <c r="F162" s="261"/>
      <c r="G162" s="380"/>
      <c r="H162" s="261"/>
      <c r="I162" s="261"/>
      <c r="J162" s="261"/>
    </row>
    <row r="163" spans="1:20" ht="14">
      <c r="A163" s="267">
        <v>16</v>
      </c>
      <c r="B163" s="268" t="s">
        <v>73</v>
      </c>
      <c r="C163" s="269"/>
      <c r="D163" s="301"/>
      <c r="E163" s="381" t="s">
        <v>74</v>
      </c>
      <c r="F163" s="320"/>
      <c r="G163" s="549">
        <f>'PLEASE FILL IN HERE FIRST!!!'!B39</f>
        <v>0</v>
      </c>
      <c r="H163" s="549"/>
      <c r="I163" s="320" t="s">
        <v>336</v>
      </c>
      <c r="J163" s="320"/>
    </row>
    <row r="164" spans="1:20" ht="14">
      <c r="A164" s="382"/>
      <c r="B164" s="383" t="s">
        <v>203</v>
      </c>
      <c r="C164" s="384"/>
      <c r="D164" s="385"/>
      <c r="E164" s="386" t="s">
        <v>222</v>
      </c>
      <c r="F164" s="290"/>
      <c r="G164" s="386"/>
      <c r="H164" s="292"/>
      <c r="I164" s="292"/>
      <c r="J164" s="292"/>
    </row>
    <row r="165" spans="1:20" ht="17" customHeight="1">
      <c r="A165" s="382"/>
      <c r="B165" s="383" t="s">
        <v>447</v>
      </c>
      <c r="C165" s="384"/>
      <c r="D165" s="385"/>
      <c r="E165" s="290" t="s">
        <v>337</v>
      </c>
      <c r="F165" s="290"/>
      <c r="G165" s="387"/>
      <c r="H165" s="388"/>
      <c r="I165" s="332" t="e">
        <f>'PLEASE FILL IN HERE FIRST!!!'!B47&amp;"  "&amp;'PLEASE FILL IN HERE FIRST!!!'!B43</f>
        <v>#N/A</v>
      </c>
      <c r="J165" s="290" t="s">
        <v>273</v>
      </c>
    </row>
    <row r="166" spans="1:20" ht="15" customHeight="1">
      <c r="A166" s="382"/>
      <c r="B166" s="484" t="s">
        <v>329</v>
      </c>
      <c r="C166" s="484"/>
      <c r="D166" s="484"/>
      <c r="E166" s="508" t="s">
        <v>338</v>
      </c>
      <c r="F166" s="508"/>
      <c r="G166" s="508"/>
      <c r="H166" s="508"/>
      <c r="I166" s="508"/>
      <c r="J166" s="508"/>
    </row>
    <row r="167" spans="1:20" ht="31" customHeight="1">
      <c r="A167" s="382"/>
      <c r="B167" s="484"/>
      <c r="C167" s="484"/>
      <c r="D167" s="484"/>
      <c r="E167" s="508" t="s">
        <v>322</v>
      </c>
      <c r="F167" s="508"/>
      <c r="G167" s="508"/>
      <c r="H167" s="508"/>
      <c r="I167" s="508"/>
      <c r="J167" s="508"/>
      <c r="O167" s="463"/>
      <c r="P167" s="463"/>
      <c r="Q167" s="463"/>
      <c r="R167" s="463"/>
      <c r="S167" s="463"/>
      <c r="T167" s="463"/>
    </row>
    <row r="168" spans="1:20" ht="2" customHeight="1">
      <c r="A168" s="382"/>
      <c r="B168" s="484"/>
      <c r="C168" s="484"/>
      <c r="D168" s="484"/>
      <c r="E168" s="509" t="s">
        <v>420</v>
      </c>
      <c r="F168" s="509"/>
      <c r="G168" s="509"/>
      <c r="H168" s="509"/>
      <c r="I168" s="509"/>
      <c r="J168" s="509"/>
      <c r="O168" s="463"/>
      <c r="P168" s="463"/>
      <c r="Q168" s="463"/>
      <c r="R168" s="463"/>
      <c r="S168" s="463"/>
      <c r="T168" s="463"/>
    </row>
    <row r="169" spans="1:20" ht="14">
      <c r="A169" s="382"/>
      <c r="B169" s="484"/>
      <c r="C169" s="484"/>
      <c r="D169" s="484"/>
      <c r="E169" s="464" t="s">
        <v>411</v>
      </c>
      <c r="F169" s="464"/>
      <c r="G169" s="464"/>
      <c r="H169" s="464"/>
      <c r="I169" s="464"/>
      <c r="J169" s="464"/>
    </row>
    <row r="170" spans="1:20" ht="14">
      <c r="A170" s="275"/>
      <c r="B170" s="548"/>
      <c r="C170" s="548"/>
      <c r="D170" s="548"/>
      <c r="E170" s="389" t="s">
        <v>323</v>
      </c>
      <c r="F170" s="390"/>
      <c r="G170" s="391"/>
      <c r="H170" s="391"/>
      <c r="I170" s="391"/>
      <c r="J170" s="391"/>
    </row>
    <row r="171" spans="1:20" ht="5" customHeight="1">
      <c r="A171" s="260"/>
      <c r="B171" s="260"/>
      <c r="C171" s="261"/>
      <c r="D171" s="261"/>
      <c r="E171" s="261"/>
      <c r="F171" s="261"/>
      <c r="G171" s="380"/>
      <c r="H171" s="261"/>
      <c r="I171" s="261"/>
      <c r="J171" s="261"/>
    </row>
    <row r="172" spans="1:20" ht="16">
      <c r="A172" s="267">
        <v>17</v>
      </c>
      <c r="B172" s="268" t="s">
        <v>75</v>
      </c>
      <c r="C172" s="269"/>
      <c r="D172" s="301"/>
      <c r="E172" s="492" t="s">
        <v>76</v>
      </c>
      <c r="F172" s="492"/>
      <c r="G172" s="392" t="s">
        <v>77</v>
      </c>
      <c r="H172" s="393"/>
      <c r="I172" s="381"/>
      <c r="J172" s="381"/>
    </row>
    <row r="173" spans="1:20" ht="6" customHeight="1">
      <c r="A173" s="394"/>
      <c r="B173" s="311"/>
      <c r="C173" s="329"/>
      <c r="D173" s="272"/>
      <c r="E173" s="395"/>
      <c r="F173" s="395"/>
      <c r="G173" s="396"/>
      <c r="H173" s="291"/>
      <c r="I173" s="386"/>
      <c r="J173" s="386"/>
    </row>
    <row r="174" spans="1:20" ht="14">
      <c r="A174" s="271"/>
      <c r="B174" s="331"/>
      <c r="C174" s="397"/>
      <c r="D174" s="397"/>
      <c r="E174" s="466" t="s">
        <v>421</v>
      </c>
      <c r="F174" s="466"/>
      <c r="G174" s="466"/>
      <c r="H174" s="466"/>
      <c r="I174" s="398">
        <f>'PLEASE FILL IN HERE FIRST!!!'!B45</f>
        <v>25</v>
      </c>
      <c r="J174" s="399" t="str">
        <f>'PLEASE FILL IN HERE FIRST!!!'!B43</f>
        <v>US $</v>
      </c>
    </row>
    <row r="175" spans="1:20" ht="6" customHeight="1">
      <c r="A175" s="400"/>
      <c r="B175" s="275"/>
      <c r="C175" s="276"/>
      <c r="D175" s="401"/>
      <c r="E175" s="494"/>
      <c r="F175" s="494"/>
      <c r="G175" s="402"/>
      <c r="H175" s="403"/>
      <c r="I175" s="403"/>
      <c r="J175" s="403"/>
    </row>
    <row r="176" spans="1:20" ht="5" customHeight="1"/>
    <row r="177" spans="1:10" ht="15" customHeight="1">
      <c r="A177" s="267">
        <v>18</v>
      </c>
      <c r="B177" s="268" t="s">
        <v>78</v>
      </c>
      <c r="C177" s="269"/>
      <c r="D177" s="301"/>
      <c r="E177" s="493" t="s">
        <v>339</v>
      </c>
      <c r="F177" s="493"/>
      <c r="G177" s="493"/>
      <c r="H177" s="493"/>
      <c r="I177" s="493"/>
      <c r="J177" s="493"/>
    </row>
    <row r="178" spans="1:10" ht="15" customHeight="1">
      <c r="A178" s="271"/>
      <c r="B178" s="476" t="s">
        <v>83</v>
      </c>
      <c r="C178" s="476"/>
      <c r="D178" s="273">
        <v>1</v>
      </c>
      <c r="E178" s="469"/>
      <c r="F178" s="469"/>
      <c r="G178" s="469"/>
      <c r="H178" s="469"/>
      <c r="I178" s="469"/>
      <c r="J178" s="469"/>
    </row>
    <row r="179" spans="1:10" ht="15" customHeight="1">
      <c r="A179" s="271"/>
      <c r="B179" s="476" t="s">
        <v>84</v>
      </c>
      <c r="C179" s="476"/>
      <c r="D179" s="273">
        <v>2</v>
      </c>
      <c r="E179" s="469"/>
      <c r="F179" s="469"/>
      <c r="G179" s="469"/>
      <c r="H179" s="469"/>
      <c r="I179" s="469"/>
      <c r="J179" s="469"/>
    </row>
    <row r="180" spans="1:10" ht="15" customHeight="1">
      <c r="A180" s="271"/>
      <c r="B180" s="476" t="s">
        <v>85</v>
      </c>
      <c r="C180" s="476"/>
      <c r="D180" s="273">
        <v>3</v>
      </c>
      <c r="E180" s="469"/>
      <c r="F180" s="469"/>
      <c r="G180" s="469"/>
      <c r="H180" s="469"/>
      <c r="I180" s="469"/>
      <c r="J180" s="469"/>
    </row>
    <row r="181" spans="1:10" ht="15" customHeight="1">
      <c r="A181" s="271"/>
      <c r="B181" s="476" t="s">
        <v>85</v>
      </c>
      <c r="C181" s="476"/>
      <c r="D181" s="273">
        <v>4</v>
      </c>
      <c r="E181" s="469"/>
      <c r="F181" s="469"/>
      <c r="G181" s="469"/>
      <c r="H181" s="469"/>
      <c r="I181" s="469"/>
      <c r="J181" s="469"/>
    </row>
    <row r="182" spans="1:10" ht="15" customHeight="1">
      <c r="A182" s="271"/>
      <c r="B182" s="476" t="s">
        <v>86</v>
      </c>
      <c r="C182" s="476"/>
      <c r="D182" s="273">
        <v>5</v>
      </c>
      <c r="E182" s="469"/>
      <c r="F182" s="469"/>
      <c r="G182" s="469"/>
      <c r="H182" s="469"/>
      <c r="I182" s="469"/>
      <c r="J182" s="469"/>
    </row>
    <row r="183" spans="1:10" ht="15" customHeight="1">
      <c r="A183" s="271"/>
      <c r="B183" s="476" t="s">
        <v>87</v>
      </c>
      <c r="C183" s="476"/>
      <c r="D183" s="273">
        <v>6</v>
      </c>
      <c r="E183" s="469"/>
      <c r="F183" s="469"/>
      <c r="G183" s="469"/>
      <c r="H183" s="469"/>
      <c r="I183" s="469"/>
      <c r="J183" s="469"/>
    </row>
    <row r="184" spans="1:10" ht="15" customHeight="1">
      <c r="A184" s="271"/>
      <c r="B184" s="476" t="s">
        <v>217</v>
      </c>
      <c r="C184" s="476"/>
      <c r="D184" s="273">
        <v>7</v>
      </c>
      <c r="E184" s="469"/>
      <c r="F184" s="469"/>
      <c r="G184" s="469"/>
      <c r="H184" s="469"/>
      <c r="I184" s="469"/>
      <c r="J184" s="469"/>
    </row>
    <row r="185" spans="1:10" ht="15" customHeight="1">
      <c r="A185" s="271"/>
      <c r="B185" s="485" t="s">
        <v>218</v>
      </c>
      <c r="C185" s="404"/>
      <c r="D185" s="405"/>
      <c r="E185" s="471" t="s">
        <v>340</v>
      </c>
      <c r="F185" s="472"/>
      <c r="G185" s="472"/>
      <c r="H185" s="472"/>
      <c r="I185" s="472"/>
      <c r="J185" s="472"/>
    </row>
    <row r="186" spans="1:10" ht="15" customHeight="1">
      <c r="A186" s="271"/>
      <c r="B186" s="485"/>
      <c r="C186" s="484" t="s">
        <v>219</v>
      </c>
      <c r="D186" s="484"/>
      <c r="E186" s="481"/>
      <c r="F186" s="481"/>
      <c r="G186" s="481"/>
      <c r="H186" s="481"/>
      <c r="I186" s="481"/>
      <c r="J186" s="481"/>
    </row>
    <row r="187" spans="1:10" ht="15" customHeight="1">
      <c r="A187" s="271"/>
      <c r="B187" s="406"/>
      <c r="C187" s="484"/>
      <c r="D187" s="484"/>
      <c r="E187" s="481"/>
      <c r="F187" s="481"/>
      <c r="G187" s="481"/>
      <c r="H187" s="481"/>
      <c r="I187" s="481"/>
      <c r="J187" s="481"/>
    </row>
    <row r="188" spans="1:10" ht="15" customHeight="1">
      <c r="A188" s="271"/>
      <c r="B188" s="506"/>
      <c r="C188" s="506"/>
      <c r="D188" s="506"/>
      <c r="E188" s="504" t="s">
        <v>314</v>
      </c>
      <c r="F188" s="504"/>
      <c r="G188" s="504"/>
      <c r="H188" s="504"/>
      <c r="I188" s="504"/>
      <c r="J188" s="504"/>
    </row>
    <row r="189" spans="1:10" ht="15" customHeight="1">
      <c r="A189" s="275"/>
      <c r="B189" s="507"/>
      <c r="C189" s="507"/>
      <c r="D189" s="507"/>
      <c r="E189" s="505"/>
      <c r="F189" s="505"/>
      <c r="G189" s="505"/>
      <c r="H189" s="505"/>
      <c r="I189" s="505"/>
      <c r="J189" s="505"/>
    </row>
    <row r="190" spans="1:10" ht="5" customHeight="1"/>
    <row r="191" spans="1:10" ht="13" customHeight="1">
      <c r="A191" s="267">
        <v>19</v>
      </c>
      <c r="B191" s="268" t="s">
        <v>79</v>
      </c>
      <c r="C191" s="269"/>
      <c r="D191" s="301"/>
      <c r="E191" s="473" t="s">
        <v>341</v>
      </c>
      <c r="F191" s="473"/>
      <c r="G191" s="473"/>
      <c r="H191" s="473"/>
      <c r="I191" s="473"/>
      <c r="J191" s="473"/>
    </row>
    <row r="192" spans="1:10" ht="13" customHeight="1">
      <c r="A192" s="271"/>
      <c r="B192" s="271"/>
      <c r="C192" s="272"/>
      <c r="D192" s="272"/>
      <c r="E192" s="474"/>
      <c r="F192" s="474"/>
      <c r="G192" s="474"/>
      <c r="H192" s="474"/>
      <c r="I192" s="474"/>
      <c r="J192" s="474"/>
    </row>
    <row r="193" spans="1:10" ht="13" customHeight="1">
      <c r="A193" s="275"/>
      <c r="B193" s="275"/>
      <c r="C193" s="276"/>
      <c r="D193" s="276"/>
      <c r="E193" s="475"/>
      <c r="F193" s="475"/>
      <c r="G193" s="475"/>
      <c r="H193" s="475"/>
      <c r="I193" s="475"/>
      <c r="J193" s="475"/>
    </row>
    <row r="194" spans="1:10" ht="5" customHeight="1"/>
    <row r="195" spans="1:10" ht="15" customHeight="1">
      <c r="A195" s="267">
        <v>20</v>
      </c>
      <c r="B195" s="268" t="s">
        <v>159</v>
      </c>
      <c r="C195" s="269"/>
      <c r="D195" s="301"/>
      <c r="E195" s="477" t="s">
        <v>435</v>
      </c>
      <c r="F195" s="477"/>
      <c r="G195" s="477"/>
      <c r="H195" s="477"/>
      <c r="I195" s="477"/>
      <c r="J195" s="477"/>
    </row>
    <row r="196" spans="1:10" ht="15" customHeight="1">
      <c r="A196" s="271"/>
      <c r="B196" s="271"/>
      <c r="C196" s="272"/>
      <c r="D196" s="272"/>
      <c r="E196" s="478"/>
      <c r="F196" s="478"/>
      <c r="G196" s="478"/>
      <c r="H196" s="478"/>
      <c r="I196" s="478"/>
      <c r="J196" s="478"/>
    </row>
    <row r="197" spans="1:10" ht="15" customHeight="1">
      <c r="A197" s="271"/>
      <c r="B197" s="271"/>
      <c r="C197" s="272"/>
      <c r="D197" s="272"/>
      <c r="E197" s="478"/>
      <c r="F197" s="478"/>
      <c r="G197" s="478"/>
      <c r="H197" s="478"/>
      <c r="I197" s="478"/>
      <c r="J197" s="478"/>
    </row>
    <row r="198" spans="1:10" ht="15" customHeight="1">
      <c r="A198" s="271"/>
      <c r="B198" s="271"/>
      <c r="C198" s="272"/>
      <c r="D198" s="272"/>
      <c r="E198" s="478"/>
      <c r="F198" s="478"/>
      <c r="G198" s="478"/>
      <c r="H198" s="478"/>
      <c r="I198" s="478"/>
      <c r="J198" s="478"/>
    </row>
    <row r="199" spans="1:10" ht="15" customHeight="1">
      <c r="A199" s="271"/>
      <c r="B199" s="271"/>
      <c r="C199" s="272"/>
      <c r="D199" s="272"/>
      <c r="E199" s="478"/>
      <c r="F199" s="478"/>
      <c r="G199" s="478"/>
      <c r="H199" s="478"/>
      <c r="I199" s="478"/>
      <c r="J199" s="478"/>
    </row>
    <row r="200" spans="1:10" ht="15" customHeight="1">
      <c r="A200" s="271"/>
      <c r="B200" s="271"/>
      <c r="C200" s="272"/>
      <c r="D200" s="272"/>
      <c r="E200" s="478"/>
      <c r="F200" s="478"/>
      <c r="G200" s="478"/>
      <c r="H200" s="478"/>
      <c r="I200" s="478"/>
      <c r="J200" s="478"/>
    </row>
    <row r="201" spans="1:10" ht="4" customHeight="1">
      <c r="A201" s="271"/>
      <c r="B201" s="271"/>
      <c r="C201" s="272"/>
      <c r="D201" s="272"/>
      <c r="E201" s="478"/>
      <c r="F201" s="478"/>
      <c r="G201" s="478"/>
      <c r="H201" s="478"/>
      <c r="I201" s="478"/>
      <c r="J201" s="478"/>
    </row>
    <row r="202" spans="1:10" ht="15" customHeight="1">
      <c r="A202" s="271"/>
      <c r="B202" s="271"/>
      <c r="C202" s="272"/>
      <c r="D202" s="272"/>
      <c r="E202" s="478" t="s">
        <v>440</v>
      </c>
      <c r="F202" s="478"/>
      <c r="G202" s="478"/>
      <c r="H202" s="478"/>
      <c r="I202" s="478"/>
      <c r="J202" s="478"/>
    </row>
    <row r="203" spans="1:10" ht="15" customHeight="1">
      <c r="A203" s="271"/>
      <c r="B203" s="271"/>
      <c r="C203" s="272"/>
      <c r="D203" s="272"/>
      <c r="E203" s="478"/>
      <c r="F203" s="478"/>
      <c r="G203" s="478"/>
      <c r="H203" s="478"/>
      <c r="I203" s="478"/>
      <c r="J203" s="478"/>
    </row>
    <row r="204" spans="1:10" ht="15" customHeight="1">
      <c r="A204" s="271"/>
      <c r="B204" s="271"/>
      <c r="C204" s="272"/>
      <c r="D204" s="272"/>
      <c r="E204" s="478" t="s">
        <v>442</v>
      </c>
      <c r="F204" s="478"/>
      <c r="G204" s="502" t="s">
        <v>441</v>
      </c>
      <c r="H204" s="478"/>
      <c r="I204" s="478" t="s">
        <v>443</v>
      </c>
      <c r="J204" s="478"/>
    </row>
    <row r="205" spans="1:10" ht="15" customHeight="1">
      <c r="A205" s="407"/>
      <c r="B205" s="407"/>
      <c r="C205" s="408"/>
      <c r="D205" s="408"/>
      <c r="E205" s="503" t="s">
        <v>444</v>
      </c>
      <c r="F205" s="503"/>
      <c r="G205" s="503"/>
      <c r="H205" s="503"/>
      <c r="I205" s="503"/>
      <c r="J205" s="503"/>
    </row>
    <row r="206" spans="1:10" ht="5" customHeight="1">
      <c r="A206" s="260"/>
      <c r="B206" s="260"/>
      <c r="C206" s="261"/>
      <c r="D206" s="261"/>
      <c r="E206" s="409"/>
      <c r="F206" s="409"/>
      <c r="G206" s="409"/>
      <c r="H206" s="409"/>
      <c r="I206" s="409"/>
      <c r="J206" s="409"/>
    </row>
    <row r="207" spans="1:10" ht="13" customHeight="1">
      <c r="A207" s="267">
        <v>21</v>
      </c>
      <c r="B207" s="268" t="s">
        <v>167</v>
      </c>
      <c r="C207" s="301"/>
      <c r="D207" s="301"/>
      <c r="E207" s="477" t="s">
        <v>168</v>
      </c>
      <c r="F207" s="477"/>
      <c r="G207" s="477"/>
      <c r="H207" s="477"/>
      <c r="I207" s="477"/>
      <c r="J207" s="477"/>
    </row>
    <row r="208" spans="1:10" ht="13" customHeight="1">
      <c r="A208" s="271"/>
      <c r="B208" s="271"/>
      <c r="C208" s="272"/>
      <c r="D208" s="272"/>
      <c r="E208" s="478"/>
      <c r="F208" s="478"/>
      <c r="G208" s="478"/>
      <c r="H208" s="478"/>
      <c r="I208" s="478"/>
      <c r="J208" s="478"/>
    </row>
    <row r="209" spans="1:10" ht="13" customHeight="1">
      <c r="A209" s="271"/>
      <c r="B209" s="271"/>
      <c r="C209" s="272"/>
      <c r="D209" s="272"/>
      <c r="E209" s="478"/>
      <c r="F209" s="478"/>
      <c r="G209" s="478"/>
      <c r="H209" s="478"/>
      <c r="I209" s="478"/>
      <c r="J209" s="478"/>
    </row>
    <row r="210" spans="1:10" ht="13" customHeight="1">
      <c r="A210" s="275"/>
      <c r="B210" s="275"/>
      <c r="C210" s="276"/>
      <c r="D210" s="276"/>
      <c r="E210" s="500"/>
      <c r="F210" s="500"/>
      <c r="G210" s="500"/>
      <c r="H210" s="500"/>
      <c r="I210" s="500"/>
      <c r="J210" s="500"/>
    </row>
    <row r="211" spans="1:10" ht="5" customHeight="1">
      <c r="A211" s="260"/>
      <c r="B211" s="260"/>
      <c r="C211" s="261"/>
      <c r="D211" s="261"/>
      <c r="E211" s="410"/>
      <c r="F211" s="410"/>
      <c r="G211" s="410"/>
      <c r="H211" s="410"/>
      <c r="I211" s="410"/>
      <c r="J211" s="410"/>
    </row>
    <row r="212" spans="1:10" ht="13" customHeight="1">
      <c r="A212" s="267">
        <v>22</v>
      </c>
      <c r="B212" s="268" t="s">
        <v>308</v>
      </c>
      <c r="C212" s="301"/>
      <c r="D212" s="301"/>
      <c r="E212" s="467" t="s">
        <v>309</v>
      </c>
      <c r="F212" s="467"/>
      <c r="G212" s="467"/>
      <c r="H212" s="467"/>
      <c r="I212" s="467"/>
      <c r="J212" s="467"/>
    </row>
    <row r="213" spans="1:10" ht="17" customHeight="1">
      <c r="A213" s="275"/>
      <c r="B213" s="275"/>
      <c r="C213" s="276"/>
      <c r="D213" s="276"/>
      <c r="E213" s="468"/>
      <c r="F213" s="468"/>
      <c r="G213" s="468"/>
      <c r="H213" s="468"/>
      <c r="I213" s="468"/>
      <c r="J213" s="468"/>
    </row>
    <row r="214" spans="1:10" ht="5" customHeight="1">
      <c r="A214" s="260"/>
      <c r="B214" s="260"/>
      <c r="C214" s="261"/>
      <c r="D214" s="261"/>
      <c r="E214" s="261"/>
      <c r="F214" s="261"/>
      <c r="G214" s="261"/>
      <c r="H214" s="261"/>
      <c r="I214" s="261"/>
      <c r="J214" s="261"/>
    </row>
    <row r="215" spans="1:10" ht="15" customHeight="1">
      <c r="A215" s="267">
        <v>23</v>
      </c>
      <c r="B215" s="268" t="s">
        <v>197</v>
      </c>
      <c r="C215" s="411"/>
      <c r="D215" s="412"/>
      <c r="E215" s="473" t="s">
        <v>422</v>
      </c>
      <c r="F215" s="473"/>
      <c r="G215" s="473"/>
      <c r="H215" s="473"/>
      <c r="I215" s="473"/>
      <c r="J215" s="413" t="e">
        <f>INDEX(#REF!,MATCH('PLEASE FILL IN HERE FIRST!!!'!B7,#REF!,0))</f>
        <v>#REF!</v>
      </c>
    </row>
    <row r="216" spans="1:10" ht="15" customHeight="1">
      <c r="A216" s="271"/>
      <c r="B216" s="340"/>
      <c r="C216" s="414"/>
      <c r="D216" s="414"/>
      <c r="E216" s="474" t="s">
        <v>563</v>
      </c>
      <c r="F216" s="474"/>
      <c r="G216" s="474"/>
      <c r="H216" s="474"/>
      <c r="I216" s="474"/>
      <c r="J216" s="474"/>
    </row>
    <row r="217" spans="1:10" ht="15" customHeight="1">
      <c r="A217" s="271"/>
      <c r="B217" s="340"/>
      <c r="C217" s="414"/>
      <c r="D217" s="414"/>
      <c r="E217" s="415" t="s">
        <v>562</v>
      </c>
      <c r="F217" s="415"/>
      <c r="G217" s="415"/>
      <c r="H217" s="415"/>
      <c r="I217" s="415"/>
      <c r="J217" s="415"/>
    </row>
    <row r="218" spans="1:10" ht="15" customHeight="1">
      <c r="A218" s="340"/>
      <c r="B218" s="340"/>
      <c r="C218" s="414"/>
      <c r="D218" s="414"/>
      <c r="E218" s="499" t="s">
        <v>559</v>
      </c>
      <c r="F218" s="499"/>
      <c r="G218" s="499"/>
      <c r="H218" s="499"/>
      <c r="I218" s="499"/>
      <c r="J218" s="499"/>
    </row>
    <row r="219" spans="1:10" ht="15" customHeight="1">
      <c r="A219" s="340"/>
      <c r="B219" s="340"/>
      <c r="C219" s="414"/>
      <c r="D219" s="414"/>
      <c r="E219" s="416" t="s">
        <v>560</v>
      </c>
      <c r="F219" s="416"/>
      <c r="G219" s="416"/>
      <c r="H219" s="416"/>
      <c r="I219" s="416"/>
      <c r="J219" s="416"/>
    </row>
    <row r="220" spans="1:10" ht="15" customHeight="1">
      <c r="A220" s="340"/>
      <c r="B220" s="340"/>
      <c r="C220" s="414"/>
      <c r="D220" s="414"/>
      <c r="E220" s="499" t="s">
        <v>346</v>
      </c>
      <c r="F220" s="499"/>
      <c r="G220" s="499"/>
      <c r="H220" s="499"/>
      <c r="I220" s="499"/>
      <c r="J220" s="499"/>
    </row>
    <row r="221" spans="1:10" ht="15" customHeight="1">
      <c r="A221" s="340"/>
      <c r="B221" s="340"/>
      <c r="C221" s="414"/>
      <c r="D221" s="414"/>
      <c r="E221" s="499" t="s">
        <v>410</v>
      </c>
      <c r="F221" s="499"/>
      <c r="G221" s="499"/>
      <c r="H221" s="499"/>
      <c r="I221" s="499"/>
      <c r="J221" s="499"/>
    </row>
    <row r="222" spans="1:10" ht="15" customHeight="1">
      <c r="A222" s="340"/>
      <c r="B222" s="340"/>
      <c r="C222" s="414"/>
      <c r="D222" s="414"/>
      <c r="E222" s="499" t="s">
        <v>561</v>
      </c>
      <c r="F222" s="499"/>
      <c r="G222" s="499"/>
      <c r="H222" s="499"/>
      <c r="I222" s="499"/>
      <c r="J222" s="499"/>
    </row>
    <row r="223" spans="1:10" ht="15" customHeight="1">
      <c r="A223" s="340"/>
      <c r="B223" s="340"/>
      <c r="C223" s="414"/>
      <c r="D223" s="414"/>
      <c r="E223" s="499" t="s">
        <v>437</v>
      </c>
      <c r="F223" s="499"/>
      <c r="G223" s="499"/>
      <c r="H223" s="499"/>
      <c r="I223" s="499"/>
      <c r="J223" s="499"/>
    </row>
    <row r="224" spans="1:10" ht="15" customHeight="1">
      <c r="A224" s="340"/>
      <c r="B224" s="340"/>
      <c r="C224" s="414"/>
      <c r="D224" s="414"/>
      <c r="E224" s="501" t="s">
        <v>549</v>
      </c>
      <c r="F224" s="501"/>
      <c r="G224" s="501"/>
      <c r="H224" s="501"/>
      <c r="I224" s="501"/>
      <c r="J224" s="501"/>
    </row>
    <row r="225" spans="1:11" ht="15" customHeight="1">
      <c r="A225" s="340"/>
      <c r="B225" s="340"/>
      <c r="C225" s="414"/>
      <c r="D225" s="414"/>
      <c r="E225" s="501" t="s">
        <v>550</v>
      </c>
      <c r="F225" s="501"/>
      <c r="G225" s="501"/>
      <c r="H225" s="501"/>
      <c r="I225" s="501"/>
      <c r="J225" s="501"/>
    </row>
    <row r="226" spans="1:11" ht="15" customHeight="1">
      <c r="A226" s="417"/>
      <c r="B226" s="417"/>
      <c r="C226" s="418"/>
      <c r="D226" s="418"/>
      <c r="E226" s="498" t="s">
        <v>324</v>
      </c>
      <c r="F226" s="498"/>
      <c r="G226" s="498"/>
      <c r="H226" s="498"/>
      <c r="I226" s="498"/>
      <c r="J226" s="498"/>
    </row>
    <row r="227" spans="1:11" ht="16.5" customHeight="1">
      <c r="A227" s="470"/>
      <c r="B227" s="470"/>
      <c r="C227" s="470"/>
      <c r="D227" s="470"/>
      <c r="E227" s="470"/>
      <c r="F227" s="470"/>
      <c r="G227" s="470"/>
      <c r="H227" s="470"/>
      <c r="I227" s="470"/>
      <c r="J227" s="470"/>
    </row>
    <row r="228" spans="1:11">
      <c r="A228" s="470"/>
      <c r="B228" s="470"/>
      <c r="C228" s="470"/>
      <c r="D228" s="470"/>
      <c r="E228" s="470"/>
      <c r="F228" s="470"/>
      <c r="G228" s="470"/>
      <c r="H228" s="470"/>
      <c r="I228" s="470"/>
      <c r="J228" s="470"/>
    </row>
    <row r="229" spans="1:11">
      <c r="A229" s="470"/>
      <c r="B229" s="470"/>
      <c r="C229" s="470"/>
      <c r="D229" s="470"/>
      <c r="E229" s="470"/>
      <c r="F229" s="470"/>
      <c r="G229" s="470"/>
      <c r="H229" s="470"/>
      <c r="I229" s="470"/>
      <c r="J229" s="470"/>
    </row>
    <row r="230" spans="1:11">
      <c r="A230" s="470"/>
      <c r="B230" s="470"/>
      <c r="C230" s="470"/>
      <c r="D230" s="470"/>
      <c r="E230" s="470"/>
      <c r="F230" s="470"/>
      <c r="G230" s="470"/>
      <c r="H230" s="470"/>
      <c r="I230" s="470"/>
      <c r="J230" s="470"/>
    </row>
    <row r="231" spans="1:11">
      <c r="A231" s="470"/>
      <c r="B231" s="470"/>
      <c r="C231" s="470"/>
      <c r="D231" s="470"/>
      <c r="E231" s="470"/>
      <c r="F231" s="470"/>
      <c r="G231" s="470"/>
      <c r="H231" s="470"/>
      <c r="I231" s="470"/>
      <c r="J231" s="470"/>
    </row>
    <row r="233" spans="1:11">
      <c r="F233" s="462"/>
      <c r="G233" s="462"/>
      <c r="H233" s="462"/>
      <c r="I233" s="462"/>
      <c r="J233" s="462"/>
      <c r="K233" s="462"/>
    </row>
    <row r="234" spans="1:11">
      <c r="F234" s="462"/>
      <c r="G234" s="462"/>
      <c r="H234" s="462"/>
      <c r="I234" s="462"/>
      <c r="J234" s="462"/>
      <c r="K234" s="462"/>
    </row>
    <row r="235" spans="1:11">
      <c r="F235" s="462"/>
      <c r="G235" s="462"/>
      <c r="H235" s="462"/>
      <c r="I235" s="462"/>
      <c r="J235" s="462"/>
      <c r="K235" s="462"/>
    </row>
    <row r="236" spans="1:11">
      <c r="F236" s="462"/>
      <c r="G236" s="462"/>
      <c r="H236" s="462"/>
      <c r="I236" s="462"/>
      <c r="J236" s="462"/>
      <c r="K236" s="462"/>
    </row>
    <row r="237" spans="1:11">
      <c r="F237" s="462"/>
      <c r="G237" s="462"/>
      <c r="H237" s="462"/>
      <c r="I237" s="462"/>
      <c r="J237" s="462"/>
      <c r="K237" s="462"/>
    </row>
  </sheetData>
  <sheetProtection selectLockedCells="1"/>
  <mergeCells count="166">
    <mergeCell ref="B166:D170"/>
    <mergeCell ref="C111:D115"/>
    <mergeCell ref="E111:J115"/>
    <mergeCell ref="G163:H163"/>
    <mergeCell ref="E145:J149"/>
    <mergeCell ref="C145:D149"/>
    <mergeCell ref="F135:J135"/>
    <mergeCell ref="E153:F153"/>
    <mergeCell ref="F154:J154"/>
    <mergeCell ref="E122:J122"/>
    <mergeCell ref="A7:J7"/>
    <mergeCell ref="E89:J89"/>
    <mergeCell ref="E91:K91"/>
    <mergeCell ref="E92:K92"/>
    <mergeCell ref="E126:J126"/>
    <mergeCell ref="E127:J127"/>
    <mergeCell ref="E128:J128"/>
    <mergeCell ref="E137:E138"/>
    <mergeCell ref="E93:J97"/>
    <mergeCell ref="C93:D97"/>
    <mergeCell ref="C129:D133"/>
    <mergeCell ref="E129:J133"/>
    <mergeCell ref="E118:J118"/>
    <mergeCell ref="F63:G63"/>
    <mergeCell ref="E45:F45"/>
    <mergeCell ref="E85:J85"/>
    <mergeCell ref="E28:J28"/>
    <mergeCell ref="E36:J36"/>
    <mergeCell ref="E34:J34"/>
    <mergeCell ref="E102:J102"/>
    <mergeCell ref="C76:D80"/>
    <mergeCell ref="E47:F47"/>
    <mergeCell ref="E99:J99"/>
    <mergeCell ref="E100:J100"/>
    <mergeCell ref="A48:C50"/>
    <mergeCell ref="E72:J72"/>
    <mergeCell ref="F61:G61"/>
    <mergeCell ref="F64:G64"/>
    <mergeCell ref="E51:J51"/>
    <mergeCell ref="C61:D61"/>
    <mergeCell ref="E29:J29"/>
    <mergeCell ref="E38:J38"/>
    <mergeCell ref="E42:J42"/>
    <mergeCell ref="E46:F46"/>
    <mergeCell ref="E40:J40"/>
    <mergeCell ref="E48:F48"/>
    <mergeCell ref="E32:J32"/>
    <mergeCell ref="E37:J37"/>
    <mergeCell ref="E39:J39"/>
    <mergeCell ref="E41:J41"/>
    <mergeCell ref="G55:J55"/>
    <mergeCell ref="E50:F50"/>
    <mergeCell ref="F58:J58"/>
    <mergeCell ref="E69:J69"/>
    <mergeCell ref="E88:G88"/>
    <mergeCell ref="E59:J59"/>
    <mergeCell ref="E70:J70"/>
    <mergeCell ref="F62:G62"/>
    <mergeCell ref="E26:J26"/>
    <mergeCell ref="E27:J27"/>
    <mergeCell ref="E33:J33"/>
    <mergeCell ref="E44:F44"/>
    <mergeCell ref="E49:F49"/>
    <mergeCell ref="H49:J50"/>
    <mergeCell ref="E23:J23"/>
    <mergeCell ref="E188:J189"/>
    <mergeCell ref="B188:D189"/>
    <mergeCell ref="E166:J166"/>
    <mergeCell ref="E168:J168"/>
    <mergeCell ref="E167:J167"/>
    <mergeCell ref="E216:J216"/>
    <mergeCell ref="D74:D75"/>
    <mergeCell ref="E31:J31"/>
    <mergeCell ref="E108:J108"/>
    <mergeCell ref="E109:J109"/>
    <mergeCell ref="E110:J110"/>
    <mergeCell ref="E103:J103"/>
    <mergeCell ref="E104:J104"/>
    <mergeCell ref="E73:J73"/>
    <mergeCell ref="E71:J71"/>
    <mergeCell ref="E101:J101"/>
    <mergeCell ref="E75:H75"/>
    <mergeCell ref="E86:J86"/>
    <mergeCell ref="E81:J81"/>
    <mergeCell ref="E76:J80"/>
    <mergeCell ref="E87:G87"/>
    <mergeCell ref="E83:J83"/>
    <mergeCell ref="E84:J84"/>
    <mergeCell ref="E226:J226"/>
    <mergeCell ref="E218:J218"/>
    <mergeCell ref="B178:C178"/>
    <mergeCell ref="B179:C179"/>
    <mergeCell ref="B180:C180"/>
    <mergeCell ref="B181:C181"/>
    <mergeCell ref="B182:C182"/>
    <mergeCell ref="B183:C183"/>
    <mergeCell ref="E215:I215"/>
    <mergeCell ref="E207:J210"/>
    <mergeCell ref="E220:J220"/>
    <mergeCell ref="E221:J221"/>
    <mergeCell ref="E224:J224"/>
    <mergeCell ref="E202:J203"/>
    <mergeCell ref="E204:F204"/>
    <mergeCell ref="G204:H204"/>
    <mergeCell ref="I204:J204"/>
    <mergeCell ref="E205:J205"/>
    <mergeCell ref="E225:J225"/>
    <mergeCell ref="E222:J222"/>
    <mergeCell ref="E223:J223"/>
    <mergeCell ref="E8:J8"/>
    <mergeCell ref="E10:J10"/>
    <mergeCell ref="E9:J9"/>
    <mergeCell ref="E18:J18"/>
    <mergeCell ref="E19:J19"/>
    <mergeCell ref="E11:J11"/>
    <mergeCell ref="E12:J12"/>
    <mergeCell ref="E14:J14"/>
    <mergeCell ref="E13:J13"/>
    <mergeCell ref="A2:J2"/>
    <mergeCell ref="A3:J3"/>
    <mergeCell ref="A6:J6"/>
    <mergeCell ref="E22:J22"/>
    <mergeCell ref="E21:J21"/>
    <mergeCell ref="E16:J16"/>
    <mergeCell ref="E17:J17"/>
    <mergeCell ref="B4:J4"/>
    <mergeCell ref="C186:D187"/>
    <mergeCell ref="E186:J187"/>
    <mergeCell ref="B185:B186"/>
    <mergeCell ref="A159:D159"/>
    <mergeCell ref="H159:J159"/>
    <mergeCell ref="A46:C47"/>
    <mergeCell ref="E120:J120"/>
    <mergeCell ref="E121:J121"/>
    <mergeCell ref="E119:J119"/>
    <mergeCell ref="E82:J82"/>
    <mergeCell ref="E117:J117"/>
    <mergeCell ref="F137:J138"/>
    <mergeCell ref="E172:F172"/>
    <mergeCell ref="E177:J177"/>
    <mergeCell ref="E175:F175"/>
    <mergeCell ref="E24:J24"/>
    <mergeCell ref="K233:K237"/>
    <mergeCell ref="O167:T167"/>
    <mergeCell ref="O168:T168"/>
    <mergeCell ref="E169:J169"/>
    <mergeCell ref="E152:F152"/>
    <mergeCell ref="E174:H174"/>
    <mergeCell ref="F233:F237"/>
    <mergeCell ref="G233:G237"/>
    <mergeCell ref="H233:H237"/>
    <mergeCell ref="I233:I237"/>
    <mergeCell ref="J233:J237"/>
    <mergeCell ref="E212:J213"/>
    <mergeCell ref="E178:J178"/>
    <mergeCell ref="E179:J179"/>
    <mergeCell ref="E180:J180"/>
    <mergeCell ref="E181:J181"/>
    <mergeCell ref="E182:J182"/>
    <mergeCell ref="E183:J183"/>
    <mergeCell ref="E184:J184"/>
    <mergeCell ref="A227:J231"/>
    <mergeCell ref="E185:J185"/>
    <mergeCell ref="E191:J193"/>
    <mergeCell ref="B184:C184"/>
    <mergeCell ref="E195:J201"/>
  </mergeCells>
  <phoneticPr fontId="10" type="noConversion"/>
  <conditionalFormatting sqref="E48:F50">
    <cfRule type="notContainsBlanks" dxfId="42" priority="49">
      <formula>LEN(TRIM(E48))&gt;0</formula>
    </cfRule>
  </conditionalFormatting>
  <conditionalFormatting sqref="J47">
    <cfRule type="expression" dxfId="41" priority="61">
      <formula>$H$44="For Super Series U21 Singles are OPTIONAL. Do you want to have U21 Singles Events for your tournament?"</formula>
    </cfRule>
  </conditionalFormatting>
  <conditionalFormatting sqref="G48:G50">
    <cfRule type="containsText" dxfId="40" priority="17" operator="containsText" text="No">
      <formula>NOT(ISERROR(SEARCH("No",G48)))</formula>
    </cfRule>
  </conditionalFormatting>
  <conditionalFormatting sqref="H49">
    <cfRule type="expression" dxfId="39" priority="13">
      <formula>$G$49="no"</formula>
    </cfRule>
  </conditionalFormatting>
  <conditionalFormatting sqref="E8:J14 E16:J19 E21:J24 E26:J29 E36:J42 G57 I57 F58:J58 E61:G62 J61 F64:H64 G67">
    <cfRule type="notContainsBlanks" dxfId="38" priority="12">
      <formula>LEN(TRIM(E8))&gt;0</formula>
    </cfRule>
  </conditionalFormatting>
  <conditionalFormatting sqref="E81:J86">
    <cfRule type="notContainsBlanks" dxfId="37" priority="11">
      <formula>LEN(TRIM(E81))&gt;0</formula>
    </cfRule>
  </conditionalFormatting>
  <conditionalFormatting sqref="H87:H88">
    <cfRule type="notContainsBlanks" dxfId="36" priority="10">
      <formula>LEN(TRIM(H87))&gt;0</formula>
    </cfRule>
  </conditionalFormatting>
  <conditionalFormatting sqref="F135:J135 F137:J138 E152:F153 F154:J154 H152:H153 J152:J153 G160:G161 E178:J184 E186:J187">
    <cfRule type="notContainsBlanks" dxfId="35" priority="9">
      <formula>LEN(TRIM(E135))&gt;0</formula>
    </cfRule>
  </conditionalFormatting>
  <conditionalFormatting sqref="E76:J86 H87:H88 E93:J97 E99:J104 H105:H106 E111:J115 E117:J122 H123:H124 E129:J133 F135:J135">
    <cfRule type="notContainsBlanks" dxfId="34" priority="8">
      <formula>LEN(TRIM(E76))&gt;0</formula>
    </cfRule>
  </conditionalFormatting>
  <conditionalFormatting sqref="E50:G50 E49:F49">
    <cfRule type="expression" dxfId="33" priority="5">
      <formula>$E$50=0</formula>
    </cfRule>
  </conditionalFormatting>
  <conditionalFormatting sqref="E51:J51">
    <cfRule type="expression" dxfId="32" priority="4">
      <formula>IF($G$49," ")</formula>
    </cfRule>
  </conditionalFormatting>
  <conditionalFormatting sqref="E49:F49">
    <cfRule type="expression" dxfId="31" priority="3">
      <formula>$E$50=0</formula>
    </cfRule>
  </conditionalFormatting>
  <conditionalFormatting sqref="G49">
    <cfRule type="expression" dxfId="30" priority="2">
      <formula>$E$50=0</formula>
    </cfRule>
  </conditionalFormatting>
  <conditionalFormatting sqref="H66">
    <cfRule type="notContainsBlanks" dxfId="29" priority="1">
      <formula>LEN(TRIM(H66))&gt;0</formula>
    </cfRule>
  </conditionalFormatting>
  <dataValidations xWindow="517" yWindow="635" count="10">
    <dataValidation type="list" allowBlank="1" showInputMessage="1" showErrorMessage="1" promptTitle="Time" prompt="Click the arrow and select the time" sqref="H152:H153 J152:J153 I57" xr:uid="{00000000-0002-0000-0200-000000000000}">
      <formula1>hours</formula1>
    </dataValidation>
    <dataValidation type="list" allowBlank="1" showInputMessage="1" showErrorMessage="1" promptTitle="Currency" prompt="Select in the list" sqref="I123:I124 I87:I88" xr:uid="{00000000-0002-0000-0200-000001000000}">
      <formula1>currency</formula1>
    </dataValidation>
    <dataValidation type="list" allowBlank="1" showInputMessage="1" showErrorMessage="1" errorTitle="You didn't find it" error="Send an email to cv@tmsin.com with the number of tables you will use" promptTitle="Number of tables" prompt="Click on the right arrow and select the number of practice tables" sqref="E62" xr:uid="{00000000-0002-0000-0200-000002000000}">
      <formula1>nb_tables</formula1>
    </dataValidation>
    <dataValidation type="list" allowBlank="1" showInputMessage="1" showErrorMessage="1" errorTitle="You didn't find it ?" error="Please send an email to_x000d_cv@tmsin.com with your equipment supplier name" promptTitle="Brand name" prompt="Select the manufacturer in the list" sqref="F61:G62" xr:uid="{00000000-0002-0000-0200-000003000000}">
      <formula1>Tables</formula1>
    </dataValidation>
    <dataValidation allowBlank="1" showInputMessage="1" showErrorMessage="1" errorTitle="You didn't find it ?" error="Send an email to cv@tmsin.com with the number of tables you will use" sqref="E63" xr:uid="{00000000-0002-0000-0200-000004000000}"/>
    <dataValidation type="list" allowBlank="1" showInputMessage="1" showErrorMessage="1" promptTitle="Floor" prompt="Please select the floor mats from the list." sqref="F64:G64" xr:uid="{00000000-0002-0000-0200-000005000000}">
      <formula1>Sports_Floor</formula1>
    </dataValidation>
    <dataValidation type="list" allowBlank="1" showInputMessage="1" showErrorMessage="1" promptTitle="Balls" prompt="Please select the Balls from the list." sqref="F63:G63" xr:uid="{00000000-0002-0000-0200-000006000000}">
      <formula1>Balls</formula1>
    </dataValidation>
    <dataValidation allowBlank="1" showInputMessage="1" showErrorMessage="1" promptTitle="Choose Yes or No" prompt="To reset to original just delete the value you chosen from the dropdown cell." sqref="J47" xr:uid="{00000000-0002-0000-0200-000007000000}"/>
    <dataValidation type="list" allowBlank="1" showInputMessage="1" showErrorMessage="1" sqref="I105:I106" xr:uid="{00000000-0002-0000-0200-000008000000}">
      <formula1>currency</formula1>
    </dataValidation>
    <dataValidation type="list" allowBlank="1" showInputMessage="1" showErrorMessage="1" sqref="H66" xr:uid="{9F9E5DA7-C1C1-A845-9680-00E989AD3FE5}">
      <formula1>#REF!</formula1>
    </dataValidation>
  </dataValidations>
  <hyperlinks>
    <hyperlink ref="E172" r:id="rId1" xr:uid="{00000000-0004-0000-0200-000000000000}"/>
    <hyperlink ref="F172" r:id="rId2" display="ONLINE ENTRIES ONLY" xr:uid="{00000000-0004-0000-0200-000001000000}"/>
    <hyperlink ref="G204" r:id="rId3" xr:uid="{00000000-0004-0000-0200-000004000000}"/>
  </hyperlinks>
  <printOptions horizontalCentered="1"/>
  <pageMargins left="0" right="0" top="0.39000000000000007" bottom="0.02" header="0" footer="0.2"/>
  <pageSetup paperSize="9" scale="45" fitToHeight="0" orientation="portrait" horizontalDpi="4294967292" verticalDpi="4294967292"/>
  <rowBreaks count="1" manualBreakCount="1">
    <brk id="115" max="9" man="1"/>
  </rowBreaks>
  <drawing r:id="rId4"/>
  <legacyDrawing r:id="rId5"/>
  <extLst>
    <ext xmlns:x14="http://schemas.microsoft.com/office/spreadsheetml/2009/9/main" uri="{78C0D931-6437-407d-A8EE-F0AAD7539E65}">
      <x14:conditionalFormattings>
        <x14:conditionalFormatting xmlns:xm="http://schemas.microsoft.com/office/excel/2006/main">
          <x14:cfRule type="expression" priority="35" id="{CC00D76D-A081-E84E-9EC1-B32DADB56050}">
            <xm:f>ISNUMBER(SEARCH("WTGF",'PLEASE FILL IN HERE FIRST!!!'!$B$5))=TRUE</xm:f>
            <x14:dxf>
              <font>
                <b/>
                <i val="0"/>
                <color theme="0"/>
              </font>
              <fill>
                <patternFill patternType="solid">
                  <fgColor indexed="64"/>
                  <bgColor rgb="FFFFC000"/>
                </patternFill>
              </fill>
              <border>
                <left style="thin">
                  <color rgb="FFFFC000"/>
                </left>
                <right style="thin">
                  <color rgb="FFFFC000"/>
                </right>
                <top style="thin">
                  <color rgb="FFFFC000"/>
                </top>
                <bottom style="thin">
                  <color rgb="FFFFC000"/>
                </bottom>
              </border>
            </x14:dxf>
          </x14:cfRule>
          <x14:cfRule type="expression" priority="36" id="{BE052EE5-11E7-154C-BE79-AE721F4C1A40}">
            <xm:f>ISNUMBER(SEARCH("Platinum",'PLEASE FILL IN HERE FIRST!!!'!$B$5))=TRUE</xm:f>
            <x14:dxf>
              <font>
                <b/>
                <i val="0"/>
                <color theme="0"/>
              </font>
              <fill>
                <patternFill patternType="solid">
                  <fgColor indexed="64"/>
                  <bgColor rgb="FF767171"/>
                </patternFill>
              </fill>
              <border>
                <left style="thin">
                  <color rgb="FF767171"/>
                </left>
                <right style="thin">
                  <color rgb="FF767171"/>
                </right>
                <top style="thin">
                  <color rgb="FF767171"/>
                </top>
                <bottom style="thin">
                  <color rgb="FF767171"/>
                </bottom>
              </border>
            </x14:dxf>
          </x14:cfRule>
          <x14:cfRule type="expression" priority="40" id="{01D3C7BA-D106-3C44-971C-4EE40CAC199A}">
            <xm:f>ISNUMBER(SEARCH("World Tour",'PLEASE FILL IN HERE FIRST!!!'!$B$5))=TRUE</xm:f>
            <x14:dxf>
              <font>
                <b/>
                <i val="0"/>
                <color theme="0"/>
              </font>
              <fill>
                <patternFill patternType="solid">
                  <fgColor indexed="64"/>
                  <bgColor rgb="FFC00000"/>
                </patternFill>
              </fill>
              <border>
                <left style="thin">
                  <color rgb="FFC00000"/>
                </left>
                <right style="thin">
                  <color rgb="FFC00000"/>
                </right>
                <top style="thin">
                  <color rgb="FFC00000"/>
                </top>
                <bottom style="thin">
                  <color rgb="FFC00000"/>
                </bottom>
              </border>
            </x14:dxf>
          </x14:cfRule>
          <xm:sqref>A6:J6</xm:sqref>
        </x14:conditionalFormatting>
        <x14:conditionalFormatting xmlns:xm="http://schemas.microsoft.com/office/excel/2006/main">
          <x14:cfRule type="expression" priority="22" id="{29CA6C93-77ED-994F-AB74-0523A15FF7EA}">
            <xm:f>'PLEASE FILL IN HERE FIRST!!!'!$B$5='PLEASE FILL IN HERE FIRST!!!'!$J$13</xm:f>
            <x14:dxf>
              <font>
                <color theme="0"/>
              </font>
              <fill>
                <patternFill patternType="solid">
                  <fgColor indexed="64"/>
                  <bgColor rgb="FFFFC000"/>
                </patternFill>
              </fill>
            </x14:dxf>
          </x14:cfRule>
          <x14:cfRule type="expression" priority="23" id="{4703DA97-B8D6-E74A-BC58-0153D65D66AD}">
            <xm:f>'PLEASE FILL IN HERE FIRST!!!'!$B$5='PLEASE FILL IN HERE FIRST!!!'!$J$11</xm:f>
            <x14:dxf>
              <font>
                <color theme="0"/>
              </font>
              <fill>
                <patternFill patternType="solid">
                  <fgColor indexed="64"/>
                  <bgColor rgb="FFC00000"/>
                </patternFill>
              </fill>
            </x14:dxf>
          </x14:cfRule>
          <x14:cfRule type="expression" priority="24" id="{8B9E5C98-8551-0744-90B6-B491D2CDC7D0}">
            <xm:f>'PLEASE FILL IN HERE FIRST!!!'!$B$5='PLEASE FILL IN HERE FIRST!!!'!$J$9</xm:f>
            <x14:dxf>
              <font>
                <color theme="0"/>
              </font>
              <fill>
                <patternFill patternType="solid">
                  <fgColor indexed="64"/>
                  <bgColor rgb="FF767171"/>
                </patternFill>
              </fill>
            </x14:dxf>
          </x14:cfRule>
          <xm:sqref>A8 A16 A21 A26 A31 A36 A44 A53 A55 A57 A61 A66 A69 A117 A135</xm:sqref>
        </x14:conditionalFormatting>
        <x14:conditionalFormatting xmlns:xm="http://schemas.microsoft.com/office/excel/2006/main">
          <x14:cfRule type="expression" priority="18" id="{D8E70F81-94E3-9649-816A-988FAFC054E7}">
            <xm:f>'PLEASE FILL IN HERE FIRST!!!'!$B$5='PLEASE FILL IN HERE FIRST!!!'!$J$9</xm:f>
            <x14:dxf>
              <font>
                <color theme="0"/>
              </font>
              <fill>
                <patternFill patternType="solid">
                  <fgColor indexed="64"/>
                  <bgColor rgb="FF767171"/>
                </patternFill>
              </fill>
            </x14:dxf>
          </x14:cfRule>
          <x14:cfRule type="expression" priority="19" id="{0E4A3F1F-899A-A743-B912-F455250CDF5F}">
            <xm:f>'PLEASE FILL IN HERE FIRST!!!'!$B$5='PLEASE FILL IN HERE FIRST!!!'!$J$11</xm:f>
            <x14:dxf>
              <font>
                <color theme="0"/>
              </font>
              <fill>
                <patternFill patternType="solid">
                  <fgColor indexed="64"/>
                  <bgColor rgb="FFC00000"/>
                </patternFill>
              </fill>
            </x14:dxf>
          </x14:cfRule>
          <x14:cfRule type="expression" priority="20" id="{97FBCCDE-5BD2-7A4C-A29C-D0B4CDCD1FEF}">
            <xm:f>'PLEASE FILL IN HERE FIRST!!!'!$B$5='PLEASE FILL IN HERE FIRST!!!'!$J$13</xm:f>
            <x14:dxf>
              <font>
                <color theme="0"/>
              </font>
              <fill>
                <patternFill patternType="solid">
                  <fgColor indexed="64"/>
                  <bgColor rgb="FFFFC000"/>
                </patternFill>
              </fill>
            </x14:dxf>
          </x14:cfRule>
          <xm:sqref>A143 A152 A156 A163 A172 A177 A191 A195 A207 A212 A215</xm:sqref>
        </x14:conditionalFormatting>
      </x14:conditionalFormattings>
    </ext>
    <ext xmlns:x14="http://schemas.microsoft.com/office/spreadsheetml/2009/9/main" uri="{CCE6A557-97BC-4b89-ADB6-D9C93CAAB3DF}">
      <x14:dataValidations xmlns:xm="http://schemas.microsoft.com/office/excel/2006/main" xWindow="517" yWindow="635" count="3">
        <x14:dataValidation type="list" allowBlank="1" showInputMessage="1" showErrorMessage="1" errorTitle="You didn't find it ?" error="Send an email to cv@tmsin.com with the number of tables you will use" promptTitle="Number of  tables" prompt="Click on the right arrow and select the number of competition tables" xr:uid="{00000000-0002-0000-0200-000009000000}">
          <x14:formula1>
            <xm:f>Listes!$A$9:$A$23</xm:f>
          </x14:formula1>
          <xm:sqref>E61</xm:sqref>
        </x14:dataValidation>
        <x14:dataValidation type="list" allowBlank="1" showInputMessage="1" showErrorMessage="1" xr:uid="{00000000-0002-0000-0200-00000A000000}">
          <x14:formula1>
            <xm:f>Listes!$L$2:$L$128</xm:f>
          </x14:formula1>
          <xm:sqref>J61</xm:sqref>
        </x14:dataValidation>
        <x14:dataValidation type="list" allowBlank="1" showInputMessage="1" showErrorMessage="1" xr:uid="{00000000-0002-0000-0200-00000B000000}">
          <x14:formula1>
            <xm:f>INDEX(Listes!$F$2:$F$21,MATCH($F$64,Listes!$E$2:$E$21,0))</xm:f>
          </x14:formula1>
          <xm:sqref>H64</xm:sqref>
        </x14:dataValidation>
      </x14:dataValidations>
    </ext>
    <ext xmlns:mx="http://schemas.microsoft.com/office/mac/excel/2008/main" uri="{64002731-A6B0-56B0-2670-7721B7C09600}">
      <mx:PLV Mode="0" OnePage="0" WScale="10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21"/>
    <pageSetUpPr autoPageBreaks="0" fitToPage="1"/>
  </sheetPr>
  <dimension ref="A1:J45"/>
  <sheetViews>
    <sheetView showGridLines="0" showZeros="0" showOutlineSymbols="0" workbookViewId="0">
      <selection activeCell="B7" sqref="B7:I7"/>
    </sheetView>
  </sheetViews>
  <sheetFormatPr baseColWidth="10" defaultColWidth="11.5" defaultRowHeight="13"/>
  <cols>
    <col min="1" max="1" width="14.33203125" customWidth="1"/>
    <col min="2" max="2" width="4.83203125" customWidth="1"/>
    <col min="3" max="3" width="4.33203125" customWidth="1"/>
    <col min="4" max="4" width="17.83203125" customWidth="1"/>
    <col min="5" max="5" width="11.5" customWidth="1"/>
    <col min="6" max="6" width="9.5" customWidth="1"/>
    <col min="7" max="7" width="13.33203125" style="76" customWidth="1"/>
    <col min="8" max="8" width="11.83203125" customWidth="1"/>
    <col min="9" max="9" width="8.6640625" customWidth="1"/>
    <col min="10" max="10" width="8.33203125" style="76" customWidth="1"/>
  </cols>
  <sheetData>
    <row r="1" spans="1:10" s="68" customFormat="1" ht="39" customHeight="1">
      <c r="A1" s="555">
        <f>'PLEASE FILL IN HERE FIRST!!!'!B3</f>
        <v>0</v>
      </c>
      <c r="B1" s="555"/>
      <c r="C1" s="555"/>
      <c r="D1" s="555"/>
      <c r="E1" s="555"/>
      <c r="F1" s="555"/>
      <c r="G1" s="555"/>
      <c r="H1" s="555"/>
      <c r="I1" s="555"/>
      <c r="J1" s="555"/>
    </row>
    <row r="2" spans="1:10" s="68" customFormat="1" ht="39" customHeight="1">
      <c r="A2" s="555" t="s">
        <v>195</v>
      </c>
      <c r="B2" s="555"/>
      <c r="C2" s="555"/>
      <c r="D2" s="555"/>
      <c r="E2" s="555"/>
      <c r="F2" s="555"/>
      <c r="G2" s="555"/>
      <c r="H2" s="555"/>
      <c r="I2" s="555"/>
      <c r="J2" s="555"/>
    </row>
    <row r="3" spans="1:10" ht="16">
      <c r="A3" s="560" t="str">
        <f>'PLEASE FILL IN HERE FIRST!!!'!B5</f>
        <v>Latin American Team Qualification to Tokyo 2020</v>
      </c>
      <c r="B3" s="560"/>
      <c r="C3" s="560"/>
      <c r="D3" s="560"/>
      <c r="E3" s="560"/>
      <c r="F3" s="560"/>
      <c r="G3" s="560"/>
      <c r="H3" s="560"/>
      <c r="I3" s="560"/>
      <c r="J3" s="84"/>
    </row>
    <row r="4" spans="1:10" ht="16">
      <c r="A4" s="561" t="str">
        <f>'PLEASE FILL IN HERE FIRST!!!'!B7</f>
        <v>Lima, Peru</v>
      </c>
      <c r="B4" s="561"/>
      <c r="C4" s="561"/>
      <c r="D4" s="561"/>
      <c r="E4" s="561"/>
      <c r="F4" s="561"/>
      <c r="G4" s="561"/>
      <c r="H4" s="561"/>
      <c r="I4" s="561"/>
      <c r="J4" s="84"/>
    </row>
    <row r="5" spans="1:10" ht="16">
      <c r="A5" s="170"/>
      <c r="B5" s="170"/>
      <c r="C5" s="170"/>
      <c r="D5" s="171">
        <f>'PLEASE FILL IN HERE FIRST!!!'!B9</f>
        <v>43763</v>
      </c>
      <c r="E5" s="172" t="s">
        <v>110</v>
      </c>
      <c r="F5" s="556">
        <f>'PLEASE FILL IN HERE FIRST!!!'!D9</f>
        <v>43765</v>
      </c>
      <c r="G5" s="556"/>
      <c r="H5" s="170"/>
      <c r="I5" s="170"/>
      <c r="J5" s="10"/>
    </row>
    <row r="6" spans="1:10" ht="27" customHeight="1"/>
    <row r="7" spans="1:10" ht="23">
      <c r="A7" s="153" t="s">
        <v>92</v>
      </c>
      <c r="B7" s="557"/>
      <c r="C7" s="558"/>
      <c r="D7" s="558"/>
      <c r="E7" s="558"/>
      <c r="F7" s="558"/>
      <c r="G7" s="558"/>
      <c r="H7" s="558"/>
      <c r="I7" s="559"/>
      <c r="J7" s="79"/>
    </row>
    <row r="9" spans="1:10">
      <c r="A9" s="152" t="s">
        <v>104</v>
      </c>
    </row>
    <row r="10" spans="1:10" ht="14" thickBot="1"/>
    <row r="11" spans="1:10" ht="25" customHeight="1" thickBot="1">
      <c r="B11" s="154"/>
      <c r="C11" s="152"/>
      <c r="D11" s="155" t="s">
        <v>93</v>
      </c>
    </row>
    <row r="12" spans="1:10" ht="17" thickBot="1">
      <c r="B12" s="156"/>
      <c r="C12" s="152"/>
      <c r="D12" s="155"/>
    </row>
    <row r="13" spans="1:10" ht="25" customHeight="1" thickBot="1">
      <c r="B13" s="154"/>
      <c r="C13" s="152"/>
      <c r="D13" s="155" t="s">
        <v>94</v>
      </c>
    </row>
    <row r="14" spans="1:10" ht="17" thickBot="1">
      <c r="B14" s="156"/>
      <c r="C14" s="152"/>
      <c r="D14" s="155"/>
    </row>
    <row r="15" spans="1:10" ht="24" customHeight="1" thickBot="1">
      <c r="B15" s="154"/>
      <c r="C15" s="152"/>
      <c r="D15" s="155" t="s">
        <v>95</v>
      </c>
    </row>
    <row r="16" spans="1:10" ht="17" thickBot="1">
      <c r="B16" s="156"/>
      <c r="C16" s="152"/>
      <c r="D16" s="155"/>
    </row>
    <row r="17" spans="1:10" ht="25" customHeight="1" thickBot="1">
      <c r="B17" s="154"/>
      <c r="C17" s="152"/>
      <c r="D17" s="155" t="s">
        <v>96</v>
      </c>
    </row>
    <row r="19" spans="1:10" s="76" customFormat="1">
      <c r="A19" s="553" t="s">
        <v>0</v>
      </c>
      <c r="B19" s="553"/>
      <c r="C19" s="553"/>
      <c r="D19" s="553"/>
      <c r="E19" s="553"/>
      <c r="F19" s="553"/>
      <c r="G19" s="553"/>
      <c r="H19" s="78" t="e">
        <f>'PLEASE FILL IN HERE FIRST!!!'!$B$47</f>
        <v>#N/A</v>
      </c>
      <c r="I19" s="77" t="str">
        <f>'PLEASE FILL IN HERE FIRST!!!'!$B$43</f>
        <v>US $</v>
      </c>
      <c r="J19" s="77"/>
    </row>
    <row r="20" spans="1:10" s="76" customFormat="1">
      <c r="A20" s="554" t="s">
        <v>1</v>
      </c>
      <c r="B20" s="554"/>
      <c r="C20" s="554"/>
      <c r="D20" s="554"/>
      <c r="E20" s="554"/>
      <c r="F20" s="554"/>
      <c r="G20" s="554"/>
      <c r="H20" s="78" t="e">
        <f>'PLEASE FILL IN HERE FIRST!!!'!B49</f>
        <v>#N/A</v>
      </c>
      <c r="I20" s="77" t="str">
        <f>'PLEASE FILL IN HERE FIRST!!!'!B43</f>
        <v>US $</v>
      </c>
      <c r="J20" s="77"/>
    </row>
    <row r="21" spans="1:10" s="76" customFormat="1"/>
    <row r="22" spans="1:10" s="76" customFormat="1">
      <c r="A22" s="157" t="s">
        <v>186</v>
      </c>
      <c r="B22" s="157"/>
      <c r="C22" s="157"/>
      <c r="D22" s="158" t="e">
        <f>'PLEASE FILL IN HERE FIRST!!!'!B47</f>
        <v>#N/A</v>
      </c>
      <c r="E22" s="159" t="str">
        <f>'PLEASE FILL IN HERE FIRST!!!'!B43</f>
        <v>US $</v>
      </c>
      <c r="F22" s="159" t="s">
        <v>187</v>
      </c>
      <c r="G22" s="159"/>
      <c r="H22" s="160"/>
      <c r="I22" s="160"/>
      <c r="J22" s="160"/>
    </row>
    <row r="23" spans="1:10">
      <c r="A23" s="159" t="s">
        <v>188</v>
      </c>
      <c r="B23" s="160"/>
      <c r="C23" s="160"/>
      <c r="D23" s="160"/>
      <c r="E23" s="160"/>
      <c r="F23" s="160"/>
      <c r="G23" s="160"/>
      <c r="H23" s="160"/>
      <c r="I23" s="160"/>
      <c r="J23" s="160"/>
    </row>
    <row r="24" spans="1:10" ht="14" thickBot="1">
      <c r="A24" s="160"/>
      <c r="B24" s="160"/>
      <c r="C24" s="160"/>
      <c r="D24" s="160"/>
      <c r="E24" s="160"/>
      <c r="F24" s="160"/>
      <c r="G24" s="160"/>
      <c r="H24" s="160"/>
      <c r="I24" s="160"/>
      <c r="J24" s="160"/>
    </row>
    <row r="25" spans="1:10" ht="25" customHeight="1" thickBot="1">
      <c r="A25" s="160"/>
      <c r="B25" s="161"/>
      <c r="C25" s="160"/>
      <c r="D25" s="157" t="s">
        <v>97</v>
      </c>
      <c r="E25" s="160" t="s">
        <v>189</v>
      </c>
      <c r="F25" s="162">
        <f>Prospectus!H87</f>
        <v>140</v>
      </c>
      <c r="G25" s="159" t="str">
        <f>'PLEASE FILL IN HERE FIRST!!!'!$B$43</f>
        <v>US $</v>
      </c>
      <c r="H25" s="160" t="s">
        <v>190</v>
      </c>
      <c r="I25" s="162">
        <f>Prospectus!H123</f>
        <v>0</v>
      </c>
      <c r="J25" s="159" t="str">
        <f>'PLEASE FILL IN HERE FIRST!!!'!$B$43</f>
        <v>US $</v>
      </c>
    </row>
    <row r="26" spans="1:10" ht="14" thickBot="1">
      <c r="A26" s="160"/>
      <c r="B26" s="160"/>
      <c r="C26" s="160"/>
      <c r="D26" s="163" t="s">
        <v>108</v>
      </c>
      <c r="E26" s="160"/>
      <c r="F26" s="160"/>
      <c r="G26" s="160"/>
      <c r="H26" s="160"/>
      <c r="I26" s="160"/>
      <c r="J26" s="160"/>
    </row>
    <row r="27" spans="1:10" ht="25" customHeight="1" thickBot="1">
      <c r="A27" s="160"/>
      <c r="B27" s="161"/>
      <c r="C27" s="160"/>
      <c r="D27" s="157" t="s">
        <v>98</v>
      </c>
      <c r="E27" s="160" t="s">
        <v>189</v>
      </c>
      <c r="F27" s="162">
        <f>Prospectus!H88</f>
        <v>90</v>
      </c>
      <c r="G27" s="159" t="str">
        <f>'PLEASE FILL IN HERE FIRST!!!'!$B$43</f>
        <v>US $</v>
      </c>
      <c r="H27" s="160" t="s">
        <v>190</v>
      </c>
      <c r="I27" s="162">
        <f>Prospectus!H124</f>
        <v>0</v>
      </c>
      <c r="J27" s="159" t="str">
        <f>'PLEASE FILL IN HERE FIRST!!!'!$B$43</f>
        <v>US $</v>
      </c>
    </row>
    <row r="28" spans="1:10">
      <c r="A28" s="160"/>
      <c r="B28" s="160"/>
      <c r="C28" s="160"/>
      <c r="D28" s="160"/>
      <c r="E28" s="160"/>
      <c r="F28" s="160"/>
      <c r="G28" s="160"/>
      <c r="H28" s="160"/>
      <c r="I28" s="164"/>
      <c r="J28" s="160"/>
    </row>
    <row r="29" spans="1:10" ht="14" thickBot="1">
      <c r="A29" s="160"/>
      <c r="B29" s="160"/>
      <c r="C29" s="160"/>
      <c r="D29" s="160"/>
      <c r="E29" s="160"/>
      <c r="F29" s="160"/>
      <c r="G29" s="160"/>
      <c r="H29" s="160"/>
      <c r="I29" s="160"/>
      <c r="J29" s="160"/>
    </row>
    <row r="30" spans="1:10" ht="25" customHeight="1" thickBot="1">
      <c r="A30" s="165" t="s">
        <v>99</v>
      </c>
      <c r="B30" s="161"/>
      <c r="C30" s="160"/>
      <c r="D30" s="160" t="s">
        <v>100</v>
      </c>
      <c r="E30" s="160"/>
      <c r="F30" s="160"/>
      <c r="G30" s="160"/>
      <c r="H30" s="160"/>
      <c r="I30" s="160"/>
      <c r="J30" s="160"/>
    </row>
    <row r="31" spans="1:10">
      <c r="A31" s="160"/>
      <c r="B31" s="160"/>
      <c r="C31" s="160"/>
      <c r="D31" s="160"/>
      <c r="E31" s="160"/>
      <c r="F31" s="160"/>
      <c r="G31" s="160"/>
      <c r="H31" s="160"/>
      <c r="I31" s="160"/>
      <c r="J31" s="160"/>
    </row>
    <row r="32" spans="1:10">
      <c r="A32" s="563"/>
      <c r="B32" s="564"/>
      <c r="C32" s="564"/>
      <c r="D32" s="565"/>
      <c r="E32" s="160"/>
      <c r="F32" s="578"/>
      <c r="G32" s="579"/>
      <c r="H32" s="579"/>
      <c r="I32" s="579"/>
      <c r="J32" s="580"/>
    </row>
    <row r="33" spans="1:10">
      <c r="A33" s="566"/>
      <c r="B33" s="567"/>
      <c r="C33" s="567"/>
      <c r="D33" s="568"/>
      <c r="E33" s="160"/>
      <c r="F33" s="574" t="s">
        <v>102</v>
      </c>
      <c r="G33" s="574"/>
      <c r="H33" s="574"/>
      <c r="I33" s="574"/>
      <c r="J33" s="166"/>
    </row>
    <row r="34" spans="1:10">
      <c r="A34" s="566"/>
      <c r="B34" s="567"/>
      <c r="C34" s="567"/>
      <c r="D34" s="568"/>
      <c r="E34" s="160"/>
      <c r="F34" s="167"/>
      <c r="G34" s="167"/>
      <c r="H34" s="167"/>
      <c r="I34" s="167"/>
      <c r="J34" s="167"/>
    </row>
    <row r="35" spans="1:10">
      <c r="A35" s="566"/>
      <c r="B35" s="567"/>
      <c r="C35" s="567"/>
      <c r="D35" s="568"/>
      <c r="E35" s="160"/>
      <c r="F35" s="167"/>
      <c r="G35" s="167"/>
      <c r="H35" s="167"/>
      <c r="I35" s="167"/>
      <c r="J35" s="167"/>
    </row>
    <row r="36" spans="1:10">
      <c r="A36" s="566"/>
      <c r="B36" s="567"/>
      <c r="C36" s="567"/>
      <c r="D36" s="568"/>
      <c r="E36" s="160"/>
      <c r="F36" s="167"/>
      <c r="G36" s="167"/>
      <c r="H36" s="167"/>
      <c r="I36" s="167"/>
      <c r="J36" s="167"/>
    </row>
    <row r="37" spans="1:10">
      <c r="A37" s="569"/>
      <c r="B37" s="570"/>
      <c r="C37" s="570"/>
      <c r="D37" s="571"/>
      <c r="E37" s="160"/>
      <c r="F37" s="578"/>
      <c r="G37" s="579"/>
      <c r="H37" s="579"/>
      <c r="I37" s="579"/>
      <c r="J37" s="580"/>
    </row>
    <row r="38" spans="1:10">
      <c r="A38" s="572" t="s">
        <v>103</v>
      </c>
      <c r="B38" s="572"/>
      <c r="C38" s="572"/>
      <c r="D38" s="572"/>
      <c r="E38" s="160"/>
      <c r="F38" s="573" t="s">
        <v>101</v>
      </c>
      <c r="G38" s="573"/>
      <c r="H38" s="573"/>
      <c r="I38" s="573"/>
      <c r="J38" s="168"/>
    </row>
    <row r="39" spans="1:10">
      <c r="A39" s="160"/>
      <c r="B39" s="160"/>
      <c r="C39" s="160"/>
      <c r="D39" s="160"/>
      <c r="E39" s="160"/>
      <c r="F39" s="160"/>
      <c r="G39" s="160"/>
      <c r="H39" s="160"/>
      <c r="I39" s="160"/>
      <c r="J39" s="160"/>
    </row>
    <row r="40" spans="1:10">
      <c r="A40" s="160" t="s">
        <v>107</v>
      </c>
      <c r="B40" s="160"/>
      <c r="C40" s="160"/>
      <c r="D40" s="160"/>
      <c r="E40" s="160"/>
      <c r="F40" s="160"/>
      <c r="G40" s="160"/>
      <c r="H40" s="582">
        <f>'PLEASE FILL IN HERE FIRST!!!'!B31</f>
        <v>0</v>
      </c>
      <c r="I40" s="583"/>
      <c r="J40" s="583"/>
    </row>
    <row r="41" spans="1:10">
      <c r="A41" s="160"/>
      <c r="B41" s="160"/>
      <c r="C41" s="160"/>
      <c r="D41" s="160"/>
      <c r="E41" s="160"/>
      <c r="F41" s="160"/>
      <c r="G41" s="160"/>
      <c r="H41" s="160"/>
      <c r="I41" s="160"/>
      <c r="J41" s="160"/>
    </row>
    <row r="42" spans="1:10">
      <c r="A42" s="169" t="s">
        <v>105</v>
      </c>
      <c r="B42" s="575">
        <f>'PLEASE FILL IN HERE FIRST!!!'!B27</f>
        <v>0</v>
      </c>
      <c r="C42" s="576"/>
      <c r="D42" s="577"/>
      <c r="E42" s="169" t="s">
        <v>106</v>
      </c>
      <c r="F42" s="581">
        <f>Accommodation!B56</f>
        <v>0</v>
      </c>
      <c r="G42" s="576"/>
      <c r="H42" s="576"/>
      <c r="I42" s="576"/>
      <c r="J42" s="577"/>
    </row>
    <row r="45" spans="1:10">
      <c r="F45" s="562"/>
      <c r="G45" s="562"/>
      <c r="H45" s="562"/>
      <c r="I45" s="562"/>
    </row>
  </sheetData>
  <sheetProtection password="CA4D" sheet="1" objects="1" scenarios="1" selectLockedCells="1"/>
  <mergeCells count="18">
    <mergeCell ref="F45:I45"/>
    <mergeCell ref="A32:D37"/>
    <mergeCell ref="A38:D38"/>
    <mergeCell ref="F38:I38"/>
    <mergeCell ref="F33:I33"/>
    <mergeCell ref="B42:D42"/>
    <mergeCell ref="F32:J32"/>
    <mergeCell ref="F37:J37"/>
    <mergeCell ref="F42:J42"/>
    <mergeCell ref="H40:J40"/>
    <mergeCell ref="A19:G19"/>
    <mergeCell ref="A20:G20"/>
    <mergeCell ref="A2:J2"/>
    <mergeCell ref="F5:G5"/>
    <mergeCell ref="A1:J1"/>
    <mergeCell ref="B7:I7"/>
    <mergeCell ref="A3:I3"/>
    <mergeCell ref="A4:I4"/>
  </mergeCells>
  <phoneticPr fontId="3" type="noConversion"/>
  <pageMargins left="0.59" right="0.59" top="0.79000000000000015" bottom="0.79000000000000015" header="0" footer="0"/>
  <pageSetup paperSize="9" scale="81" orientation="portrait" horizontalDpi="4294967292" verticalDpi="4294967292"/>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11"/>
    <pageSetUpPr fitToPage="1"/>
  </sheetPr>
  <dimension ref="A1:S55"/>
  <sheetViews>
    <sheetView showGridLines="0" tabSelected="1" zoomScale="90" zoomScaleNormal="90" zoomScalePageLayoutView="90" workbookViewId="0">
      <selection activeCell="F33" sqref="F33"/>
    </sheetView>
  </sheetViews>
  <sheetFormatPr baseColWidth="10" defaultColWidth="0" defaultRowHeight="13"/>
  <cols>
    <col min="1" max="1" width="19.6640625" style="53" customWidth="1"/>
    <col min="2" max="2" width="20.5" style="53" customWidth="1"/>
    <col min="3" max="3" width="18.5" style="53" customWidth="1"/>
    <col min="4" max="4" width="8.83203125" style="53" customWidth="1"/>
    <col min="5" max="5" width="10.33203125" style="53" bestFit="1" customWidth="1"/>
    <col min="6" max="6" width="19.33203125" style="53" bestFit="1" customWidth="1"/>
    <col min="7" max="7" width="13.5" style="53" bestFit="1" customWidth="1"/>
    <col min="8" max="8" width="16.1640625" style="53" hidden="1" customWidth="1"/>
    <col min="9" max="9" width="16.1640625" style="53" customWidth="1"/>
    <col min="10" max="10" width="7.33203125" style="53" customWidth="1"/>
    <col min="11" max="11" width="21" style="53" customWidth="1"/>
    <col min="12" max="12" width="11.6640625" style="53" bestFit="1" customWidth="1"/>
    <col min="13" max="13" width="14.6640625" style="53" customWidth="1"/>
    <col min="14" max="14" width="18" style="53" customWidth="1"/>
    <col min="15" max="15" width="11.5" style="53" customWidth="1"/>
    <col min="16" max="16" width="11.5" style="53" hidden="1" customWidth="1"/>
    <col min="17" max="17" width="17.1640625" style="53" hidden="1" customWidth="1"/>
    <col min="18" max="19" width="0" style="50" hidden="1" customWidth="1"/>
    <col min="20" max="22" width="0" style="53" hidden="1" customWidth="1"/>
    <col min="23" max="16384" width="0" style="53" hidden="1"/>
  </cols>
  <sheetData>
    <row r="1" spans="1:19" ht="25">
      <c r="A1" s="600" t="str">
        <f>'PLEASE FILL IN HERE FIRST!!!'!B5</f>
        <v>Latin American Team Qualification to Tokyo 2020</v>
      </c>
      <c r="B1" s="600"/>
      <c r="C1" s="600"/>
      <c r="D1" s="600"/>
      <c r="E1" s="600"/>
      <c r="F1" s="600"/>
      <c r="G1" s="600"/>
      <c r="H1" s="600"/>
      <c r="I1" s="600"/>
      <c r="J1" s="600"/>
      <c r="K1" s="600"/>
      <c r="L1" s="600"/>
      <c r="M1" s="600"/>
      <c r="N1" s="600"/>
    </row>
    <row r="2" spans="1:19" ht="25">
      <c r="A2" s="600" t="s">
        <v>196</v>
      </c>
      <c r="B2" s="600"/>
      <c r="C2" s="600"/>
      <c r="D2" s="600"/>
      <c r="E2" s="600"/>
      <c r="F2" s="600"/>
      <c r="G2" s="600"/>
      <c r="H2" s="600"/>
      <c r="I2" s="600"/>
      <c r="J2" s="600"/>
      <c r="K2" s="600"/>
      <c r="L2" s="600"/>
      <c r="M2" s="600"/>
      <c r="N2" s="600"/>
    </row>
    <row r="3" spans="1:19" ht="23" hidden="1">
      <c r="A3" s="601" t="str">
        <f>'PLEASE FILL IN HERE FIRST!!!'!B5</f>
        <v>Latin American Team Qualification to Tokyo 2020</v>
      </c>
      <c r="B3" s="601"/>
      <c r="C3" s="601"/>
      <c r="D3" s="601"/>
      <c r="E3" s="601"/>
      <c r="F3" s="601"/>
      <c r="G3" s="601"/>
      <c r="H3" s="601"/>
      <c r="I3" s="601"/>
      <c r="J3" s="601"/>
      <c r="K3" s="601"/>
      <c r="L3" s="601"/>
      <c r="M3" s="601"/>
      <c r="N3" s="601"/>
    </row>
    <row r="4" spans="1:19" s="205" customFormat="1" ht="25" customHeight="1">
      <c r="A4" s="602" t="str">
        <f>'PLEASE FILL IN HERE FIRST!!!'!B7</f>
        <v>Lima, Peru</v>
      </c>
      <c r="B4" s="602"/>
      <c r="C4" s="602"/>
      <c r="D4" s="602"/>
      <c r="E4" s="602"/>
      <c r="F4" s="602"/>
      <c r="G4" s="602"/>
      <c r="H4" s="602"/>
      <c r="I4" s="602"/>
      <c r="J4" s="602"/>
      <c r="K4" s="602"/>
      <c r="L4" s="602"/>
      <c r="M4" s="602"/>
      <c r="N4" s="602"/>
      <c r="R4" s="204"/>
      <c r="S4" s="204"/>
    </row>
    <row r="5" spans="1:19" s="257" customFormat="1" ht="23" customHeight="1">
      <c r="A5" s="431" t="s">
        <v>567</v>
      </c>
      <c r="B5" s="432">
        <f>'PLEASE FILL IN HERE FIRST!!!'!B9</f>
        <v>43763</v>
      </c>
      <c r="C5" s="433" t="s">
        <v>110</v>
      </c>
      <c r="D5" s="604">
        <f>'PLEASE FILL IN HERE FIRST!!!'!D9</f>
        <v>43765</v>
      </c>
      <c r="E5" s="604"/>
      <c r="F5" s="435"/>
      <c r="G5" s="436"/>
      <c r="H5" s="603"/>
      <c r="I5" s="603"/>
      <c r="J5" s="435"/>
      <c r="K5" s="435"/>
      <c r="L5" s="438"/>
      <c r="M5" s="439"/>
      <c r="N5" s="455"/>
      <c r="R5" s="258"/>
      <c r="S5" s="258"/>
    </row>
    <row r="6" spans="1:19" ht="9" customHeight="1">
      <c r="A6" s="429"/>
      <c r="B6" s="429"/>
      <c r="C6" s="429"/>
      <c r="D6" s="429"/>
      <c r="E6" s="429"/>
      <c r="F6" s="429"/>
      <c r="G6" s="429"/>
      <c r="H6" s="429"/>
      <c r="I6" s="429"/>
      <c r="J6" s="429"/>
      <c r="K6" s="429"/>
      <c r="L6" s="429"/>
      <c r="M6" s="429"/>
      <c r="N6" s="429"/>
    </row>
    <row r="7" spans="1:19" ht="23" customHeight="1">
      <c r="A7" s="587" t="s">
        <v>588</v>
      </c>
      <c r="B7" s="588"/>
      <c r="C7" s="589" t="s">
        <v>439</v>
      </c>
      <c r="D7" s="590"/>
      <c r="E7" s="590"/>
      <c r="F7" s="590"/>
      <c r="G7" s="590"/>
      <c r="H7" s="590"/>
      <c r="I7" s="590"/>
      <c r="J7" s="590"/>
      <c r="K7" s="590"/>
      <c r="L7" s="590"/>
      <c r="M7" s="590"/>
      <c r="N7" s="591"/>
    </row>
    <row r="8" spans="1:19" ht="10" customHeight="1">
      <c r="A8" s="430"/>
      <c r="B8" s="430"/>
      <c r="C8" s="428"/>
      <c r="D8" s="428"/>
      <c r="E8" s="428"/>
      <c r="F8" s="428"/>
      <c r="G8" s="428"/>
      <c r="H8" s="428"/>
      <c r="I8" s="428"/>
      <c r="J8" s="428"/>
      <c r="K8" s="428"/>
      <c r="L8" s="428"/>
      <c r="M8" s="428"/>
      <c r="N8" s="428"/>
    </row>
    <row r="9" spans="1:19" ht="27" customHeight="1">
      <c r="A9" s="597" t="s">
        <v>581</v>
      </c>
      <c r="B9" s="597"/>
      <c r="C9" s="597"/>
      <c r="D9" s="597"/>
      <c r="E9" s="597"/>
      <c r="F9" s="597"/>
      <c r="G9" s="597"/>
      <c r="H9" s="597"/>
      <c r="I9" s="597"/>
      <c r="J9" s="597"/>
      <c r="K9" s="597"/>
      <c r="L9" s="597"/>
      <c r="M9" s="597"/>
      <c r="N9" s="597"/>
    </row>
    <row r="10" spans="1:19">
      <c r="A10" s="100"/>
      <c r="B10" s="100"/>
      <c r="C10" s="100"/>
      <c r="D10" s="89"/>
      <c r="E10" s="100"/>
      <c r="F10" s="100"/>
      <c r="G10" s="100"/>
      <c r="H10" s="100"/>
      <c r="I10" s="100"/>
      <c r="J10" s="100"/>
      <c r="K10" s="100"/>
      <c r="L10" s="100"/>
      <c r="M10" s="100"/>
    </row>
    <row r="11" spans="1:19" ht="14" customHeight="1">
      <c r="A11" s="594" t="s">
        <v>327</v>
      </c>
      <c r="B11" s="594" t="s">
        <v>431</v>
      </c>
      <c r="C11" s="594" t="s">
        <v>111</v>
      </c>
      <c r="D11" s="594" t="s">
        <v>433</v>
      </c>
      <c r="E11" s="594" t="s">
        <v>114</v>
      </c>
      <c r="F11" s="216" t="s">
        <v>19</v>
      </c>
      <c r="G11" s="216" t="s">
        <v>20</v>
      </c>
      <c r="H11" s="216" t="s">
        <v>57</v>
      </c>
      <c r="I11" s="216" t="s">
        <v>573</v>
      </c>
      <c r="J11" s="594" t="s">
        <v>54</v>
      </c>
      <c r="K11" s="594" t="s">
        <v>132</v>
      </c>
      <c r="L11" s="216" t="s">
        <v>133</v>
      </c>
      <c r="M11" s="216" t="s">
        <v>573</v>
      </c>
      <c r="N11" s="218" t="s">
        <v>569</v>
      </c>
    </row>
    <row r="12" spans="1:19" ht="24" customHeight="1">
      <c r="A12" s="595"/>
      <c r="B12" s="595"/>
      <c r="C12" s="595"/>
      <c r="D12" s="595"/>
      <c r="E12" s="595"/>
      <c r="F12" s="248" t="s">
        <v>121</v>
      </c>
      <c r="G12" s="248" t="s">
        <v>121</v>
      </c>
      <c r="H12" s="249" t="s">
        <v>200</v>
      </c>
      <c r="I12" s="248" t="s">
        <v>201</v>
      </c>
      <c r="J12" s="595"/>
      <c r="K12" s="595"/>
      <c r="L12" s="216"/>
      <c r="M12" s="219" t="str">
        <f>'PLEASE FILL IN HERE FIRST!!!'!B43</f>
        <v>US $</v>
      </c>
      <c r="N12" s="219" t="str">
        <f>'PLEASE FILL IN HERE FIRST!!!'!B43</f>
        <v>US $</v>
      </c>
    </row>
    <row r="13" spans="1:19" ht="20.25" customHeight="1">
      <c r="A13" s="211" t="s">
        <v>124</v>
      </c>
      <c r="B13" s="212" t="s">
        <v>431</v>
      </c>
      <c r="C13" s="212" t="s">
        <v>111</v>
      </c>
      <c r="D13" s="213" t="s">
        <v>199</v>
      </c>
      <c r="E13" s="213" t="s">
        <v>28</v>
      </c>
      <c r="F13" s="214">
        <v>43762</v>
      </c>
      <c r="G13" s="214">
        <v>43766</v>
      </c>
      <c r="H13" s="213" t="s">
        <v>29</v>
      </c>
      <c r="I13" s="213"/>
      <c r="J13" s="213" t="s">
        <v>55</v>
      </c>
      <c r="K13" s="213" t="s">
        <v>432</v>
      </c>
      <c r="L13" s="213">
        <v>4</v>
      </c>
      <c r="M13" s="215" t="str">
        <f>IF(AND(E13="ACC",I13="x",J13="SR"),180*L13,IF(AND(E13="ACC",I13="x",J13="DR"),140*L13,IF(AND(E13="PLA",I13="x",J13="SR"),140*L13,IF(AND(E13="PLA",I13="x",J13="DR"),90*L13,IF(AND(E13="COA",I13="x",J13="SR"),140*L13,IF(AND(E13="COA",I13="x",J13="DR"),90*L13,IF(AND(E13="DEL",I13="x",J13="SR"),140*L13,IF(AND(E13="DEL",I13="x",J13="DR"),90*L13," "))))))))</f>
        <v xml:space="preserve"> </v>
      </c>
      <c r="N13" s="215">
        <v>0</v>
      </c>
    </row>
    <row r="14" spans="1:19" ht="19.5" customHeight="1">
      <c r="A14" s="216">
        <v>1</v>
      </c>
      <c r="B14" s="419"/>
      <c r="C14" s="419"/>
      <c r="D14" s="420"/>
      <c r="E14" s="420"/>
      <c r="F14" s="421"/>
      <c r="G14" s="421"/>
      <c r="H14" s="420"/>
      <c r="I14" s="445" t="s">
        <v>568</v>
      </c>
      <c r="J14" s="420"/>
      <c r="K14" s="422"/>
      <c r="L14" s="216" t="str">
        <f t="shared" ref="L14:L43" si="0">IF(AND(F14&lt;&gt;0,G14&lt;&gt;0),G14-F14,"")</f>
        <v/>
      </c>
      <c r="M14" s="217" t="str">
        <f>IF(AND(E14="ACC",I14="x",J14="SR"),180*L14,IF(AND(E14="ACC",I14="x",J14="DR"),130*L14,IF(AND(E14="PLA",I14="x",J14="SR"),180*L14,IF(AND(E14="PLA",I14="x",J14="DR"),125*L14,IF(AND(E14="COA",I14="x",J14="SR"),180*L14,IF(AND(E14="COA",I14="x",J14="DR"),125*L14,IF(AND(E14="DEL",I14="x",J14="SR"),180*L14,IF(AND(E14="DEL",I14="x",J14="DR"),125*L14," "))))))))</f>
        <v xml:space="preserve"> </v>
      </c>
      <c r="N14" s="639"/>
      <c r="Q14" s="53" t="str">
        <f>$B14&amp;" "&amp;$C14</f>
        <v xml:space="preserve"> </v>
      </c>
    </row>
    <row r="15" spans="1:19" ht="19.5" customHeight="1">
      <c r="A15" s="216">
        <v>2</v>
      </c>
      <c r="B15" s="419"/>
      <c r="C15" s="419"/>
      <c r="D15" s="420"/>
      <c r="E15" s="420"/>
      <c r="F15" s="421"/>
      <c r="G15" s="421"/>
      <c r="H15" s="420"/>
      <c r="I15" s="445" t="s">
        <v>568</v>
      </c>
      <c r="J15" s="420"/>
      <c r="K15" s="422"/>
      <c r="L15" s="216" t="str">
        <f t="shared" si="0"/>
        <v/>
      </c>
      <c r="M15" s="217" t="str">
        <f t="shared" ref="M15:M33" si="1">IF(AND(E15="ACC",I15="x",J15="SR"),180*L15,IF(AND(E15="ACC",I15="x",J15="DR"),130*L15,IF(AND(E15="PLA",I15="x",J15="SR"),180*L15,IF(AND(E15="PLA",I15="x",J15="DR"),125*L15,IF(AND(E15="COA",I15="x",J15="SR"),180*L15,IF(AND(E15="COA",I15="x",J15="DR"),125*L15,IF(AND(E15="DEL",I15="x",J15="SR"),180*L15,IF(AND(E15="DEL",I15="x",J15="DR"),125*L15," "))))))))</f>
        <v xml:space="preserve"> </v>
      </c>
      <c r="N15" s="639"/>
      <c r="Q15" s="53" t="str">
        <f t="shared" ref="Q15:Q50" si="2">$B15&amp;" "&amp;$C15</f>
        <v xml:space="preserve"> </v>
      </c>
    </row>
    <row r="16" spans="1:19" ht="19.5" customHeight="1">
      <c r="A16" s="216">
        <v>3</v>
      </c>
      <c r="B16" s="419"/>
      <c r="C16" s="419"/>
      <c r="D16" s="420"/>
      <c r="E16" s="420"/>
      <c r="F16" s="421"/>
      <c r="G16" s="421"/>
      <c r="H16" s="420"/>
      <c r="I16" s="445" t="s">
        <v>568</v>
      </c>
      <c r="J16" s="420"/>
      <c r="K16" s="422"/>
      <c r="L16" s="216" t="str">
        <f t="shared" si="0"/>
        <v/>
      </c>
      <c r="M16" s="217" t="str">
        <f t="shared" si="1"/>
        <v xml:space="preserve"> </v>
      </c>
      <c r="N16" s="639"/>
      <c r="Q16" s="53" t="str">
        <f t="shared" si="2"/>
        <v xml:space="preserve"> </v>
      </c>
    </row>
    <row r="17" spans="1:17" ht="19.5" customHeight="1">
      <c r="A17" s="216">
        <v>4</v>
      </c>
      <c r="B17" s="419"/>
      <c r="C17" s="419"/>
      <c r="D17" s="420"/>
      <c r="E17" s="420"/>
      <c r="F17" s="421"/>
      <c r="G17" s="421"/>
      <c r="H17" s="420"/>
      <c r="I17" s="445" t="s">
        <v>568</v>
      </c>
      <c r="J17" s="420"/>
      <c r="K17" s="422"/>
      <c r="L17" s="216" t="str">
        <f t="shared" si="0"/>
        <v/>
      </c>
      <c r="M17" s="217" t="str">
        <f t="shared" si="1"/>
        <v xml:space="preserve"> </v>
      </c>
      <c r="N17" s="639"/>
      <c r="Q17" s="53" t="str">
        <f t="shared" si="2"/>
        <v xml:space="preserve"> </v>
      </c>
    </row>
    <row r="18" spans="1:17" ht="19.5" customHeight="1">
      <c r="A18" s="216">
        <v>5</v>
      </c>
      <c r="B18" s="419"/>
      <c r="C18" s="419"/>
      <c r="D18" s="420"/>
      <c r="E18" s="420"/>
      <c r="F18" s="421"/>
      <c r="G18" s="421"/>
      <c r="H18" s="420"/>
      <c r="I18" s="445" t="s">
        <v>568</v>
      </c>
      <c r="J18" s="420"/>
      <c r="K18" s="422"/>
      <c r="L18" s="216" t="str">
        <f t="shared" si="0"/>
        <v/>
      </c>
      <c r="M18" s="217" t="str">
        <f t="shared" si="1"/>
        <v xml:space="preserve"> </v>
      </c>
      <c r="N18" s="639"/>
      <c r="Q18" s="53" t="str">
        <f t="shared" si="2"/>
        <v xml:space="preserve"> </v>
      </c>
    </row>
    <row r="19" spans="1:17" ht="19.5" customHeight="1">
      <c r="A19" s="216">
        <v>6</v>
      </c>
      <c r="B19" s="419"/>
      <c r="C19" s="419"/>
      <c r="D19" s="420"/>
      <c r="E19" s="420"/>
      <c r="F19" s="421"/>
      <c r="G19" s="421"/>
      <c r="H19" s="420"/>
      <c r="I19" s="445" t="s">
        <v>568</v>
      </c>
      <c r="J19" s="420"/>
      <c r="K19" s="422"/>
      <c r="L19" s="216" t="str">
        <f t="shared" si="0"/>
        <v/>
      </c>
      <c r="M19" s="217" t="str">
        <f t="shared" si="1"/>
        <v xml:space="preserve"> </v>
      </c>
      <c r="N19" s="639"/>
      <c r="Q19" s="53" t="str">
        <f t="shared" si="2"/>
        <v xml:space="preserve"> </v>
      </c>
    </row>
    <row r="20" spans="1:17" ht="19.5" customHeight="1">
      <c r="A20" s="216">
        <v>7</v>
      </c>
      <c r="B20" s="419"/>
      <c r="C20" s="419"/>
      <c r="D20" s="420"/>
      <c r="E20" s="420"/>
      <c r="F20" s="421"/>
      <c r="G20" s="421"/>
      <c r="H20" s="420"/>
      <c r="I20" s="445" t="s">
        <v>568</v>
      </c>
      <c r="J20" s="420"/>
      <c r="K20" s="422"/>
      <c r="L20" s="216" t="str">
        <f t="shared" si="0"/>
        <v/>
      </c>
      <c r="M20" s="217" t="str">
        <f t="shared" si="1"/>
        <v xml:space="preserve"> </v>
      </c>
      <c r="N20" s="639"/>
      <c r="Q20" s="53" t="str">
        <f t="shared" si="2"/>
        <v xml:space="preserve"> </v>
      </c>
    </row>
    <row r="21" spans="1:17" ht="19.5" customHeight="1">
      <c r="A21" s="216">
        <v>8</v>
      </c>
      <c r="B21" s="419"/>
      <c r="C21" s="419"/>
      <c r="D21" s="420"/>
      <c r="E21" s="420"/>
      <c r="F21" s="421"/>
      <c r="G21" s="421"/>
      <c r="H21" s="420"/>
      <c r="I21" s="445" t="s">
        <v>568</v>
      </c>
      <c r="J21" s="420"/>
      <c r="K21" s="422"/>
      <c r="L21" s="216" t="str">
        <f t="shared" si="0"/>
        <v/>
      </c>
      <c r="M21" s="217" t="str">
        <f t="shared" si="1"/>
        <v xml:space="preserve"> </v>
      </c>
      <c r="N21" s="639"/>
      <c r="Q21" s="53" t="str">
        <f t="shared" si="2"/>
        <v xml:space="preserve"> </v>
      </c>
    </row>
    <row r="22" spans="1:17" ht="19.5" customHeight="1">
      <c r="A22" s="216">
        <v>9</v>
      </c>
      <c r="B22" s="419"/>
      <c r="C22" s="419"/>
      <c r="D22" s="420"/>
      <c r="E22" s="420"/>
      <c r="F22" s="421"/>
      <c r="G22" s="421"/>
      <c r="H22" s="420"/>
      <c r="I22" s="445" t="s">
        <v>568</v>
      </c>
      <c r="J22" s="420"/>
      <c r="K22" s="422"/>
      <c r="L22" s="216" t="str">
        <f t="shared" si="0"/>
        <v/>
      </c>
      <c r="M22" s="217" t="str">
        <f t="shared" si="1"/>
        <v xml:space="preserve"> </v>
      </c>
      <c r="N22" s="639"/>
      <c r="Q22" s="53" t="str">
        <f t="shared" si="2"/>
        <v xml:space="preserve"> </v>
      </c>
    </row>
    <row r="23" spans="1:17" ht="19.5" customHeight="1">
      <c r="A23" s="216">
        <v>10</v>
      </c>
      <c r="B23" s="419"/>
      <c r="C23" s="419"/>
      <c r="D23" s="420"/>
      <c r="E23" s="420"/>
      <c r="F23" s="421"/>
      <c r="G23" s="421"/>
      <c r="H23" s="420"/>
      <c r="I23" s="445" t="s">
        <v>568</v>
      </c>
      <c r="J23" s="420"/>
      <c r="K23" s="422"/>
      <c r="L23" s="216" t="str">
        <f t="shared" si="0"/>
        <v/>
      </c>
      <c r="M23" s="217" t="str">
        <f t="shared" si="1"/>
        <v xml:space="preserve"> </v>
      </c>
      <c r="N23" s="639"/>
      <c r="Q23" s="53" t="str">
        <f t="shared" si="2"/>
        <v xml:space="preserve"> </v>
      </c>
    </row>
    <row r="24" spans="1:17" ht="19.5" customHeight="1">
      <c r="A24" s="216">
        <v>11</v>
      </c>
      <c r="B24" s="419"/>
      <c r="C24" s="419"/>
      <c r="D24" s="420"/>
      <c r="E24" s="420"/>
      <c r="F24" s="421"/>
      <c r="G24" s="421"/>
      <c r="H24" s="420"/>
      <c r="I24" s="445" t="s">
        <v>568</v>
      </c>
      <c r="J24" s="420"/>
      <c r="K24" s="422"/>
      <c r="L24" s="216" t="str">
        <f t="shared" si="0"/>
        <v/>
      </c>
      <c r="M24" s="217" t="str">
        <f t="shared" si="1"/>
        <v xml:space="preserve"> </v>
      </c>
      <c r="N24" s="639"/>
      <c r="Q24" s="53" t="str">
        <f t="shared" si="2"/>
        <v xml:space="preserve"> </v>
      </c>
    </row>
    <row r="25" spans="1:17" ht="19.5" customHeight="1">
      <c r="A25" s="216">
        <v>12</v>
      </c>
      <c r="B25" s="419"/>
      <c r="C25" s="419"/>
      <c r="D25" s="420"/>
      <c r="E25" s="420"/>
      <c r="F25" s="421"/>
      <c r="G25" s="421"/>
      <c r="H25" s="420"/>
      <c r="I25" s="445" t="s">
        <v>568</v>
      </c>
      <c r="J25" s="420"/>
      <c r="K25" s="422"/>
      <c r="L25" s="216" t="str">
        <f t="shared" si="0"/>
        <v/>
      </c>
      <c r="M25" s="217" t="str">
        <f t="shared" si="1"/>
        <v xml:space="preserve"> </v>
      </c>
      <c r="N25" s="639"/>
      <c r="Q25" s="53" t="str">
        <f t="shared" si="2"/>
        <v xml:space="preserve"> </v>
      </c>
    </row>
    <row r="26" spans="1:17" ht="19.5" customHeight="1">
      <c r="A26" s="216">
        <v>13</v>
      </c>
      <c r="B26" s="419"/>
      <c r="C26" s="419"/>
      <c r="D26" s="420"/>
      <c r="E26" s="420"/>
      <c r="F26" s="421"/>
      <c r="G26" s="421"/>
      <c r="H26" s="420"/>
      <c r="I26" s="445" t="s">
        <v>568</v>
      </c>
      <c r="J26" s="420"/>
      <c r="K26" s="422"/>
      <c r="L26" s="216" t="str">
        <f t="shared" si="0"/>
        <v/>
      </c>
      <c r="M26" s="217" t="str">
        <f t="shared" si="1"/>
        <v xml:space="preserve"> </v>
      </c>
      <c r="N26" s="639"/>
      <c r="Q26" s="53" t="str">
        <f t="shared" si="2"/>
        <v xml:space="preserve"> </v>
      </c>
    </row>
    <row r="27" spans="1:17" ht="19.5" customHeight="1">
      <c r="A27" s="216">
        <v>14</v>
      </c>
      <c r="B27" s="419"/>
      <c r="C27" s="419"/>
      <c r="D27" s="420"/>
      <c r="E27" s="420"/>
      <c r="F27" s="421"/>
      <c r="G27" s="421"/>
      <c r="H27" s="420"/>
      <c r="I27" s="445" t="s">
        <v>568</v>
      </c>
      <c r="J27" s="420"/>
      <c r="K27" s="422"/>
      <c r="L27" s="216" t="str">
        <f t="shared" si="0"/>
        <v/>
      </c>
      <c r="M27" s="217" t="str">
        <f t="shared" si="1"/>
        <v xml:space="preserve"> </v>
      </c>
      <c r="N27" s="639"/>
      <c r="Q27" s="53" t="str">
        <f t="shared" si="2"/>
        <v xml:space="preserve"> </v>
      </c>
    </row>
    <row r="28" spans="1:17" ht="19.5" customHeight="1">
      <c r="A28" s="216">
        <v>15</v>
      </c>
      <c r="B28" s="419"/>
      <c r="C28" s="419"/>
      <c r="D28" s="420"/>
      <c r="E28" s="420"/>
      <c r="F28" s="421"/>
      <c r="G28" s="421"/>
      <c r="H28" s="420"/>
      <c r="I28" s="445" t="s">
        <v>568</v>
      </c>
      <c r="J28" s="420"/>
      <c r="K28" s="422"/>
      <c r="L28" s="216" t="str">
        <f t="shared" si="0"/>
        <v/>
      </c>
      <c r="M28" s="217" t="str">
        <f t="shared" si="1"/>
        <v xml:space="preserve"> </v>
      </c>
      <c r="N28" s="639"/>
      <c r="Q28" s="53" t="str">
        <f t="shared" si="2"/>
        <v xml:space="preserve"> </v>
      </c>
    </row>
    <row r="29" spans="1:17" ht="19.5" customHeight="1">
      <c r="A29" s="216">
        <v>16</v>
      </c>
      <c r="B29" s="419"/>
      <c r="C29" s="419"/>
      <c r="D29" s="420"/>
      <c r="E29" s="420"/>
      <c r="F29" s="421"/>
      <c r="G29" s="421"/>
      <c r="H29" s="420"/>
      <c r="I29" s="445" t="s">
        <v>568</v>
      </c>
      <c r="J29" s="420"/>
      <c r="K29" s="422"/>
      <c r="L29" s="216" t="str">
        <f t="shared" si="0"/>
        <v/>
      </c>
      <c r="M29" s="217" t="str">
        <f t="shared" si="1"/>
        <v xml:space="preserve"> </v>
      </c>
      <c r="N29" s="639"/>
      <c r="Q29" s="53" t="str">
        <f t="shared" si="2"/>
        <v xml:space="preserve"> </v>
      </c>
    </row>
    <row r="30" spans="1:17" ht="19.5" customHeight="1">
      <c r="A30" s="216">
        <v>17</v>
      </c>
      <c r="B30" s="419"/>
      <c r="C30" s="419"/>
      <c r="D30" s="420"/>
      <c r="E30" s="420"/>
      <c r="F30" s="421"/>
      <c r="G30" s="421"/>
      <c r="H30" s="420"/>
      <c r="I30" s="445" t="s">
        <v>568</v>
      </c>
      <c r="J30" s="420"/>
      <c r="K30" s="422"/>
      <c r="L30" s="216" t="str">
        <f t="shared" si="0"/>
        <v/>
      </c>
      <c r="M30" s="217" t="str">
        <f t="shared" si="1"/>
        <v xml:space="preserve"> </v>
      </c>
      <c r="N30" s="639"/>
      <c r="Q30" s="53" t="str">
        <f t="shared" si="2"/>
        <v xml:space="preserve"> </v>
      </c>
    </row>
    <row r="31" spans="1:17" ht="19.5" customHeight="1">
      <c r="A31" s="216">
        <v>18</v>
      </c>
      <c r="B31" s="419"/>
      <c r="C31" s="419"/>
      <c r="D31" s="420"/>
      <c r="E31" s="420"/>
      <c r="F31" s="421"/>
      <c r="G31" s="421"/>
      <c r="H31" s="420"/>
      <c r="I31" s="445" t="s">
        <v>568</v>
      </c>
      <c r="J31" s="420"/>
      <c r="K31" s="422"/>
      <c r="L31" s="216" t="str">
        <f t="shared" si="0"/>
        <v/>
      </c>
      <c r="M31" s="217" t="str">
        <f t="shared" si="1"/>
        <v xml:space="preserve"> </v>
      </c>
      <c r="N31" s="639"/>
      <c r="Q31" s="53" t="str">
        <f t="shared" si="2"/>
        <v xml:space="preserve"> </v>
      </c>
    </row>
    <row r="32" spans="1:17" ht="19.5" customHeight="1">
      <c r="A32" s="216">
        <v>19</v>
      </c>
      <c r="B32" s="419"/>
      <c r="C32" s="419"/>
      <c r="D32" s="420"/>
      <c r="E32" s="420"/>
      <c r="F32" s="421"/>
      <c r="G32" s="421"/>
      <c r="H32" s="420"/>
      <c r="I32" s="445" t="s">
        <v>568</v>
      </c>
      <c r="J32" s="420"/>
      <c r="K32" s="422"/>
      <c r="L32" s="216" t="str">
        <f t="shared" si="0"/>
        <v/>
      </c>
      <c r="M32" s="217" t="str">
        <f t="shared" si="1"/>
        <v xml:space="preserve"> </v>
      </c>
      <c r="N32" s="639"/>
      <c r="Q32" s="53" t="str">
        <f t="shared" si="2"/>
        <v xml:space="preserve"> </v>
      </c>
    </row>
    <row r="33" spans="1:17" ht="19.5" customHeight="1">
      <c r="A33" s="216">
        <v>20</v>
      </c>
      <c r="B33" s="419"/>
      <c r="C33" s="419"/>
      <c r="D33" s="420"/>
      <c r="E33" s="420"/>
      <c r="F33" s="421"/>
      <c r="G33" s="421"/>
      <c r="H33" s="420"/>
      <c r="I33" s="445" t="s">
        <v>568</v>
      </c>
      <c r="J33" s="420"/>
      <c r="K33" s="422"/>
      <c r="L33" s="216" t="str">
        <f t="shared" si="0"/>
        <v/>
      </c>
      <c r="M33" s="217" t="str">
        <f t="shared" si="1"/>
        <v xml:space="preserve"> </v>
      </c>
      <c r="N33" s="639"/>
      <c r="Q33" s="53" t="str">
        <f t="shared" si="2"/>
        <v xml:space="preserve"> </v>
      </c>
    </row>
    <row r="34" spans="1:17" ht="19.5" hidden="1" customHeight="1">
      <c r="A34" s="216">
        <v>21</v>
      </c>
      <c r="B34" s="419"/>
      <c r="C34" s="419"/>
      <c r="D34" s="420"/>
      <c r="E34" s="420"/>
      <c r="F34" s="421"/>
      <c r="G34" s="421"/>
      <c r="H34" s="420"/>
      <c r="I34" s="445" t="s">
        <v>568</v>
      </c>
      <c r="J34" s="420"/>
      <c r="K34" s="422"/>
      <c r="L34" s="216" t="str">
        <f t="shared" si="0"/>
        <v/>
      </c>
      <c r="M34" s="217" t="str">
        <f t="shared" ref="M15:M43" si="3">IF(AND(E34="ACC",I34="x",J34="SR"),180*L34,IF(AND(E34="ACC",I34="x",J34="DR"),140*L34,IF(AND(E34="PLA",I34="x",J34="SR"),150*L34,IF(AND(E34="PLA",I34="x",J34="DR"),100*L34,IF(AND(E34="COA",I34="x",J34="SR"),150*L34,IF(AND(E34="COA",I34="x",J34="DR"),100*L34,IF(AND(E34="DEL",I34="x",J34="SR"),150*L34,IF(AND(E34="DEL",I34="x",J34="DR"),100*L34," "))))))))</f>
        <v xml:space="preserve"> </v>
      </c>
      <c r="N34" s="217" t="str">
        <f t="shared" ref="N14:N43" si="4">IF(E34="PLA",$N$13,"")</f>
        <v/>
      </c>
      <c r="Q34" s="53" t="str">
        <f t="shared" si="2"/>
        <v xml:space="preserve"> </v>
      </c>
    </row>
    <row r="35" spans="1:17" ht="19.5" hidden="1" customHeight="1">
      <c r="A35" s="216">
        <v>22</v>
      </c>
      <c r="B35" s="419"/>
      <c r="C35" s="419"/>
      <c r="D35" s="420"/>
      <c r="E35" s="420"/>
      <c r="F35" s="421"/>
      <c r="G35" s="421"/>
      <c r="H35" s="420"/>
      <c r="I35" s="445" t="s">
        <v>568</v>
      </c>
      <c r="J35" s="420"/>
      <c r="K35" s="422"/>
      <c r="L35" s="216" t="str">
        <f t="shared" si="0"/>
        <v/>
      </c>
      <c r="M35" s="217" t="str">
        <f t="shared" si="3"/>
        <v xml:space="preserve"> </v>
      </c>
      <c r="N35" s="217" t="str">
        <f t="shared" si="4"/>
        <v/>
      </c>
      <c r="Q35" s="53" t="str">
        <f t="shared" si="2"/>
        <v xml:space="preserve"> </v>
      </c>
    </row>
    <row r="36" spans="1:17" ht="19.5" hidden="1" customHeight="1">
      <c r="A36" s="216">
        <v>23</v>
      </c>
      <c r="B36" s="419"/>
      <c r="C36" s="419"/>
      <c r="D36" s="420"/>
      <c r="E36" s="420"/>
      <c r="F36" s="421"/>
      <c r="G36" s="421"/>
      <c r="H36" s="420"/>
      <c r="I36" s="445" t="s">
        <v>568</v>
      </c>
      <c r="J36" s="420"/>
      <c r="K36" s="422"/>
      <c r="L36" s="216" t="str">
        <f t="shared" si="0"/>
        <v/>
      </c>
      <c r="M36" s="217" t="str">
        <f t="shared" si="3"/>
        <v xml:space="preserve"> </v>
      </c>
      <c r="N36" s="217" t="str">
        <f t="shared" si="4"/>
        <v/>
      </c>
      <c r="Q36" s="53" t="str">
        <f t="shared" si="2"/>
        <v xml:space="preserve"> </v>
      </c>
    </row>
    <row r="37" spans="1:17" ht="19.5" hidden="1" customHeight="1">
      <c r="A37" s="216">
        <v>24</v>
      </c>
      <c r="B37" s="419"/>
      <c r="C37" s="419"/>
      <c r="D37" s="420"/>
      <c r="E37" s="420"/>
      <c r="F37" s="421"/>
      <c r="G37" s="421"/>
      <c r="H37" s="420"/>
      <c r="I37" s="445" t="s">
        <v>568</v>
      </c>
      <c r="J37" s="420"/>
      <c r="K37" s="422"/>
      <c r="L37" s="216" t="str">
        <f t="shared" si="0"/>
        <v/>
      </c>
      <c r="M37" s="217" t="str">
        <f t="shared" si="3"/>
        <v xml:space="preserve"> </v>
      </c>
      <c r="N37" s="217" t="str">
        <f t="shared" si="4"/>
        <v/>
      </c>
      <c r="Q37" s="53" t="str">
        <f t="shared" si="2"/>
        <v xml:space="preserve"> </v>
      </c>
    </row>
    <row r="38" spans="1:17" ht="19.5" hidden="1" customHeight="1">
      <c r="A38" s="216">
        <v>25</v>
      </c>
      <c r="B38" s="419"/>
      <c r="C38" s="419"/>
      <c r="D38" s="420"/>
      <c r="E38" s="420"/>
      <c r="F38" s="421"/>
      <c r="G38" s="421"/>
      <c r="H38" s="420"/>
      <c r="I38" s="445" t="s">
        <v>568</v>
      </c>
      <c r="J38" s="420"/>
      <c r="K38" s="422"/>
      <c r="L38" s="216" t="str">
        <f t="shared" si="0"/>
        <v/>
      </c>
      <c r="M38" s="217" t="str">
        <f t="shared" si="3"/>
        <v xml:space="preserve"> </v>
      </c>
      <c r="N38" s="217" t="str">
        <f t="shared" si="4"/>
        <v/>
      </c>
      <c r="Q38" s="53" t="str">
        <f t="shared" si="2"/>
        <v xml:space="preserve"> </v>
      </c>
    </row>
    <row r="39" spans="1:17" ht="19.5" hidden="1" customHeight="1">
      <c r="A39" s="216">
        <v>26</v>
      </c>
      <c r="B39" s="419"/>
      <c r="C39" s="419"/>
      <c r="D39" s="420"/>
      <c r="E39" s="420"/>
      <c r="F39" s="421"/>
      <c r="G39" s="421"/>
      <c r="H39" s="420"/>
      <c r="I39" s="445" t="s">
        <v>568</v>
      </c>
      <c r="J39" s="420"/>
      <c r="K39" s="422"/>
      <c r="L39" s="216" t="str">
        <f t="shared" si="0"/>
        <v/>
      </c>
      <c r="M39" s="217" t="str">
        <f t="shared" si="3"/>
        <v xml:space="preserve"> </v>
      </c>
      <c r="N39" s="217" t="str">
        <f t="shared" si="4"/>
        <v/>
      </c>
      <c r="Q39" s="53" t="str">
        <f t="shared" si="2"/>
        <v xml:space="preserve"> </v>
      </c>
    </row>
    <row r="40" spans="1:17" ht="19.5" hidden="1" customHeight="1">
      <c r="A40" s="216">
        <v>27</v>
      </c>
      <c r="B40" s="419"/>
      <c r="C40" s="419"/>
      <c r="D40" s="420"/>
      <c r="E40" s="420"/>
      <c r="F40" s="421"/>
      <c r="G40" s="421"/>
      <c r="H40" s="420"/>
      <c r="I40" s="445" t="s">
        <v>568</v>
      </c>
      <c r="J40" s="420"/>
      <c r="K40" s="422"/>
      <c r="L40" s="216" t="str">
        <f t="shared" si="0"/>
        <v/>
      </c>
      <c r="M40" s="217" t="str">
        <f t="shared" si="3"/>
        <v xml:space="preserve"> </v>
      </c>
      <c r="N40" s="217" t="str">
        <f t="shared" si="4"/>
        <v/>
      </c>
      <c r="Q40" s="53" t="str">
        <f t="shared" si="2"/>
        <v xml:space="preserve"> </v>
      </c>
    </row>
    <row r="41" spans="1:17" ht="19.5" hidden="1" customHeight="1">
      <c r="A41" s="216">
        <v>28</v>
      </c>
      <c r="B41" s="419"/>
      <c r="C41" s="419"/>
      <c r="D41" s="420"/>
      <c r="E41" s="420"/>
      <c r="F41" s="421"/>
      <c r="G41" s="421"/>
      <c r="H41" s="420"/>
      <c r="I41" s="445" t="s">
        <v>568</v>
      </c>
      <c r="J41" s="420"/>
      <c r="K41" s="422"/>
      <c r="L41" s="216" t="str">
        <f t="shared" si="0"/>
        <v/>
      </c>
      <c r="M41" s="217" t="str">
        <f t="shared" si="3"/>
        <v xml:space="preserve"> </v>
      </c>
      <c r="N41" s="217" t="str">
        <f t="shared" si="4"/>
        <v/>
      </c>
      <c r="Q41" s="53" t="str">
        <f t="shared" si="2"/>
        <v xml:space="preserve"> </v>
      </c>
    </row>
    <row r="42" spans="1:17" ht="19.5" hidden="1" customHeight="1">
      <c r="A42" s="216">
        <v>29</v>
      </c>
      <c r="B42" s="419"/>
      <c r="C42" s="419"/>
      <c r="D42" s="420"/>
      <c r="E42" s="420"/>
      <c r="F42" s="421"/>
      <c r="G42" s="421"/>
      <c r="H42" s="420"/>
      <c r="I42" s="445" t="s">
        <v>568</v>
      </c>
      <c r="J42" s="420"/>
      <c r="K42" s="422"/>
      <c r="L42" s="216" t="str">
        <f t="shared" si="0"/>
        <v/>
      </c>
      <c r="M42" s="217" t="str">
        <f t="shared" si="3"/>
        <v xml:space="preserve"> </v>
      </c>
      <c r="N42" s="217" t="str">
        <f t="shared" si="4"/>
        <v/>
      </c>
      <c r="Q42" s="53" t="str">
        <f t="shared" si="2"/>
        <v xml:space="preserve"> </v>
      </c>
    </row>
    <row r="43" spans="1:17" ht="19.5" hidden="1" customHeight="1">
      <c r="A43" s="216">
        <v>30</v>
      </c>
      <c r="B43" s="419"/>
      <c r="C43" s="419"/>
      <c r="D43" s="420"/>
      <c r="E43" s="420"/>
      <c r="F43" s="421"/>
      <c r="G43" s="421"/>
      <c r="H43" s="420"/>
      <c r="I43" s="445" t="s">
        <v>568</v>
      </c>
      <c r="J43" s="420"/>
      <c r="K43" s="422"/>
      <c r="L43" s="216" t="str">
        <f t="shared" si="0"/>
        <v/>
      </c>
      <c r="M43" s="217" t="str">
        <f t="shared" si="3"/>
        <v xml:space="preserve"> </v>
      </c>
      <c r="N43" s="217" t="str">
        <f t="shared" si="4"/>
        <v/>
      </c>
      <c r="Q43" s="53" t="str">
        <f t="shared" si="2"/>
        <v xml:space="preserve"> </v>
      </c>
    </row>
    <row r="44" spans="1:17" ht="19.5" customHeight="1">
      <c r="A44" s="425" t="s">
        <v>572</v>
      </c>
      <c r="B44" s="425"/>
      <c r="C44" s="425"/>
      <c r="D44" s="425"/>
      <c r="E44" s="425"/>
      <c r="F44" s="425"/>
      <c r="G44" s="425"/>
      <c r="H44" s="425"/>
      <c r="I44" s="425"/>
      <c r="J44" s="425"/>
      <c r="K44" s="425"/>
      <c r="L44" s="426" t="s">
        <v>327</v>
      </c>
      <c r="M44" s="426"/>
      <c r="N44" s="427" t="s">
        <v>574</v>
      </c>
    </row>
    <row r="45" spans="1:17" ht="19.5" customHeight="1">
      <c r="A45" s="440" t="s">
        <v>575</v>
      </c>
      <c r="B45" s="596" t="s">
        <v>570</v>
      </c>
      <c r="C45" s="596"/>
      <c r="D45" s="596"/>
      <c r="E45" s="596"/>
      <c r="F45" s="596"/>
      <c r="G45" s="596"/>
      <c r="H45" s="596"/>
      <c r="I45" s="596"/>
      <c r="J45" s="596"/>
      <c r="K45" s="596"/>
      <c r="L45" s="454">
        <v>0</v>
      </c>
      <c r="M45" s="441"/>
      <c r="N45" s="442">
        <f>L45*25</f>
        <v>0</v>
      </c>
    </row>
    <row r="46" spans="1:17" ht="19.5" customHeight="1">
      <c r="A46" s="440" t="s">
        <v>576</v>
      </c>
      <c r="B46" s="596" t="s">
        <v>571</v>
      </c>
      <c r="C46" s="596"/>
      <c r="D46" s="596"/>
      <c r="E46" s="596"/>
      <c r="F46" s="596"/>
      <c r="G46" s="596"/>
      <c r="H46" s="596"/>
      <c r="I46" s="596"/>
      <c r="J46" s="596"/>
      <c r="K46" s="596"/>
      <c r="L46" s="454">
        <v>0</v>
      </c>
      <c r="M46" s="441"/>
      <c r="N46" s="442">
        <f>L46*50</f>
        <v>0</v>
      </c>
    </row>
    <row r="47" spans="1:17" ht="19.5" customHeight="1">
      <c r="A47" s="592" t="s">
        <v>136</v>
      </c>
      <c r="B47" s="592"/>
      <c r="C47" s="592"/>
      <c r="D47" s="592"/>
      <c r="E47" s="592"/>
      <c r="F47" s="592"/>
      <c r="G47" s="592"/>
      <c r="H47" s="592"/>
      <c r="I47" s="592"/>
      <c r="J47" s="592"/>
      <c r="K47" s="592"/>
      <c r="L47" s="592"/>
      <c r="M47" s="443">
        <f>SUM(M14:M43)</f>
        <v>0</v>
      </c>
      <c r="N47" s="444">
        <f>SUM(N14:N46)</f>
        <v>0</v>
      </c>
      <c r="Q47" s="53" t="str">
        <f t="shared" si="2"/>
        <v xml:space="preserve"> </v>
      </c>
    </row>
    <row r="48" spans="1:17" ht="19.5" customHeight="1" thickBot="1">
      <c r="A48" s="425"/>
      <c r="B48" s="425"/>
      <c r="C48" s="425"/>
      <c r="D48" s="425"/>
      <c r="E48" s="425"/>
      <c r="F48" s="425"/>
      <c r="G48" s="425"/>
      <c r="H48" s="425"/>
      <c r="I48" s="425"/>
      <c r="J48" s="425"/>
      <c r="K48" s="425"/>
      <c r="L48" s="426"/>
      <c r="M48" s="426" t="s">
        <v>573</v>
      </c>
      <c r="N48" s="427" t="s">
        <v>574</v>
      </c>
    </row>
    <row r="49" spans="1:19" ht="19.5" customHeight="1" thickBot="1">
      <c r="A49" s="593" t="s">
        <v>577</v>
      </c>
      <c r="B49" s="593"/>
      <c r="C49" s="593"/>
      <c r="D49" s="593"/>
      <c r="E49" s="593"/>
      <c r="F49" s="593"/>
      <c r="G49" s="593"/>
      <c r="H49" s="593"/>
      <c r="I49" s="593"/>
      <c r="J49" s="593"/>
      <c r="K49" s="593"/>
      <c r="L49" s="593"/>
      <c r="M49" s="598">
        <f>M47+N47</f>
        <v>0</v>
      </c>
      <c r="N49" s="599"/>
      <c r="Q49" s="53" t="str">
        <f t="shared" si="2"/>
        <v xml:space="preserve"> </v>
      </c>
    </row>
    <row r="50" spans="1:19" ht="19.5" customHeight="1">
      <c r="A50" s="584" t="s">
        <v>326</v>
      </c>
      <c r="B50" s="584"/>
      <c r="C50" s="584"/>
      <c r="D50" s="584"/>
      <c r="E50" s="584"/>
      <c r="F50" s="584"/>
      <c r="G50" s="220"/>
      <c r="H50" s="220"/>
      <c r="I50" s="220"/>
      <c r="J50" s="221"/>
      <c r="K50" s="221"/>
      <c r="L50" s="206"/>
      <c r="M50" s="207"/>
      <c r="N50" s="80"/>
      <c r="Q50" s="53" t="str">
        <f t="shared" si="2"/>
        <v xml:space="preserve"> </v>
      </c>
    </row>
    <row r="51" spans="1:19" ht="16">
      <c r="A51" s="453" t="s">
        <v>583</v>
      </c>
      <c r="B51" s="222"/>
      <c r="C51" s="222"/>
      <c r="D51" s="223"/>
      <c r="E51" s="223"/>
      <c r="F51" s="223"/>
      <c r="G51" s="223"/>
      <c r="H51" s="223"/>
      <c r="I51" s="223"/>
      <c r="J51" s="223"/>
      <c r="K51" s="223"/>
      <c r="L51" s="208"/>
      <c r="M51" s="208"/>
    </row>
    <row r="53" spans="1:19" ht="15" customHeight="1">
      <c r="A53" s="446" t="s">
        <v>579</v>
      </c>
      <c r="B53" s="446"/>
      <c r="C53" s="446"/>
      <c r="D53" s="446"/>
      <c r="E53" s="585" t="s">
        <v>580</v>
      </c>
      <c r="F53" s="585"/>
      <c r="G53" s="586">
        <f>'PLEASE FILL IN HERE FIRST!!!'!B33</f>
        <v>43753</v>
      </c>
      <c r="H53" s="586"/>
      <c r="I53" s="586"/>
      <c r="J53" s="586"/>
      <c r="K53" s="586"/>
      <c r="L53" s="586"/>
      <c r="M53" s="586"/>
      <c r="N53" s="586"/>
    </row>
    <row r="54" spans="1:19" ht="16">
      <c r="A54" s="447" t="s">
        <v>584</v>
      </c>
      <c r="B54" s="447"/>
      <c r="C54" s="447"/>
      <c r="D54" s="447"/>
      <c r="E54" s="585"/>
      <c r="F54" s="585"/>
      <c r="G54" s="586"/>
      <c r="H54" s="586"/>
      <c r="I54" s="586"/>
      <c r="J54" s="586"/>
      <c r="K54" s="586"/>
      <c r="L54" s="586"/>
      <c r="M54" s="586"/>
      <c r="N54" s="586"/>
    </row>
    <row r="55" spans="1:19" s="209" customFormat="1" ht="16">
      <c r="A55" s="447" t="s">
        <v>589</v>
      </c>
      <c r="B55" s="447"/>
      <c r="C55" s="447"/>
      <c r="D55" s="447"/>
      <c r="E55" s="585"/>
      <c r="F55" s="585"/>
      <c r="G55" s="586"/>
      <c r="H55" s="586"/>
      <c r="I55" s="586"/>
      <c r="J55" s="586"/>
      <c r="K55" s="586"/>
      <c r="L55" s="586"/>
      <c r="M55" s="586"/>
      <c r="N55" s="586"/>
      <c r="Q55" s="53"/>
      <c r="R55" s="50"/>
      <c r="S55" s="59"/>
    </row>
  </sheetData>
  <sheetProtection algorithmName="SHA-512" hashValue="oakYGCd2pZoUh2rzCwOoBpwsEgz4p3P6Or1xoMQrNQA5uidN7Wqdt5QZ5P12Q5fn86B4fbRTLPzZCTm/GpALCw==" saltValue="Hi0Ed+bvtL8Ovlk9pUGyFQ==" spinCount="100000" sheet="1" selectLockedCells="1"/>
  <mergeCells count="24">
    <mergeCell ref="A9:N9"/>
    <mergeCell ref="M49:N49"/>
    <mergeCell ref="A1:N1"/>
    <mergeCell ref="A3:N3"/>
    <mergeCell ref="A4:N4"/>
    <mergeCell ref="H5:I5"/>
    <mergeCell ref="A2:N2"/>
    <mergeCell ref="D5:E5"/>
    <mergeCell ref="A50:F50"/>
    <mergeCell ref="E53:F55"/>
    <mergeCell ref="G53:N55"/>
    <mergeCell ref="A7:B7"/>
    <mergeCell ref="C7:N7"/>
    <mergeCell ref="A47:L47"/>
    <mergeCell ref="A49:L49"/>
    <mergeCell ref="K11:K12"/>
    <mergeCell ref="A11:A12"/>
    <mergeCell ref="B11:B12"/>
    <mergeCell ref="C11:C12"/>
    <mergeCell ref="D11:D12"/>
    <mergeCell ref="E11:E12"/>
    <mergeCell ref="J11:J12"/>
    <mergeCell ref="B45:K45"/>
    <mergeCell ref="B46:K46"/>
  </mergeCells>
  <phoneticPr fontId="3" type="noConversion"/>
  <conditionalFormatting sqref="B45:B46 B14:E43">
    <cfRule type="cellIs" dxfId="19" priority="12" operator="equal">
      <formula>0</formula>
    </cfRule>
  </conditionalFormatting>
  <conditionalFormatting sqref="F14:G43 E33:G33">
    <cfRule type="cellIs" dxfId="18" priority="9" operator="equal">
      <formula>0</formula>
    </cfRule>
  </conditionalFormatting>
  <conditionalFormatting sqref="I14:K43">
    <cfRule type="expression" dxfId="17" priority="8">
      <formula>$H14="x"</formula>
    </cfRule>
  </conditionalFormatting>
  <conditionalFormatting sqref="F14:G43">
    <cfRule type="expression" dxfId="16" priority="7">
      <formula>$H14="x"</formula>
    </cfRule>
  </conditionalFormatting>
  <conditionalFormatting sqref="L14:L43">
    <cfRule type="expression" dxfId="15" priority="6">
      <formula>$H14="x"</formula>
    </cfRule>
  </conditionalFormatting>
  <conditionalFormatting sqref="J14:K43">
    <cfRule type="expression" dxfId="14" priority="1">
      <formula>$H14="x"</formula>
    </cfRule>
  </conditionalFormatting>
  <dataValidations count="2">
    <dataValidation type="list" allowBlank="1" showInputMessage="1" showErrorMessage="1" sqref="K14:K43" xr:uid="{00000000-0002-0000-0400-000000000000}">
      <formula1>Participants</formula1>
    </dataValidation>
    <dataValidation type="list" allowBlank="1" showInputMessage="1" showErrorMessage="1" sqref="E14:E43" xr:uid="{4637A368-7B83-5C4C-9E6B-EAC3B35B0229}">
      <formula1>"PLA,COA,DEL,ACC"</formula1>
    </dataValidation>
  </dataValidations>
  <hyperlinks>
    <hyperlink ref="A55" r:id="rId1" display="panamchile2018@fechiteme.cl" xr:uid="{5D4A07D5-5E72-3544-B890-A9097BAAB12B}"/>
  </hyperlinks>
  <printOptions horizontalCentered="1"/>
  <pageMargins left="0.2" right="0.2" top="0.39000000000000007" bottom="0.2" header="0" footer="0"/>
  <pageSetup paperSize="9" scale="64" orientation="landscape" horizontalDpi="4294967292" verticalDpi="4294967292"/>
  <extLst>
    <ext xmlns:x14="http://schemas.microsoft.com/office/spreadsheetml/2009/9/main" uri="{78C0D931-6437-407d-A8EE-F0AAD7539E65}">
      <x14:conditionalFormattings>
        <x14:conditionalFormatting xmlns:xm="http://schemas.microsoft.com/office/excel/2006/main">
          <x14:cfRule type="expression" priority="4" id="{484FD287-8017-0D4A-BE08-518B7D181619}">
            <xm:f>'PLEASE FILL IN HERE FIRST!!!'!$B$5='PLEASE FILL IN HERE FIRST!!!'!$J$11</xm:f>
            <x14:dxf>
              <font>
                <color rgb="FFC00000"/>
              </font>
              <fill>
                <patternFill patternType="none">
                  <fgColor indexed="64"/>
                  <bgColor auto="1"/>
                </patternFill>
              </fill>
            </x14:dxf>
          </x14:cfRule>
          <x14:cfRule type="expression" priority="5" id="{46581CD0-CDB9-2B4B-90AB-58497779A98C}">
            <xm:f>'PLEASE FILL IN HERE FIRST!!!'!$B$5='PLEASE FILL IN HERE FIRST!!!'!$J$9</xm:f>
            <x14:dxf>
              <font>
                <color theme="1" tint="0.499984740745262"/>
              </font>
              <fill>
                <patternFill patternType="none">
                  <fgColor indexed="64"/>
                  <bgColor auto="1"/>
                </patternFill>
              </fill>
            </x14:dxf>
          </x14:cfRule>
          <xm:sqref>A5:D5 A4:N4 F5:XFD5</xm:sqref>
        </x14:conditionalFormatting>
        <x14:conditionalFormatting xmlns:xm="http://schemas.microsoft.com/office/excel/2006/main">
          <x14:cfRule type="expression" priority="2" id="{5A731DC7-407F-0E4B-93BF-CD817A8BCAD5}">
            <xm:f>'PLEASE FILL IN HERE FIRST!!!'!$B$5='PLEASE FILL IN HERE FIRST!!!'!$J$11</xm:f>
            <x14:dxf>
              <font>
                <color auto="1"/>
              </font>
              <fill>
                <patternFill patternType="solid">
                  <fgColor indexed="64"/>
                  <bgColor theme="5" tint="0.79998168889431442"/>
                </patternFill>
              </fill>
            </x14:dxf>
          </x14:cfRule>
          <x14:cfRule type="expression" priority="3" id="{E243D460-8AFA-CC4A-9AF8-6575B3854B83}">
            <xm:f>'PLEASE FILL IN HERE FIRST!!!'!$B$5='PLEASE FILL IN HERE FIRST!!!'!$J$9</xm:f>
            <x14:dxf>
              <font>
                <color auto="1"/>
              </font>
              <fill>
                <patternFill patternType="solid">
                  <fgColor indexed="64"/>
                  <bgColor theme="0" tint="-4.9989318521683403E-2"/>
                </patternFill>
              </fill>
            </x14:dxf>
          </x14:cfRule>
          <xm:sqref>B45:B46 B14:K43</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1000000}">
          <x14:formula1>
            <xm:f>Travel!$AC$1:$AC$3</xm:f>
          </x14:formula1>
          <xm:sqref>J14:J43</xm:sqref>
        </x14:dataValidation>
      </x14:dataValidations>
    </ex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14"/>
    <pageSetUpPr fitToPage="1"/>
  </sheetPr>
  <dimension ref="A1:AD53"/>
  <sheetViews>
    <sheetView showGridLines="0" topLeftCell="A8" workbookViewId="0">
      <selection activeCell="G50" sqref="G50:M52"/>
    </sheetView>
  </sheetViews>
  <sheetFormatPr baseColWidth="10" defaultColWidth="11.5" defaultRowHeight="13"/>
  <cols>
    <col min="1" max="1" width="17.5" style="6" customWidth="1"/>
    <col min="2" max="2" width="14.33203125" style="6" customWidth="1"/>
    <col min="3" max="3" width="17.5" style="6" customWidth="1"/>
    <col min="4" max="4" width="7.33203125" style="6" bestFit="1" customWidth="1"/>
    <col min="5" max="5" width="10.33203125" style="6" bestFit="1" customWidth="1"/>
    <col min="6" max="6" width="14.5" style="6" customWidth="1"/>
    <col min="7" max="7" width="20.1640625" style="6" bestFit="1" customWidth="1"/>
    <col min="8" max="8" width="12.83203125" style="6" customWidth="1"/>
    <col min="9" max="10" width="11.83203125" style="6" customWidth="1"/>
    <col min="11" max="11" width="15.5" style="6" bestFit="1" customWidth="1"/>
    <col min="12" max="13" width="11.83203125" style="6" customWidth="1"/>
    <col min="14" max="26" width="11.5" style="6"/>
    <col min="27" max="27" width="11.5" style="71"/>
    <col min="28" max="29" width="11.5" style="6"/>
    <col min="30" max="30" width="11.5" style="71"/>
    <col min="31" max="16384" width="11.5" style="6"/>
  </cols>
  <sheetData>
    <row r="1" spans="1:30" ht="25">
      <c r="A1" s="609" t="str">
        <f>Accommodation!A1</f>
        <v>Latin American Team Qualification to Tokyo 2020</v>
      </c>
      <c r="B1" s="609"/>
      <c r="C1" s="609"/>
      <c r="D1" s="609"/>
      <c r="E1" s="609"/>
      <c r="F1" s="609"/>
      <c r="G1" s="609"/>
      <c r="H1" s="609"/>
      <c r="I1" s="609"/>
      <c r="J1" s="609"/>
      <c r="K1" s="609"/>
      <c r="L1" s="609"/>
      <c r="M1" s="609"/>
      <c r="AA1" s="73" t="s">
        <v>27</v>
      </c>
      <c r="AB1" s="71" t="s">
        <v>28</v>
      </c>
      <c r="AC1" s="72" t="s">
        <v>160</v>
      </c>
      <c r="AD1" s="73" t="s">
        <v>176</v>
      </c>
    </row>
    <row r="2" spans="1:30" ht="25">
      <c r="A2" s="609" t="s">
        <v>438</v>
      </c>
      <c r="B2" s="609"/>
      <c r="C2" s="609"/>
      <c r="D2" s="609"/>
      <c r="E2" s="609"/>
      <c r="F2" s="609"/>
      <c r="G2" s="609"/>
      <c r="H2" s="609"/>
      <c r="I2" s="609"/>
      <c r="J2" s="609"/>
      <c r="K2" s="609"/>
      <c r="L2" s="609"/>
      <c r="M2" s="609"/>
      <c r="AA2" s="73"/>
      <c r="AB2" s="71"/>
      <c r="AC2" s="72"/>
      <c r="AD2" s="73"/>
    </row>
    <row r="3" spans="1:30" ht="16" hidden="1" customHeight="1">
      <c r="A3" s="610" t="str">
        <f>'PLEASE FILL IN HERE FIRST!!!'!B5</f>
        <v>Latin American Team Qualification to Tokyo 2020</v>
      </c>
      <c r="B3" s="610"/>
      <c r="C3" s="610"/>
      <c r="D3" s="610"/>
      <c r="E3" s="610"/>
      <c r="F3" s="610"/>
      <c r="G3" s="610"/>
      <c r="H3" s="610"/>
      <c r="I3" s="610"/>
      <c r="J3" s="610"/>
      <c r="K3" s="610"/>
      <c r="L3" s="610"/>
      <c r="M3" s="610"/>
      <c r="AA3" s="73" t="s">
        <v>175</v>
      </c>
      <c r="AB3" s="71" t="s">
        <v>161</v>
      </c>
      <c r="AC3" s="72" t="s">
        <v>55</v>
      </c>
      <c r="AD3" s="73" t="s">
        <v>177</v>
      </c>
    </row>
    <row r="4" spans="1:30" ht="24" customHeight="1">
      <c r="A4" s="611" t="str">
        <f>'PLEASE FILL IN HERE FIRST!!!'!B7</f>
        <v>Lima, Peru</v>
      </c>
      <c r="B4" s="611"/>
      <c r="C4" s="611"/>
      <c r="D4" s="611"/>
      <c r="E4" s="611"/>
      <c r="F4" s="611"/>
      <c r="G4" s="611"/>
      <c r="H4" s="611"/>
      <c r="I4" s="611"/>
      <c r="J4" s="611"/>
      <c r="K4" s="611"/>
      <c r="L4" s="611"/>
      <c r="M4" s="611"/>
      <c r="AB4" s="73" t="s">
        <v>164</v>
      </c>
      <c r="AC4" s="72"/>
      <c r="AD4" s="73" t="s">
        <v>178</v>
      </c>
    </row>
    <row r="5" spans="1:30" ht="21" customHeight="1">
      <c r="A5" s="431" t="s">
        <v>567</v>
      </c>
      <c r="B5" s="434">
        <f>'PLEASE FILL IN HERE FIRST!!!'!B9</f>
        <v>43763</v>
      </c>
      <c r="C5" s="433" t="s">
        <v>110</v>
      </c>
      <c r="D5" s="604">
        <f>'PLEASE FILL IN HERE FIRST!!!'!D9</f>
        <v>43765</v>
      </c>
      <c r="E5" s="604"/>
      <c r="F5" s="437"/>
      <c r="G5" s="436"/>
      <c r="H5" s="603"/>
      <c r="I5" s="603"/>
      <c r="J5" s="437"/>
      <c r="K5" s="437"/>
      <c r="L5" s="438"/>
      <c r="M5" s="456"/>
      <c r="AB5" s="73" t="s">
        <v>174</v>
      </c>
      <c r="AC5" s="72"/>
    </row>
    <row r="6" spans="1:30" ht="7" customHeight="1">
      <c r="A6" s="259"/>
      <c r="B6" s="259"/>
      <c r="C6" s="259"/>
      <c r="D6" s="259"/>
      <c r="E6" s="259"/>
      <c r="F6" s="259"/>
      <c r="G6" s="259"/>
      <c r="H6" s="259"/>
      <c r="I6" s="259"/>
      <c r="J6" s="259"/>
      <c r="K6" s="259"/>
      <c r="L6" s="259"/>
      <c r="M6" s="259"/>
      <c r="AB6" s="73" t="s">
        <v>163</v>
      </c>
      <c r="AC6" s="72"/>
    </row>
    <row r="7" spans="1:30" ht="20">
      <c r="A7" s="587" t="s">
        <v>325</v>
      </c>
      <c r="B7" s="588"/>
      <c r="C7" s="457" t="str">
        <f>Accommodation!C7</f>
        <v>Please fill in the name of the Association</v>
      </c>
      <c r="D7" s="458"/>
      <c r="E7" s="458"/>
      <c r="F7" s="458"/>
      <c r="G7" s="458"/>
      <c r="H7" s="458"/>
      <c r="I7" s="458"/>
      <c r="J7" s="458"/>
      <c r="K7" s="458"/>
      <c r="L7" s="458"/>
      <c r="M7" s="459"/>
    </row>
    <row r="8" spans="1:30" ht="7" customHeight="1">
      <c r="A8" s="452"/>
      <c r="B8" s="452"/>
      <c r="C8" s="452"/>
      <c r="D8" s="452"/>
      <c r="E8" s="452"/>
      <c r="F8" s="452"/>
      <c r="G8" s="452"/>
      <c r="H8" s="452"/>
      <c r="I8" s="452"/>
      <c r="J8" s="452"/>
      <c r="K8" s="452"/>
      <c r="L8" s="452"/>
      <c r="M8" s="452"/>
      <c r="AB8" s="73" t="s">
        <v>163</v>
      </c>
      <c r="AC8" s="72"/>
    </row>
    <row r="9" spans="1:30" ht="18">
      <c r="A9" s="451" t="s">
        <v>582</v>
      </c>
      <c r="B9" s="451"/>
      <c r="C9" s="451"/>
      <c r="D9" s="451"/>
      <c r="E9" s="451"/>
      <c r="F9" s="451"/>
      <c r="G9" s="451"/>
      <c r="H9" s="451"/>
      <c r="I9" s="451"/>
      <c r="J9" s="451"/>
      <c r="K9" s="451"/>
      <c r="L9" s="451"/>
      <c r="M9" s="451"/>
    </row>
    <row r="10" spans="1:30">
      <c r="A10"/>
      <c r="B10"/>
      <c r="C10"/>
      <c r="D10"/>
      <c r="E10"/>
      <c r="F10"/>
      <c r="G10" s="1"/>
      <c r="H10"/>
      <c r="I10"/>
      <c r="J10"/>
      <c r="K10"/>
      <c r="L10"/>
      <c r="M10"/>
    </row>
    <row r="11" spans="1:30" ht="14">
      <c r="A11" s="614" t="s">
        <v>327</v>
      </c>
      <c r="B11" s="607" t="s">
        <v>431</v>
      </c>
      <c r="C11" s="607" t="s">
        <v>111</v>
      </c>
      <c r="D11" s="605" t="s">
        <v>433</v>
      </c>
      <c r="E11" s="605" t="s">
        <v>114</v>
      </c>
      <c r="F11" s="232" t="s">
        <v>115</v>
      </c>
      <c r="G11" s="233" t="s">
        <v>116</v>
      </c>
      <c r="H11" s="233" t="s">
        <v>117</v>
      </c>
      <c r="I11" s="233" t="s">
        <v>116</v>
      </c>
      <c r="J11" s="605" t="s">
        <v>118</v>
      </c>
      <c r="K11" s="233" t="s">
        <v>119</v>
      </c>
      <c r="L11" s="233" t="s">
        <v>119</v>
      </c>
      <c r="M11" s="605" t="s">
        <v>118</v>
      </c>
    </row>
    <row r="12" spans="1:30" ht="14">
      <c r="A12" s="615"/>
      <c r="B12" s="608"/>
      <c r="C12" s="608"/>
      <c r="D12" s="606"/>
      <c r="E12" s="606"/>
      <c r="F12" s="234" t="s">
        <v>120</v>
      </c>
      <c r="G12" s="247" t="s">
        <v>121</v>
      </c>
      <c r="H12" s="247" t="s">
        <v>122</v>
      </c>
      <c r="I12" s="247" t="s">
        <v>123</v>
      </c>
      <c r="J12" s="606"/>
      <c r="K12" s="247" t="s">
        <v>121</v>
      </c>
      <c r="L12" s="247" t="s">
        <v>123</v>
      </c>
      <c r="M12" s="606"/>
    </row>
    <row r="13" spans="1:30" s="18" customFormat="1" ht="19.5" customHeight="1">
      <c r="A13" s="224" t="s">
        <v>124</v>
      </c>
      <c r="B13" s="225" t="s">
        <v>431</v>
      </c>
      <c r="C13" s="225" t="s">
        <v>111</v>
      </c>
      <c r="D13" s="224" t="s">
        <v>27</v>
      </c>
      <c r="E13" s="224" t="s">
        <v>28</v>
      </c>
      <c r="F13" s="226" t="s">
        <v>32</v>
      </c>
      <c r="G13" s="227">
        <f>Accommodation!F13</f>
        <v>43762</v>
      </c>
      <c r="H13" s="228" t="s">
        <v>33</v>
      </c>
      <c r="I13" s="229">
        <v>0.57291666666666663</v>
      </c>
      <c r="J13" s="224" t="s">
        <v>34</v>
      </c>
      <c r="K13" s="230">
        <f>Accommodation!G13</f>
        <v>43766</v>
      </c>
      <c r="L13" s="231">
        <v>0.83333333333333337</v>
      </c>
      <c r="M13" s="224" t="s">
        <v>35</v>
      </c>
    </row>
    <row r="14" spans="1:30" ht="17.25" customHeight="1">
      <c r="A14" s="239">
        <v>1</v>
      </c>
      <c r="B14" s="235">
        <f>Accommodation!B14</f>
        <v>0</v>
      </c>
      <c r="C14" s="235">
        <f>Accommodation!C14</f>
        <v>0</v>
      </c>
      <c r="D14" s="218">
        <f>Accommodation!D14</f>
        <v>0</v>
      </c>
      <c r="E14" s="218">
        <f>Accommodation!E14</f>
        <v>0</v>
      </c>
      <c r="F14" s="423"/>
      <c r="G14" s="236">
        <f>Accommodation!F14</f>
        <v>0</v>
      </c>
      <c r="H14" s="424"/>
      <c r="I14" s="424"/>
      <c r="J14" s="424"/>
      <c r="K14" s="236">
        <f>Accommodation!G14</f>
        <v>0</v>
      </c>
      <c r="L14" s="424"/>
      <c r="M14" s="424"/>
    </row>
    <row r="15" spans="1:30" ht="17.25" customHeight="1">
      <c r="A15" s="239">
        <v>2</v>
      </c>
      <c r="B15" s="235">
        <f>Accommodation!B15</f>
        <v>0</v>
      </c>
      <c r="C15" s="235">
        <f>Accommodation!C15</f>
        <v>0</v>
      </c>
      <c r="D15" s="218">
        <f>Accommodation!D15</f>
        <v>0</v>
      </c>
      <c r="E15" s="218">
        <f>Accommodation!E15</f>
        <v>0</v>
      </c>
      <c r="F15" s="423"/>
      <c r="G15" s="236">
        <f>Accommodation!F15</f>
        <v>0</v>
      </c>
      <c r="H15" s="424"/>
      <c r="I15" s="424"/>
      <c r="J15" s="424"/>
      <c r="K15" s="236">
        <f>Accommodation!G15</f>
        <v>0</v>
      </c>
      <c r="L15" s="424"/>
      <c r="M15" s="424"/>
    </row>
    <row r="16" spans="1:30" ht="17.25" customHeight="1">
      <c r="A16" s="239">
        <v>3</v>
      </c>
      <c r="B16" s="235">
        <f>Accommodation!B16</f>
        <v>0</v>
      </c>
      <c r="C16" s="235">
        <f>Accommodation!C16</f>
        <v>0</v>
      </c>
      <c r="D16" s="218">
        <f>Accommodation!D16</f>
        <v>0</v>
      </c>
      <c r="E16" s="218">
        <f>Accommodation!E16</f>
        <v>0</v>
      </c>
      <c r="F16" s="423"/>
      <c r="G16" s="236">
        <f>Accommodation!F16</f>
        <v>0</v>
      </c>
      <c r="H16" s="424"/>
      <c r="I16" s="424"/>
      <c r="J16" s="424"/>
      <c r="K16" s="236">
        <f>Accommodation!G16</f>
        <v>0</v>
      </c>
      <c r="L16" s="424"/>
      <c r="M16" s="424"/>
    </row>
    <row r="17" spans="1:13" ht="17.25" customHeight="1">
      <c r="A17" s="239">
        <v>4</v>
      </c>
      <c r="B17" s="235">
        <f>Accommodation!B17</f>
        <v>0</v>
      </c>
      <c r="C17" s="235">
        <f>Accommodation!C17</f>
        <v>0</v>
      </c>
      <c r="D17" s="218">
        <f>Accommodation!D17</f>
        <v>0</v>
      </c>
      <c r="E17" s="218">
        <f>Accommodation!E17</f>
        <v>0</v>
      </c>
      <c r="F17" s="423"/>
      <c r="G17" s="236">
        <f>Accommodation!F17</f>
        <v>0</v>
      </c>
      <c r="H17" s="424"/>
      <c r="I17" s="424"/>
      <c r="J17" s="424"/>
      <c r="K17" s="236">
        <f>Accommodation!G17</f>
        <v>0</v>
      </c>
      <c r="L17" s="424"/>
      <c r="M17" s="424"/>
    </row>
    <row r="18" spans="1:13" ht="17.25" customHeight="1">
      <c r="A18" s="239">
        <v>5</v>
      </c>
      <c r="B18" s="235">
        <f>Accommodation!B18</f>
        <v>0</v>
      </c>
      <c r="C18" s="235">
        <f>Accommodation!C18</f>
        <v>0</v>
      </c>
      <c r="D18" s="218">
        <f>Accommodation!D18</f>
        <v>0</v>
      </c>
      <c r="E18" s="218">
        <f>Accommodation!E18</f>
        <v>0</v>
      </c>
      <c r="F18" s="423"/>
      <c r="G18" s="236">
        <f>Accommodation!F18</f>
        <v>0</v>
      </c>
      <c r="H18" s="424"/>
      <c r="I18" s="424"/>
      <c r="J18" s="424"/>
      <c r="K18" s="236">
        <f>Accommodation!G18</f>
        <v>0</v>
      </c>
      <c r="L18" s="424"/>
      <c r="M18" s="424"/>
    </row>
    <row r="19" spans="1:13" ht="17.25" customHeight="1">
      <c r="A19" s="239">
        <v>6</v>
      </c>
      <c r="B19" s="235">
        <f>Accommodation!B19</f>
        <v>0</v>
      </c>
      <c r="C19" s="235">
        <f>Accommodation!C19</f>
        <v>0</v>
      </c>
      <c r="D19" s="218">
        <f>Accommodation!D19</f>
        <v>0</v>
      </c>
      <c r="E19" s="218">
        <f>Accommodation!E19</f>
        <v>0</v>
      </c>
      <c r="F19" s="423"/>
      <c r="G19" s="236">
        <f>Accommodation!F19</f>
        <v>0</v>
      </c>
      <c r="H19" s="424"/>
      <c r="I19" s="424"/>
      <c r="J19" s="424"/>
      <c r="K19" s="236">
        <f>Accommodation!G19</f>
        <v>0</v>
      </c>
      <c r="L19" s="424"/>
      <c r="M19" s="424"/>
    </row>
    <row r="20" spans="1:13" ht="17.25" customHeight="1">
      <c r="A20" s="239">
        <v>7</v>
      </c>
      <c r="B20" s="235">
        <f>Accommodation!B20</f>
        <v>0</v>
      </c>
      <c r="C20" s="235">
        <f>Accommodation!C20</f>
        <v>0</v>
      </c>
      <c r="D20" s="218">
        <f>Accommodation!D20</f>
        <v>0</v>
      </c>
      <c r="E20" s="218">
        <f>Accommodation!E20</f>
        <v>0</v>
      </c>
      <c r="F20" s="423"/>
      <c r="G20" s="236">
        <f>Accommodation!F20</f>
        <v>0</v>
      </c>
      <c r="H20" s="424"/>
      <c r="I20" s="424"/>
      <c r="J20" s="424"/>
      <c r="K20" s="236">
        <f>Accommodation!G20</f>
        <v>0</v>
      </c>
      <c r="L20" s="424"/>
      <c r="M20" s="424"/>
    </row>
    <row r="21" spans="1:13" ht="17.25" customHeight="1">
      <c r="A21" s="239">
        <v>8</v>
      </c>
      <c r="B21" s="235">
        <f>Accommodation!B21</f>
        <v>0</v>
      </c>
      <c r="C21" s="235">
        <f>Accommodation!C21</f>
        <v>0</v>
      </c>
      <c r="D21" s="218">
        <f>Accommodation!D21</f>
        <v>0</v>
      </c>
      <c r="E21" s="218">
        <f>Accommodation!E21</f>
        <v>0</v>
      </c>
      <c r="F21" s="423"/>
      <c r="G21" s="236">
        <f>Accommodation!F21</f>
        <v>0</v>
      </c>
      <c r="H21" s="424"/>
      <c r="I21" s="424"/>
      <c r="J21" s="424"/>
      <c r="K21" s="236">
        <f>Accommodation!G21</f>
        <v>0</v>
      </c>
      <c r="L21" s="424"/>
      <c r="M21" s="424"/>
    </row>
    <row r="22" spans="1:13" ht="17.25" customHeight="1">
      <c r="A22" s="239">
        <v>9</v>
      </c>
      <c r="B22" s="235">
        <f>Accommodation!B22</f>
        <v>0</v>
      </c>
      <c r="C22" s="235">
        <f>Accommodation!C22</f>
        <v>0</v>
      </c>
      <c r="D22" s="218">
        <f>Accommodation!D22</f>
        <v>0</v>
      </c>
      <c r="E22" s="218">
        <f>Accommodation!E22</f>
        <v>0</v>
      </c>
      <c r="F22" s="423"/>
      <c r="G22" s="236">
        <f>Accommodation!F22</f>
        <v>0</v>
      </c>
      <c r="H22" s="424"/>
      <c r="I22" s="424"/>
      <c r="J22" s="424"/>
      <c r="K22" s="236">
        <f>Accommodation!G22</f>
        <v>0</v>
      </c>
      <c r="L22" s="424"/>
      <c r="M22" s="424"/>
    </row>
    <row r="23" spans="1:13" ht="17.25" customHeight="1">
      <c r="A23" s="239">
        <v>10</v>
      </c>
      <c r="B23" s="235">
        <f>Accommodation!B23</f>
        <v>0</v>
      </c>
      <c r="C23" s="235">
        <f>Accommodation!C23</f>
        <v>0</v>
      </c>
      <c r="D23" s="218">
        <f>Accommodation!D23</f>
        <v>0</v>
      </c>
      <c r="E23" s="218">
        <f>Accommodation!E23</f>
        <v>0</v>
      </c>
      <c r="F23" s="423"/>
      <c r="G23" s="236">
        <f>Accommodation!F23</f>
        <v>0</v>
      </c>
      <c r="H23" s="424"/>
      <c r="I23" s="424"/>
      <c r="J23" s="424"/>
      <c r="K23" s="236">
        <f>Accommodation!G23</f>
        <v>0</v>
      </c>
      <c r="L23" s="424"/>
      <c r="M23" s="424"/>
    </row>
    <row r="24" spans="1:13" ht="17.25" customHeight="1">
      <c r="A24" s="239">
        <v>11</v>
      </c>
      <c r="B24" s="235">
        <f>Accommodation!B24</f>
        <v>0</v>
      </c>
      <c r="C24" s="235">
        <f>Accommodation!C24</f>
        <v>0</v>
      </c>
      <c r="D24" s="218">
        <f>Accommodation!D24</f>
        <v>0</v>
      </c>
      <c r="E24" s="218">
        <f>Accommodation!E24</f>
        <v>0</v>
      </c>
      <c r="F24" s="423"/>
      <c r="G24" s="236">
        <f>Accommodation!F24</f>
        <v>0</v>
      </c>
      <c r="H24" s="424"/>
      <c r="I24" s="424"/>
      <c r="J24" s="424"/>
      <c r="K24" s="236">
        <f>Accommodation!G24</f>
        <v>0</v>
      </c>
      <c r="L24" s="424"/>
      <c r="M24" s="424"/>
    </row>
    <row r="25" spans="1:13" ht="17.25" customHeight="1">
      <c r="A25" s="239">
        <v>12</v>
      </c>
      <c r="B25" s="235">
        <f>Accommodation!B25</f>
        <v>0</v>
      </c>
      <c r="C25" s="235">
        <f>Accommodation!C25</f>
        <v>0</v>
      </c>
      <c r="D25" s="218">
        <f>Accommodation!D25</f>
        <v>0</v>
      </c>
      <c r="E25" s="218">
        <f>Accommodation!E25</f>
        <v>0</v>
      </c>
      <c r="F25" s="423"/>
      <c r="G25" s="236">
        <f>Accommodation!F25</f>
        <v>0</v>
      </c>
      <c r="H25" s="424"/>
      <c r="I25" s="424"/>
      <c r="J25" s="424"/>
      <c r="K25" s="236">
        <f>Accommodation!G25</f>
        <v>0</v>
      </c>
      <c r="L25" s="424"/>
      <c r="M25" s="424"/>
    </row>
    <row r="26" spans="1:13" ht="17.25" customHeight="1">
      <c r="A26" s="239">
        <v>13</v>
      </c>
      <c r="B26" s="235">
        <f>Accommodation!B26</f>
        <v>0</v>
      </c>
      <c r="C26" s="235">
        <f>Accommodation!C26</f>
        <v>0</v>
      </c>
      <c r="D26" s="218">
        <f>Accommodation!D26</f>
        <v>0</v>
      </c>
      <c r="E26" s="218">
        <f>Accommodation!E26</f>
        <v>0</v>
      </c>
      <c r="F26" s="423"/>
      <c r="G26" s="236">
        <f>Accommodation!F26</f>
        <v>0</v>
      </c>
      <c r="H26" s="424"/>
      <c r="I26" s="424"/>
      <c r="J26" s="424"/>
      <c r="K26" s="236">
        <f>Accommodation!G26</f>
        <v>0</v>
      </c>
      <c r="L26" s="424"/>
      <c r="M26" s="424"/>
    </row>
    <row r="27" spans="1:13" ht="17.25" customHeight="1">
      <c r="A27" s="239">
        <v>14</v>
      </c>
      <c r="B27" s="235">
        <f>Accommodation!B27</f>
        <v>0</v>
      </c>
      <c r="C27" s="235">
        <f>Accommodation!C27</f>
        <v>0</v>
      </c>
      <c r="D27" s="218">
        <f>Accommodation!D27</f>
        <v>0</v>
      </c>
      <c r="E27" s="218">
        <f>Accommodation!E27</f>
        <v>0</v>
      </c>
      <c r="F27" s="423"/>
      <c r="G27" s="236">
        <f>Accommodation!F27</f>
        <v>0</v>
      </c>
      <c r="H27" s="424"/>
      <c r="I27" s="424"/>
      <c r="J27" s="424"/>
      <c r="K27" s="236">
        <f>Accommodation!G27</f>
        <v>0</v>
      </c>
      <c r="L27" s="424"/>
      <c r="M27" s="424"/>
    </row>
    <row r="28" spans="1:13" ht="17.25" customHeight="1">
      <c r="A28" s="239">
        <v>15</v>
      </c>
      <c r="B28" s="235">
        <f>Accommodation!B28</f>
        <v>0</v>
      </c>
      <c r="C28" s="235">
        <f>Accommodation!C28</f>
        <v>0</v>
      </c>
      <c r="D28" s="218">
        <f>Accommodation!D28</f>
        <v>0</v>
      </c>
      <c r="E28" s="218">
        <f>Accommodation!E28</f>
        <v>0</v>
      </c>
      <c r="F28" s="423"/>
      <c r="G28" s="236">
        <f>Accommodation!F28</f>
        <v>0</v>
      </c>
      <c r="H28" s="424"/>
      <c r="I28" s="424"/>
      <c r="J28" s="424"/>
      <c r="K28" s="236">
        <f>Accommodation!G28</f>
        <v>0</v>
      </c>
      <c r="L28" s="424"/>
      <c r="M28" s="424"/>
    </row>
    <row r="29" spans="1:13" ht="17.25" customHeight="1">
      <c r="A29" s="239">
        <v>16</v>
      </c>
      <c r="B29" s="235">
        <f>Accommodation!B29</f>
        <v>0</v>
      </c>
      <c r="C29" s="235">
        <f>Accommodation!C29</f>
        <v>0</v>
      </c>
      <c r="D29" s="218">
        <f>Accommodation!D29</f>
        <v>0</v>
      </c>
      <c r="E29" s="218">
        <f>Accommodation!E29</f>
        <v>0</v>
      </c>
      <c r="F29" s="423"/>
      <c r="G29" s="236">
        <f>Accommodation!F29</f>
        <v>0</v>
      </c>
      <c r="H29" s="424"/>
      <c r="I29" s="424"/>
      <c r="J29" s="424"/>
      <c r="K29" s="236">
        <f>Accommodation!G29</f>
        <v>0</v>
      </c>
      <c r="L29" s="424"/>
      <c r="M29" s="424"/>
    </row>
    <row r="30" spans="1:13" ht="17.25" customHeight="1">
      <c r="A30" s="239">
        <v>17</v>
      </c>
      <c r="B30" s="235">
        <f>Accommodation!B30</f>
        <v>0</v>
      </c>
      <c r="C30" s="235">
        <f>Accommodation!C30</f>
        <v>0</v>
      </c>
      <c r="D30" s="218">
        <f>Accommodation!D30</f>
        <v>0</v>
      </c>
      <c r="E30" s="218">
        <f>Accommodation!E30</f>
        <v>0</v>
      </c>
      <c r="F30" s="423"/>
      <c r="G30" s="236">
        <f>Accommodation!F30</f>
        <v>0</v>
      </c>
      <c r="H30" s="424"/>
      <c r="I30" s="424"/>
      <c r="J30" s="424"/>
      <c r="K30" s="236">
        <f>Accommodation!G30</f>
        <v>0</v>
      </c>
      <c r="L30" s="424"/>
      <c r="M30" s="424"/>
    </row>
    <row r="31" spans="1:13" ht="17.25" customHeight="1">
      <c r="A31" s="239">
        <v>18</v>
      </c>
      <c r="B31" s="235">
        <f>Accommodation!B31</f>
        <v>0</v>
      </c>
      <c r="C31" s="235">
        <f>Accommodation!C31</f>
        <v>0</v>
      </c>
      <c r="D31" s="218">
        <f>Accommodation!D31</f>
        <v>0</v>
      </c>
      <c r="E31" s="218">
        <f>Accommodation!E31</f>
        <v>0</v>
      </c>
      <c r="F31" s="423"/>
      <c r="G31" s="236">
        <f>Accommodation!F31</f>
        <v>0</v>
      </c>
      <c r="H31" s="424"/>
      <c r="I31" s="424"/>
      <c r="J31" s="424"/>
      <c r="K31" s="236">
        <f>Accommodation!G31</f>
        <v>0</v>
      </c>
      <c r="L31" s="424"/>
      <c r="M31" s="424"/>
    </row>
    <row r="32" spans="1:13" ht="17.25" customHeight="1">
      <c r="A32" s="239">
        <v>19</v>
      </c>
      <c r="B32" s="235">
        <f>Accommodation!B32</f>
        <v>0</v>
      </c>
      <c r="C32" s="235">
        <f>Accommodation!C32</f>
        <v>0</v>
      </c>
      <c r="D32" s="218">
        <f>Accommodation!D32</f>
        <v>0</v>
      </c>
      <c r="E32" s="218">
        <f>Accommodation!E32</f>
        <v>0</v>
      </c>
      <c r="F32" s="423"/>
      <c r="G32" s="236">
        <f>Accommodation!F32</f>
        <v>0</v>
      </c>
      <c r="H32" s="424"/>
      <c r="I32" s="424"/>
      <c r="J32" s="424"/>
      <c r="K32" s="236">
        <f>Accommodation!G32</f>
        <v>0</v>
      </c>
      <c r="L32" s="424"/>
      <c r="M32" s="424"/>
    </row>
    <row r="33" spans="1:13" ht="17.25" customHeight="1">
      <c r="A33" s="239">
        <v>20</v>
      </c>
      <c r="B33" s="235">
        <f>Accommodation!B33</f>
        <v>0</v>
      </c>
      <c r="C33" s="235">
        <f>Accommodation!C33</f>
        <v>0</v>
      </c>
      <c r="D33" s="218">
        <f>Accommodation!D33</f>
        <v>0</v>
      </c>
      <c r="E33" s="218">
        <f>Accommodation!E33</f>
        <v>0</v>
      </c>
      <c r="F33" s="423"/>
      <c r="G33" s="236">
        <f>Accommodation!F33</f>
        <v>0</v>
      </c>
      <c r="H33" s="424"/>
      <c r="I33" s="424"/>
      <c r="J33" s="424"/>
      <c r="K33" s="236">
        <f>Accommodation!G33</f>
        <v>0</v>
      </c>
      <c r="L33" s="424"/>
      <c r="M33" s="424"/>
    </row>
    <row r="34" spans="1:13" ht="17.25" hidden="1" customHeight="1">
      <c r="A34" s="239">
        <v>21</v>
      </c>
      <c r="B34" s="235">
        <f>Accommodation!B34</f>
        <v>0</v>
      </c>
      <c r="C34" s="235">
        <f>Accommodation!C34</f>
        <v>0</v>
      </c>
      <c r="D34" s="218">
        <f>Accommodation!D34</f>
        <v>0</v>
      </c>
      <c r="E34" s="218">
        <f>Accommodation!E34</f>
        <v>0</v>
      </c>
      <c r="F34" s="423"/>
      <c r="G34" s="236">
        <f>Accommodation!F34</f>
        <v>0</v>
      </c>
      <c r="H34" s="424"/>
      <c r="I34" s="424"/>
      <c r="J34" s="424"/>
      <c r="K34" s="236">
        <f>Accommodation!G34</f>
        <v>0</v>
      </c>
      <c r="L34" s="424"/>
      <c r="M34" s="424"/>
    </row>
    <row r="35" spans="1:13" ht="17.25" hidden="1" customHeight="1">
      <c r="A35" s="239">
        <v>22</v>
      </c>
      <c r="B35" s="235">
        <f>Accommodation!B35</f>
        <v>0</v>
      </c>
      <c r="C35" s="235">
        <f>Accommodation!C35</f>
        <v>0</v>
      </c>
      <c r="D35" s="218">
        <f>Accommodation!D35</f>
        <v>0</v>
      </c>
      <c r="E35" s="218">
        <f>Accommodation!E35</f>
        <v>0</v>
      </c>
      <c r="F35" s="423"/>
      <c r="G35" s="236">
        <f>Accommodation!F35</f>
        <v>0</v>
      </c>
      <c r="H35" s="424"/>
      <c r="I35" s="424"/>
      <c r="J35" s="424"/>
      <c r="K35" s="236">
        <f>Accommodation!G35</f>
        <v>0</v>
      </c>
      <c r="L35" s="424"/>
      <c r="M35" s="424"/>
    </row>
    <row r="36" spans="1:13" ht="17.25" hidden="1" customHeight="1">
      <c r="A36" s="239">
        <v>23</v>
      </c>
      <c r="B36" s="235">
        <f>Accommodation!B36</f>
        <v>0</v>
      </c>
      <c r="C36" s="235">
        <f>Accommodation!C36</f>
        <v>0</v>
      </c>
      <c r="D36" s="218">
        <f>Accommodation!D36</f>
        <v>0</v>
      </c>
      <c r="E36" s="218">
        <f>Accommodation!E36</f>
        <v>0</v>
      </c>
      <c r="F36" s="423"/>
      <c r="G36" s="236">
        <f>Accommodation!F36</f>
        <v>0</v>
      </c>
      <c r="H36" s="424"/>
      <c r="I36" s="424"/>
      <c r="J36" s="424"/>
      <c r="K36" s="236">
        <f>Accommodation!G36</f>
        <v>0</v>
      </c>
      <c r="L36" s="424"/>
      <c r="M36" s="424"/>
    </row>
    <row r="37" spans="1:13" ht="17.25" hidden="1" customHeight="1">
      <c r="A37" s="239">
        <v>24</v>
      </c>
      <c r="B37" s="235">
        <f>Accommodation!B37</f>
        <v>0</v>
      </c>
      <c r="C37" s="235">
        <f>Accommodation!C37</f>
        <v>0</v>
      </c>
      <c r="D37" s="218">
        <f>Accommodation!D37</f>
        <v>0</v>
      </c>
      <c r="E37" s="218">
        <f>Accommodation!E37</f>
        <v>0</v>
      </c>
      <c r="F37" s="423"/>
      <c r="G37" s="236">
        <f>Accommodation!F37</f>
        <v>0</v>
      </c>
      <c r="H37" s="424"/>
      <c r="I37" s="424"/>
      <c r="J37" s="424"/>
      <c r="K37" s="236">
        <f>Accommodation!G37</f>
        <v>0</v>
      </c>
      <c r="L37" s="424"/>
      <c r="M37" s="424"/>
    </row>
    <row r="38" spans="1:13" ht="17.25" hidden="1" customHeight="1">
      <c r="A38" s="239">
        <v>25</v>
      </c>
      <c r="B38" s="235">
        <f>Accommodation!B38</f>
        <v>0</v>
      </c>
      <c r="C38" s="235">
        <f>Accommodation!C38</f>
        <v>0</v>
      </c>
      <c r="D38" s="218">
        <f>Accommodation!D38</f>
        <v>0</v>
      </c>
      <c r="E38" s="218">
        <f>Accommodation!E38</f>
        <v>0</v>
      </c>
      <c r="F38" s="423"/>
      <c r="G38" s="236">
        <f>Accommodation!F38</f>
        <v>0</v>
      </c>
      <c r="H38" s="424"/>
      <c r="I38" s="424"/>
      <c r="J38" s="424"/>
      <c r="K38" s="236">
        <f>Accommodation!G38</f>
        <v>0</v>
      </c>
      <c r="L38" s="424"/>
      <c r="M38" s="424"/>
    </row>
    <row r="39" spans="1:13" ht="17.25" hidden="1" customHeight="1">
      <c r="A39" s="239">
        <v>26</v>
      </c>
      <c r="B39" s="235">
        <f>Accommodation!B39</f>
        <v>0</v>
      </c>
      <c r="C39" s="235">
        <f>Accommodation!C39</f>
        <v>0</v>
      </c>
      <c r="D39" s="218">
        <f>Accommodation!D39</f>
        <v>0</v>
      </c>
      <c r="E39" s="218">
        <f>Accommodation!E39</f>
        <v>0</v>
      </c>
      <c r="F39" s="423"/>
      <c r="G39" s="236">
        <f>Accommodation!F39</f>
        <v>0</v>
      </c>
      <c r="H39" s="424"/>
      <c r="I39" s="424"/>
      <c r="J39" s="424"/>
      <c r="K39" s="236">
        <f>Accommodation!G39</f>
        <v>0</v>
      </c>
      <c r="L39" s="424"/>
      <c r="M39" s="424"/>
    </row>
    <row r="40" spans="1:13" ht="17.25" hidden="1" customHeight="1">
      <c r="A40" s="239">
        <v>27</v>
      </c>
      <c r="B40" s="235">
        <f>Accommodation!B40</f>
        <v>0</v>
      </c>
      <c r="C40" s="235">
        <f>Accommodation!C40</f>
        <v>0</v>
      </c>
      <c r="D40" s="218">
        <f>Accommodation!D40</f>
        <v>0</v>
      </c>
      <c r="E40" s="218">
        <f>Accommodation!E40</f>
        <v>0</v>
      </c>
      <c r="F40" s="423"/>
      <c r="G40" s="236">
        <f>Accommodation!F40</f>
        <v>0</v>
      </c>
      <c r="H40" s="424"/>
      <c r="I40" s="424"/>
      <c r="J40" s="424"/>
      <c r="K40" s="236">
        <f>Accommodation!G40</f>
        <v>0</v>
      </c>
      <c r="L40" s="424"/>
      <c r="M40" s="424"/>
    </row>
    <row r="41" spans="1:13" ht="17.25" hidden="1" customHeight="1">
      <c r="A41" s="239">
        <v>28</v>
      </c>
      <c r="B41" s="235">
        <f>Accommodation!B41</f>
        <v>0</v>
      </c>
      <c r="C41" s="235">
        <f>Accommodation!C41</f>
        <v>0</v>
      </c>
      <c r="D41" s="218">
        <f>Accommodation!D41</f>
        <v>0</v>
      </c>
      <c r="E41" s="218">
        <f>Accommodation!E41</f>
        <v>0</v>
      </c>
      <c r="F41" s="423"/>
      <c r="G41" s="236">
        <f>Accommodation!F41</f>
        <v>0</v>
      </c>
      <c r="H41" s="424"/>
      <c r="I41" s="424"/>
      <c r="J41" s="424"/>
      <c r="K41" s="236">
        <f>Accommodation!G41</f>
        <v>0</v>
      </c>
      <c r="L41" s="424"/>
      <c r="M41" s="424"/>
    </row>
    <row r="42" spans="1:13" ht="17.25" hidden="1" customHeight="1">
      <c r="A42" s="239">
        <v>29</v>
      </c>
      <c r="B42" s="235">
        <f>Accommodation!B42</f>
        <v>0</v>
      </c>
      <c r="C42" s="235">
        <f>Accommodation!C42</f>
        <v>0</v>
      </c>
      <c r="D42" s="218">
        <f>Accommodation!D42</f>
        <v>0</v>
      </c>
      <c r="E42" s="218">
        <f>Accommodation!E42</f>
        <v>0</v>
      </c>
      <c r="F42" s="423"/>
      <c r="G42" s="236">
        <f>Accommodation!F42</f>
        <v>0</v>
      </c>
      <c r="H42" s="424"/>
      <c r="I42" s="424"/>
      <c r="J42" s="424"/>
      <c r="K42" s="236">
        <f>Accommodation!G42</f>
        <v>0</v>
      </c>
      <c r="L42" s="424"/>
      <c r="M42" s="424"/>
    </row>
    <row r="43" spans="1:13" ht="17.25" hidden="1" customHeight="1">
      <c r="A43" s="239">
        <v>30</v>
      </c>
      <c r="B43" s="235">
        <f>Accommodation!B43</f>
        <v>0</v>
      </c>
      <c r="C43" s="235">
        <f>Accommodation!C43</f>
        <v>0</v>
      </c>
      <c r="D43" s="218">
        <f>Accommodation!D43</f>
        <v>0</v>
      </c>
      <c r="E43" s="218">
        <f>Accommodation!E43</f>
        <v>0</v>
      </c>
      <c r="F43" s="423"/>
      <c r="G43" s="236">
        <f>Accommodation!F43</f>
        <v>0</v>
      </c>
      <c r="H43" s="424"/>
      <c r="I43" s="424"/>
      <c r="J43" s="424"/>
      <c r="K43" s="236">
        <f>Accommodation!G43</f>
        <v>0</v>
      </c>
      <c r="L43" s="424"/>
      <c r="M43" s="424"/>
    </row>
    <row r="44" spans="1:13" ht="14">
      <c r="A44" s="237"/>
      <c r="B44" s="237"/>
      <c r="C44" s="237"/>
      <c r="D44" s="237"/>
      <c r="E44" s="237"/>
      <c r="F44" s="237"/>
      <c r="G44" s="238"/>
      <c r="H44" s="238"/>
      <c r="I44" s="238"/>
      <c r="J44" s="238"/>
      <c r="K44" s="238"/>
      <c r="L44" s="238"/>
      <c r="M44" s="238"/>
    </row>
    <row r="45" spans="1:13">
      <c r="A45" s="613"/>
      <c r="B45" s="613"/>
      <c r="C45" s="613"/>
      <c r="D45" s="613"/>
      <c r="E45" s="613"/>
      <c r="F45" s="613"/>
      <c r="G45" s="613"/>
      <c r="H45" s="449"/>
      <c r="I45" s="449"/>
      <c r="J45" s="449"/>
      <c r="K45" s="448"/>
      <c r="L45" s="448"/>
      <c r="M45" s="450"/>
    </row>
    <row r="46" spans="1:13">
      <c r="A46" s="240" t="s">
        <v>434</v>
      </c>
      <c r="B46" s="240"/>
      <c r="C46" s="240" t="s">
        <v>125</v>
      </c>
      <c r="D46" s="240"/>
      <c r="E46" s="240"/>
      <c r="F46" s="240"/>
      <c r="G46" s="241"/>
      <c r="H46" s="243"/>
      <c r="I46" s="243"/>
      <c r="J46" s="243"/>
      <c r="K46" s="243"/>
      <c r="L46" s="243"/>
      <c r="M46" s="1"/>
    </row>
    <row r="47" spans="1:13">
      <c r="A47" s="240" t="s">
        <v>126</v>
      </c>
      <c r="B47" s="240"/>
      <c r="C47" s="240" t="s">
        <v>578</v>
      </c>
      <c r="D47" s="240"/>
      <c r="E47" s="240"/>
      <c r="F47" s="240"/>
      <c r="G47" s="241"/>
      <c r="H47" s="240"/>
      <c r="I47" s="240"/>
      <c r="J47" s="240"/>
      <c r="K47" s="240"/>
      <c r="L47" s="240"/>
      <c r="M47"/>
    </row>
    <row r="48" spans="1:13">
      <c r="A48" s="240" t="s">
        <v>127</v>
      </c>
      <c r="B48" s="240"/>
      <c r="C48" s="240" t="s">
        <v>128</v>
      </c>
      <c r="D48" s="240"/>
      <c r="E48" s="240"/>
      <c r="F48" s="240"/>
      <c r="G48" s="241"/>
      <c r="H48" s="240"/>
      <c r="I48" s="240"/>
      <c r="J48" s="240"/>
      <c r="K48" s="240"/>
      <c r="L48" s="240"/>
      <c r="M48"/>
    </row>
    <row r="49" spans="1:30">
      <c r="A49" s="240"/>
      <c r="B49" s="240"/>
      <c r="C49" s="240"/>
      <c r="D49" s="240"/>
      <c r="E49" s="240"/>
      <c r="F49" s="240"/>
      <c r="G49" s="243"/>
      <c r="H49" s="240"/>
      <c r="I49" s="240"/>
      <c r="J49" s="240"/>
      <c r="K49" s="240"/>
      <c r="L49" s="240"/>
      <c r="M49"/>
    </row>
    <row r="50" spans="1:30" ht="15" customHeight="1">
      <c r="A50" s="446" t="s">
        <v>579</v>
      </c>
      <c r="B50" s="446"/>
      <c r="C50" s="446"/>
      <c r="D50" s="446"/>
      <c r="E50" s="585" t="s">
        <v>580</v>
      </c>
      <c r="F50" s="585"/>
      <c r="G50" s="586">
        <f>'PLEASE FILL IN HERE FIRST!!!'!B35</f>
        <v>43753</v>
      </c>
      <c r="H50" s="586"/>
      <c r="I50" s="586"/>
      <c r="J50" s="586"/>
      <c r="K50" s="586"/>
      <c r="L50" s="586"/>
      <c r="M50" s="586"/>
    </row>
    <row r="51" spans="1:30" ht="16">
      <c r="A51" s="447" t="s">
        <v>584</v>
      </c>
      <c r="B51" s="447"/>
      <c r="C51" s="447"/>
      <c r="D51" s="447"/>
      <c r="E51" s="585"/>
      <c r="F51" s="585"/>
      <c r="G51" s="586"/>
      <c r="H51" s="586"/>
      <c r="I51" s="586"/>
      <c r="J51" s="586"/>
      <c r="K51" s="586"/>
      <c r="L51" s="586"/>
      <c r="M51" s="586"/>
    </row>
    <row r="52" spans="1:30" s="25" customFormat="1" ht="16">
      <c r="A52" s="447" t="s">
        <v>590</v>
      </c>
      <c r="B52" s="447"/>
      <c r="C52" s="447"/>
      <c r="D52" s="447"/>
      <c r="E52" s="585"/>
      <c r="F52" s="585"/>
      <c r="G52" s="586"/>
      <c r="H52" s="586"/>
      <c r="I52" s="586"/>
      <c r="J52" s="586"/>
      <c r="K52" s="586"/>
      <c r="L52" s="586"/>
      <c r="M52" s="586"/>
      <c r="AA52" s="18"/>
      <c r="AD52" s="18"/>
    </row>
    <row r="53" spans="1:30" s="25" customFormat="1" ht="16">
      <c r="A53" s="244"/>
      <c r="B53" s="242"/>
      <c r="C53" s="6"/>
      <c r="D53" s="6"/>
      <c r="E53" s="243"/>
      <c r="F53" s="612"/>
      <c r="G53" s="612"/>
      <c r="H53" s="612"/>
      <c r="I53" s="246"/>
      <c r="J53" s="245"/>
      <c r="K53" s="245"/>
      <c r="L53" s="240"/>
      <c r="M53" s="2"/>
      <c r="AA53" s="18"/>
      <c r="AD53" s="18"/>
    </row>
  </sheetData>
  <sheetProtection algorithmName="SHA-512" hashValue="VJilaNHSRcYJjhiSVP+bigo7mJy/orIKnNvgSLCVscImFFMGf0p7gK7Nf0lJvxvKePt3e6tcanqkbGLnKHcCuw==" saltValue="aBFD0II63u0Zn9odbPWf6Q==" spinCount="100000" sheet="1" selectLockedCells="1"/>
  <mergeCells count="18">
    <mergeCell ref="F53:H53"/>
    <mergeCell ref="A45:G45"/>
    <mergeCell ref="A7:B7"/>
    <mergeCell ref="A11:A12"/>
    <mergeCell ref="A1:M1"/>
    <mergeCell ref="A3:M3"/>
    <mergeCell ref="A4:M4"/>
    <mergeCell ref="H5:I5"/>
    <mergeCell ref="D5:E5"/>
    <mergeCell ref="A2:M2"/>
    <mergeCell ref="M11:M12"/>
    <mergeCell ref="G50:M52"/>
    <mergeCell ref="E50:F52"/>
    <mergeCell ref="B11:B12"/>
    <mergeCell ref="C11:C12"/>
    <mergeCell ref="D11:D12"/>
    <mergeCell ref="E11:E12"/>
    <mergeCell ref="J11:J12"/>
  </mergeCells>
  <phoneticPr fontId="3" type="noConversion"/>
  <conditionalFormatting sqref="B14:E43">
    <cfRule type="cellIs" dxfId="9" priority="41" operator="equal">
      <formula>0</formula>
    </cfRule>
  </conditionalFormatting>
  <conditionalFormatting sqref="G14:G43">
    <cfRule type="cellIs" dxfId="8" priority="26" operator="equal">
      <formula>0</formula>
    </cfRule>
  </conditionalFormatting>
  <conditionalFormatting sqref="K14:K43">
    <cfRule type="cellIs" dxfId="7" priority="25" operator="equal">
      <formula>0</formula>
    </cfRule>
  </conditionalFormatting>
  <dataValidations count="3">
    <dataValidation type="list" allowBlank="1" showInputMessage="1" showErrorMessage="1" sqref="D14:D43" xr:uid="{00000000-0002-0000-0500-000000000000}">
      <formula1>$AA$1:$AA$3</formula1>
    </dataValidation>
    <dataValidation type="list" allowBlank="1" showInputMessage="1" showErrorMessage="1" sqref="E14:E43" xr:uid="{00000000-0002-0000-0500-000001000000}">
      <formula1>$AB$1:$AB$6</formula1>
    </dataValidation>
    <dataValidation type="list" allowBlank="1" showInputMessage="1" showErrorMessage="1" sqref="F14:F43" xr:uid="{00000000-0002-0000-0500-000002000000}">
      <formula1>$AD$1:$AD$4</formula1>
    </dataValidation>
  </dataValidations>
  <printOptions horizontalCentered="1"/>
  <pageMargins left="0.2" right="0.2" top="0.39000000000000007" bottom="0.39000000000000007" header="0.51" footer="0.51"/>
  <pageSetup paperSize="9" scale="75" orientation="landscape" horizontalDpi="4294967292" verticalDpi="4294967292"/>
  <extLst>
    <ext xmlns:x14="http://schemas.microsoft.com/office/spreadsheetml/2009/9/main" uri="{78C0D931-6437-407d-A8EE-F0AAD7539E65}">
      <x14:conditionalFormattings>
        <x14:conditionalFormatting xmlns:xm="http://schemas.microsoft.com/office/excel/2006/main">
          <x14:cfRule type="expression" priority="14" id="{ED4C6C0A-7DEB-7D49-8655-2D09F8067531}">
            <xm:f>Accommodation!$H14="x"</xm:f>
            <x14:dxf>
              <font>
                <color theme="1"/>
              </font>
              <fill>
                <patternFill patternType="solid">
                  <fgColor indexed="64"/>
                  <bgColor theme="1"/>
                </patternFill>
              </fill>
            </x14:dxf>
          </x14:cfRule>
          <xm:sqref>F14:M43</xm:sqref>
        </x14:conditionalFormatting>
        <x14:conditionalFormatting xmlns:xm="http://schemas.microsoft.com/office/excel/2006/main">
          <x14:cfRule type="expression" priority="5" id="{F1D1706A-E748-8043-BD9C-BBEFC52E5C8F}">
            <xm:f>'PLEASE FILL IN HERE FIRST!!!'!$B$5='PLEASE FILL IN HERE FIRST!!!'!$J$9</xm:f>
            <x14:dxf>
              <font>
                <color theme="1" tint="0.499984740745262"/>
              </font>
              <fill>
                <patternFill patternType="none">
                  <fgColor indexed="64"/>
                  <bgColor auto="1"/>
                </patternFill>
              </fill>
            </x14:dxf>
          </x14:cfRule>
          <x14:cfRule type="expression" priority="6" id="{E0F1C94E-2283-E249-A08B-61826985B4E3}">
            <xm:f>'PLEASE FILL IN HERE FIRST!!!'!$B$5='PLEASE FILL IN HERE FIRST!!!'!$J$11</xm:f>
            <x14:dxf>
              <font>
                <color rgb="FFC00000"/>
              </font>
              <fill>
                <patternFill patternType="none">
                  <fgColor indexed="64"/>
                  <bgColor auto="1"/>
                </patternFill>
              </fill>
            </x14:dxf>
          </x14:cfRule>
          <xm:sqref>A4:M4</xm:sqref>
        </x14:conditionalFormatting>
        <x14:conditionalFormatting xmlns:xm="http://schemas.microsoft.com/office/excel/2006/main">
          <x14:cfRule type="expression" priority="3" id="{60BB0568-EF1C-BC41-8EF9-4F5CCDB56413}">
            <xm:f>'PLEASE FILL IN HERE FIRST!!!'!$B$5='PLEASE FILL IN HERE FIRST!!!'!$J$9</xm:f>
            <x14:dxf>
              <font>
                <color auto="1"/>
              </font>
              <fill>
                <patternFill patternType="solid">
                  <fgColor indexed="64"/>
                  <bgColor theme="0" tint="-4.9989318521683403E-2"/>
                </patternFill>
              </fill>
            </x14:dxf>
          </x14:cfRule>
          <x14:cfRule type="expression" priority="4" id="{6F99A7F0-A208-6F4F-8242-CC980CC7B906}">
            <xm:f>'PLEASE FILL IN HERE FIRST!!!'!$B$5='PLEASE FILL IN HERE FIRST!!!'!$J$11</xm:f>
            <x14:dxf>
              <font>
                <color auto="1"/>
              </font>
              <fill>
                <patternFill patternType="solid">
                  <fgColor indexed="64"/>
                  <bgColor theme="5" tint="0.79998168889431442"/>
                </patternFill>
              </fill>
            </x14:dxf>
          </x14:cfRule>
          <xm:sqref>F14:F43 H14:J43 L14:M43</xm:sqref>
        </x14:conditionalFormatting>
        <x14:conditionalFormatting xmlns:xm="http://schemas.microsoft.com/office/excel/2006/main">
          <x14:cfRule type="expression" priority="1" id="{055E2DAD-0EA7-9E40-ABA8-A16E00709352}">
            <xm:f>'PLEASE FILL IN HERE FIRST!!!'!$B$5='PLEASE FILL IN HERE FIRST!!!'!$J$11</xm:f>
            <x14:dxf>
              <font>
                <color rgb="FFC00000"/>
              </font>
              <fill>
                <patternFill patternType="none">
                  <fgColor indexed="64"/>
                  <bgColor auto="1"/>
                </patternFill>
              </fill>
            </x14:dxf>
          </x14:cfRule>
          <x14:cfRule type="expression" priority="2" id="{70FD3740-5AFD-BE48-96C5-996DC6CAD1A1}">
            <xm:f>'PLEASE FILL IN HERE FIRST!!!'!$B$5='PLEASE FILL IN HERE FIRST!!!'!$J$9</xm:f>
            <x14:dxf>
              <font>
                <color theme="1" tint="0.499984740745262"/>
              </font>
              <fill>
                <patternFill patternType="none">
                  <fgColor indexed="64"/>
                  <bgColor auto="1"/>
                </patternFill>
              </fill>
            </x14:dxf>
          </x14:cfRule>
          <xm:sqref>A5:D5 F5:M5</xm:sqref>
        </x14:conditionalFormatting>
      </x14:conditionalFormattings>
    </ex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indexed="11"/>
    <pageSetUpPr fitToPage="1"/>
  </sheetPr>
  <dimension ref="A1:BB190"/>
  <sheetViews>
    <sheetView showGridLines="0" workbookViewId="0">
      <selection activeCell="C14" sqref="C14"/>
    </sheetView>
  </sheetViews>
  <sheetFormatPr baseColWidth="10" defaultColWidth="11.5" defaultRowHeight="13"/>
  <cols>
    <col min="1" max="1" width="19.6640625" style="6" customWidth="1"/>
    <col min="2" max="2" width="20.5" style="6" customWidth="1"/>
    <col min="3" max="3" width="18.5" style="6" customWidth="1"/>
    <col min="4" max="4" width="8.83203125" style="6" customWidth="1"/>
    <col min="5" max="5" width="10.33203125" style="6" bestFit="1" customWidth="1"/>
    <col min="6" max="6" width="19.1640625" style="6" bestFit="1" customWidth="1"/>
    <col min="7" max="7" width="12.5" style="6" bestFit="1" customWidth="1"/>
    <col min="8" max="8" width="6.5" style="6" bestFit="1" customWidth="1"/>
    <col min="9" max="11" width="6.83203125" style="6" bestFit="1" customWidth="1"/>
    <col min="12" max="12" width="7.33203125" style="6" customWidth="1"/>
    <col min="13" max="13" width="21" style="6" customWidth="1"/>
    <col min="14" max="14" width="11.5" style="6"/>
    <col min="15" max="15" width="10.5" style="6" bestFit="1" customWidth="1"/>
    <col min="16" max="16" width="11.1640625" style="6" bestFit="1" customWidth="1"/>
    <col min="17" max="17" width="18" style="6" customWidth="1"/>
    <col min="18" max="18" width="11.5" style="69" customWidth="1"/>
    <col min="19" max="19" width="13.6640625" style="50" bestFit="1" customWidth="1"/>
    <col min="20" max="23" width="11.5" style="50" customWidth="1"/>
    <col min="24" max="54" width="11.5" style="51" customWidth="1"/>
    <col min="55" max="56" width="11.5" style="6" customWidth="1"/>
    <col min="57" max="16384" width="11.5" style="6"/>
  </cols>
  <sheetData>
    <row r="1" spans="1:54" ht="25">
      <c r="A1" s="628" t="s">
        <v>171</v>
      </c>
      <c r="B1" s="628"/>
      <c r="C1" s="628"/>
      <c r="D1" s="628"/>
      <c r="E1" s="628"/>
      <c r="F1" s="628"/>
      <c r="G1" s="628"/>
      <c r="H1" s="628"/>
      <c r="I1" s="628"/>
      <c r="J1" s="628"/>
      <c r="K1" s="628"/>
      <c r="L1" s="628"/>
      <c r="M1" s="628"/>
      <c r="N1" s="628"/>
      <c r="O1" s="628"/>
      <c r="P1" s="628"/>
      <c r="Q1" s="628"/>
      <c r="BB1" s="67"/>
    </row>
    <row r="2" spans="1:54" ht="23">
      <c r="A2" s="629" t="str">
        <f>'PLEASE FILL IN HERE FIRST!!!'!B5</f>
        <v>Latin American Team Qualification to Tokyo 2020</v>
      </c>
      <c r="B2" s="629"/>
      <c r="C2" s="629"/>
      <c r="D2" s="629"/>
      <c r="E2" s="629"/>
      <c r="F2" s="629"/>
      <c r="G2" s="629"/>
      <c r="H2" s="629"/>
      <c r="I2" s="629"/>
      <c r="J2" s="629"/>
      <c r="K2" s="629"/>
      <c r="L2" s="629"/>
      <c r="M2" s="629"/>
      <c r="N2" s="629"/>
      <c r="O2" s="629"/>
      <c r="P2" s="629"/>
      <c r="Q2" s="629"/>
      <c r="S2" s="50">
        <v>1</v>
      </c>
      <c r="U2" s="50" t="s">
        <v>160</v>
      </c>
      <c r="V2" s="50" t="s">
        <v>55</v>
      </c>
      <c r="W2" s="50" t="s">
        <v>169</v>
      </c>
    </row>
    <row r="3" spans="1:54" ht="18">
      <c r="A3" s="630" t="str">
        <f>'PLEASE FILL IN HERE FIRST!!!'!B7</f>
        <v>Lima, Peru</v>
      </c>
      <c r="B3" s="630"/>
      <c r="C3" s="630"/>
      <c r="D3" s="630"/>
      <c r="E3" s="630"/>
      <c r="F3" s="630"/>
      <c r="G3" s="630"/>
      <c r="H3" s="630"/>
      <c r="I3" s="630"/>
      <c r="J3" s="630"/>
      <c r="K3" s="630"/>
      <c r="L3" s="630"/>
      <c r="M3" s="630"/>
      <c r="N3" s="630"/>
      <c r="O3" s="630"/>
      <c r="P3" s="630"/>
      <c r="Q3" s="630"/>
      <c r="S3" s="50" t="s">
        <v>129</v>
      </c>
      <c r="U3" s="52" t="e">
        <f>Prospectus!$I$74</f>
        <v>#N/A</v>
      </c>
      <c r="V3" s="52" t="e">
        <f>Prospectus!$I$75</f>
        <v>#N/A</v>
      </c>
    </row>
    <row r="4" spans="1:54" ht="15" customHeight="1">
      <c r="B4" s="12"/>
      <c r="C4" s="12"/>
      <c r="D4" s="12"/>
      <c r="E4" s="12"/>
      <c r="F4" s="21">
        <f>'PLEASE FILL IN HERE FIRST!!!'!B9</f>
        <v>43763</v>
      </c>
      <c r="G4" s="22" t="s">
        <v>110</v>
      </c>
      <c r="H4" s="635">
        <f>'PLEASE FILL IN HERE FIRST!!!'!D9</f>
        <v>43765</v>
      </c>
      <c r="I4" s="635"/>
      <c r="J4" s="635"/>
      <c r="K4" s="21"/>
      <c r="L4" s="21"/>
      <c r="M4" s="12"/>
      <c r="N4" s="12"/>
      <c r="O4" s="12"/>
      <c r="P4" s="12"/>
      <c r="Q4" s="12"/>
      <c r="S4" s="50" t="s">
        <v>130</v>
      </c>
      <c r="U4" s="52">
        <f>Prospectus!$H$87</f>
        <v>140</v>
      </c>
      <c r="V4" s="52">
        <f>Prospectus!$H$88</f>
        <v>90</v>
      </c>
    </row>
    <row r="5" spans="1:54">
      <c r="S5" s="50" t="s">
        <v>131</v>
      </c>
      <c r="U5" s="52">
        <f>Prospectus!$H$123</f>
        <v>0</v>
      </c>
      <c r="V5" s="52">
        <f>Prospectus!$H$124</f>
        <v>0</v>
      </c>
    </row>
    <row r="6" spans="1:54" ht="20">
      <c r="A6" s="23" t="s">
        <v>92</v>
      </c>
      <c r="B6" s="5"/>
      <c r="C6" s="636">
        <f>Preliminary!B7</f>
        <v>0</v>
      </c>
      <c r="D6" s="637"/>
      <c r="E6" s="637"/>
      <c r="F6" s="637"/>
      <c r="G6" s="637"/>
      <c r="H6" s="637"/>
      <c r="I6" s="637"/>
      <c r="J6" s="637"/>
      <c r="K6" s="637"/>
      <c r="L6" s="637"/>
      <c r="M6" s="637"/>
      <c r="N6" s="637"/>
      <c r="O6" s="637"/>
      <c r="P6" s="638"/>
      <c r="S6" s="50" t="s">
        <v>63</v>
      </c>
      <c r="W6" s="66" t="e">
        <f>'PLEASE FILL IN HERE FIRST!!!'!B47</f>
        <v>#N/A</v>
      </c>
    </row>
    <row r="7" spans="1:54">
      <c r="A7"/>
      <c r="B7"/>
      <c r="C7"/>
      <c r="D7" s="1"/>
      <c r="E7"/>
      <c r="F7"/>
      <c r="G7"/>
      <c r="H7"/>
      <c r="I7"/>
      <c r="J7"/>
      <c r="K7"/>
      <c r="L7"/>
      <c r="M7"/>
      <c r="N7"/>
      <c r="O7"/>
      <c r="P7"/>
      <c r="S7" s="50" t="s">
        <v>162</v>
      </c>
      <c r="T7" s="50" t="s">
        <v>28</v>
      </c>
      <c r="U7" s="66" t="e">
        <f>'PLEASE FILL IN HERE FIRST!!!'!B47</f>
        <v>#N/A</v>
      </c>
    </row>
    <row r="8" spans="1:54">
      <c r="A8" s="7"/>
      <c r="B8" s="7" t="s">
        <v>111</v>
      </c>
      <c r="C8" s="7" t="s">
        <v>112</v>
      </c>
      <c r="D8" s="8" t="s">
        <v>113</v>
      </c>
      <c r="E8" s="8" t="s">
        <v>114</v>
      </c>
      <c r="F8" s="8" t="s">
        <v>19</v>
      </c>
      <c r="G8" s="8" t="s">
        <v>20</v>
      </c>
      <c r="H8" s="8" t="s">
        <v>57</v>
      </c>
      <c r="I8" s="8" t="s">
        <v>58</v>
      </c>
      <c r="J8" s="8" t="s">
        <v>59</v>
      </c>
      <c r="K8" s="8" t="s">
        <v>60</v>
      </c>
      <c r="L8" s="8" t="s">
        <v>54</v>
      </c>
      <c r="M8" s="8" t="s">
        <v>132</v>
      </c>
      <c r="N8" s="8" t="s">
        <v>133</v>
      </c>
      <c r="O8" s="8" t="s">
        <v>134</v>
      </c>
      <c r="P8" s="8" t="s">
        <v>135</v>
      </c>
      <c r="Q8" s="16" t="s">
        <v>31</v>
      </c>
      <c r="S8" s="50" t="s">
        <v>162</v>
      </c>
      <c r="T8" s="50" t="s">
        <v>161</v>
      </c>
      <c r="U8" s="52" t="e">
        <f>'PLEASE FILL IN HERE FIRST!!!'!$B$49</f>
        <v>#N/A</v>
      </c>
    </row>
    <row r="9" spans="1:54">
      <c r="A9" s="7"/>
      <c r="B9" s="7"/>
      <c r="C9" s="7"/>
      <c r="D9" s="8"/>
      <c r="E9" s="8"/>
      <c r="F9" s="38" t="s">
        <v>121</v>
      </c>
      <c r="G9" s="38" t="s">
        <v>121</v>
      </c>
      <c r="H9" s="8"/>
      <c r="I9" s="8"/>
      <c r="J9" s="8"/>
      <c r="K9" s="8"/>
      <c r="L9" s="8"/>
      <c r="M9" s="8"/>
      <c r="N9" s="8"/>
      <c r="O9" s="9" t="str">
        <f>'PLEASE FILL IN HERE FIRST!!!'!B43</f>
        <v>US $</v>
      </c>
      <c r="P9" s="9" t="str">
        <f>'PLEASE FILL IN HERE FIRST!!!'!B43</f>
        <v>US $</v>
      </c>
      <c r="Q9" s="9" t="str">
        <f>'PLEASE FILL IN HERE FIRST!!!'!B43</f>
        <v>US $</v>
      </c>
      <c r="S9" s="50" t="s">
        <v>162</v>
      </c>
      <c r="T9" s="50" t="s">
        <v>163</v>
      </c>
      <c r="U9" s="52" t="e">
        <f>'PLEASE FILL IN HERE FIRST!!!'!$B$49</f>
        <v>#N/A</v>
      </c>
    </row>
    <row r="10" spans="1:54" s="3" customFormat="1" ht="20.25" customHeight="1" thickBot="1">
      <c r="A10" s="13" t="s">
        <v>124</v>
      </c>
      <c r="B10" s="14" t="s">
        <v>25</v>
      </c>
      <c r="C10" s="14" t="s">
        <v>26</v>
      </c>
      <c r="D10" s="15" t="s">
        <v>27</v>
      </c>
      <c r="E10" s="15" t="s">
        <v>28</v>
      </c>
      <c r="F10" s="19">
        <v>40128</v>
      </c>
      <c r="G10" s="19">
        <v>40132</v>
      </c>
      <c r="H10" s="15" t="s">
        <v>29</v>
      </c>
      <c r="I10" s="15"/>
      <c r="J10" s="15"/>
      <c r="K10" s="15"/>
      <c r="L10" s="15" t="s">
        <v>160</v>
      </c>
      <c r="M10" s="15" t="s">
        <v>30</v>
      </c>
      <c r="N10" s="15">
        <v>4</v>
      </c>
      <c r="O10" s="64" t="e">
        <f>Prospectus!I74</f>
        <v>#N/A</v>
      </c>
      <c r="P10" s="64" t="e">
        <f>'PLEASE FILL IN HERE FIRST!!!'!B47</f>
        <v>#N/A</v>
      </c>
      <c r="Q10" s="65">
        <f>'PLEASE FILL IN HERE FIRST!!!'!B45</f>
        <v>25</v>
      </c>
      <c r="R10" s="69"/>
      <c r="S10" s="50" t="s">
        <v>162</v>
      </c>
      <c r="T10" s="50" t="s">
        <v>164</v>
      </c>
      <c r="U10" s="52" t="e">
        <f>'PLEASE FILL IN HERE FIRST!!!'!$B$49</f>
        <v>#N/A</v>
      </c>
      <c r="V10" s="50"/>
      <c r="W10" s="50"/>
      <c r="X10" s="51"/>
      <c r="Y10" s="53"/>
      <c r="Z10" s="53"/>
      <c r="AA10" s="53"/>
      <c r="AB10" s="53"/>
      <c r="AC10" s="53"/>
      <c r="AD10" s="53"/>
      <c r="AE10" s="53"/>
      <c r="AF10" s="53"/>
      <c r="AG10" s="53"/>
      <c r="AH10" s="53"/>
      <c r="AI10" s="53"/>
      <c r="AJ10" s="53"/>
      <c r="AK10" s="53"/>
      <c r="AL10" s="53"/>
      <c r="AM10" s="53"/>
      <c r="AN10" s="53"/>
      <c r="AO10" s="53"/>
      <c r="AP10" s="53"/>
      <c r="AQ10" s="53"/>
      <c r="AR10" s="53"/>
      <c r="AS10" s="53"/>
      <c r="AT10" s="53"/>
      <c r="AU10" s="53"/>
      <c r="AV10" s="53"/>
      <c r="AW10" s="53"/>
      <c r="AX10" s="53"/>
      <c r="AY10" s="53"/>
      <c r="AZ10" s="53"/>
      <c r="BA10" s="53"/>
      <c r="BB10" s="53"/>
    </row>
    <row r="11" spans="1:54" ht="19.5" customHeight="1" thickBot="1">
      <c r="A11" s="17">
        <v>1</v>
      </c>
      <c r="B11" s="36"/>
      <c r="C11" s="36" t="s">
        <v>173</v>
      </c>
      <c r="D11" s="35" t="s">
        <v>27</v>
      </c>
      <c r="E11" s="35" t="s">
        <v>28</v>
      </c>
      <c r="F11" s="37">
        <v>41065</v>
      </c>
      <c r="G11" s="37">
        <v>41067</v>
      </c>
      <c r="H11" s="35"/>
      <c r="I11" s="35"/>
      <c r="J11" s="35"/>
      <c r="K11" s="35"/>
      <c r="L11" s="35"/>
      <c r="M11" s="35"/>
      <c r="N11" s="35">
        <v>1</v>
      </c>
      <c r="O11" s="62" t="str">
        <f>IF(ISBLANK(L11),"",N11*R11)</f>
        <v/>
      </c>
      <c r="P11" s="62" t="str">
        <f>IF(H11="x",0,IF(I11="x",0,IF(J11="x",$P$10/2,IF(K11="x",$P$10,""))))</f>
        <v/>
      </c>
      <c r="Q11" s="63">
        <f t="shared" ref="Q11:Q40" si="0">IF(E11="PLA",$Q$10,"")</f>
        <v>25</v>
      </c>
      <c r="R11" s="69" t="str">
        <f>IF(ISBLANK(L11)," ",VLOOKUP(L11,$W$11:$X$16,2,FALSE))</f>
        <v xml:space="preserve"> </v>
      </c>
      <c r="S11" s="50" t="e">
        <f>IF(ISBLANK(E11)," ",VLOOKUP(E11,$T$7:$U$10,2,FALSE))</f>
        <v>#N/A</v>
      </c>
      <c r="T11" s="41" t="str">
        <f>IF($K11="x",$W$6,"")</f>
        <v/>
      </c>
      <c r="U11" s="52"/>
      <c r="V11" s="52"/>
      <c r="W11" s="54" t="str">
        <f>IF($H$11="x",$V$2,"")</f>
        <v/>
      </c>
      <c r="X11" s="41" t="str">
        <f>IF($H$11="x",$V$3,"")</f>
        <v/>
      </c>
      <c r="Y11" s="47">
        <v>1</v>
      </c>
      <c r="Z11" s="40"/>
    </row>
    <row r="12" spans="1:54" ht="19.5" customHeight="1" thickBot="1">
      <c r="A12" s="17">
        <v>2</v>
      </c>
      <c r="B12" s="36"/>
      <c r="C12" s="36"/>
      <c r="D12" s="35"/>
      <c r="E12" s="35"/>
      <c r="F12" s="37"/>
      <c r="G12" s="37"/>
      <c r="H12" s="35"/>
      <c r="I12" s="35"/>
      <c r="J12" s="35"/>
      <c r="K12" s="35"/>
      <c r="L12" s="35"/>
      <c r="M12" s="35"/>
      <c r="N12" s="35"/>
      <c r="O12" s="62" t="str">
        <f t="shared" ref="O12:O40" si="1">IF(ISBLANK(L12),"",N12*R12)</f>
        <v/>
      </c>
      <c r="P12" s="62" t="str">
        <f t="shared" ref="P12:P40" si="2">IF(H12="x",0,IF(I12="x",0,IF(J12="x",$P$10/2,IF(K12="x",$P$10,""))))</f>
        <v/>
      </c>
      <c r="Q12" s="63" t="str">
        <f t="shared" si="0"/>
        <v/>
      </c>
      <c r="R12" s="69" t="str">
        <f>IF(ISBLANK(L12)," ",VLOOKUP(L12,$X$17:$Y$22,2,FALSE))</f>
        <v xml:space="preserve"> </v>
      </c>
      <c r="S12" s="50" t="str">
        <f t="shared" ref="S12:S40" si="3">IF(ISBLANK(E12)," ",VLOOKUP(E12,$T$7:$U$10,2,FALSE))</f>
        <v xml:space="preserve"> </v>
      </c>
      <c r="T12" s="41" t="str">
        <f t="shared" ref="T12:T40" si="4">IF($K12="x",$W$6,"")</f>
        <v/>
      </c>
      <c r="U12" s="52"/>
      <c r="V12" s="52"/>
      <c r="W12" s="55" t="str">
        <f>IF($H$11="x",$U$2,"")</f>
        <v/>
      </c>
      <c r="X12" s="42" t="str">
        <f>IF($H$11="x",$U$3,"")</f>
        <v/>
      </c>
      <c r="Y12" s="48"/>
      <c r="Z12" s="40"/>
    </row>
    <row r="13" spans="1:54" ht="19.5" customHeight="1" thickBot="1">
      <c r="A13" s="17">
        <v>3</v>
      </c>
      <c r="B13" s="36"/>
      <c r="C13" s="36"/>
      <c r="D13" s="35"/>
      <c r="E13" s="35"/>
      <c r="F13" s="37"/>
      <c r="G13" s="37"/>
      <c r="H13" s="35"/>
      <c r="I13" s="35"/>
      <c r="J13" s="35"/>
      <c r="K13" s="35"/>
      <c r="L13" s="35"/>
      <c r="M13" s="35"/>
      <c r="N13" s="35"/>
      <c r="O13" s="62" t="str">
        <f t="shared" si="1"/>
        <v/>
      </c>
      <c r="P13" s="62" t="str">
        <f t="shared" si="2"/>
        <v/>
      </c>
      <c r="Q13" s="63" t="str">
        <f t="shared" si="0"/>
        <v/>
      </c>
      <c r="R13" s="69" t="str">
        <f>IF(ISBLANK(L13)," ",VLOOKUP(L13,$Y$11:$Z$999,2,FALSE))</f>
        <v xml:space="preserve"> </v>
      </c>
      <c r="S13" s="50" t="str">
        <f t="shared" si="3"/>
        <v xml:space="preserve"> </v>
      </c>
      <c r="T13" s="41" t="str">
        <f t="shared" si="4"/>
        <v/>
      </c>
      <c r="U13" s="52"/>
      <c r="V13" s="52"/>
      <c r="W13" s="55" t="str">
        <f>IF($I$11="x",$V$2,"")</f>
        <v/>
      </c>
      <c r="X13" s="42" t="str">
        <f>IF($I$11="x",$V$4,"")</f>
        <v/>
      </c>
      <c r="Y13" s="48"/>
      <c r="Z13" s="40"/>
    </row>
    <row r="14" spans="1:54" ht="19.5" customHeight="1" thickBot="1">
      <c r="A14" s="17">
        <v>4</v>
      </c>
      <c r="B14" s="36"/>
      <c r="C14" s="36"/>
      <c r="D14" s="35"/>
      <c r="E14" s="35"/>
      <c r="F14" s="37"/>
      <c r="G14" s="37"/>
      <c r="H14" s="35"/>
      <c r="I14" s="35"/>
      <c r="J14" s="35"/>
      <c r="K14" s="35"/>
      <c r="L14" s="35"/>
      <c r="M14" s="35"/>
      <c r="N14" s="35"/>
      <c r="O14" s="62" t="str">
        <f t="shared" si="1"/>
        <v/>
      </c>
      <c r="P14" s="62" t="str">
        <f t="shared" si="2"/>
        <v/>
      </c>
      <c r="Q14" s="63" t="str">
        <f t="shared" si="0"/>
        <v/>
      </c>
      <c r="R14" s="69" t="str">
        <f>IF(ISBLANK(L14)," ",VLOOKUP(L14,$Z$11:$AA$999,2,FALSE))</f>
        <v xml:space="preserve"> </v>
      </c>
      <c r="S14" s="50" t="str">
        <f t="shared" si="3"/>
        <v xml:space="preserve"> </v>
      </c>
      <c r="T14" s="41" t="str">
        <f t="shared" si="4"/>
        <v/>
      </c>
      <c r="W14" s="55" t="str">
        <f>IF($I$11="x",$U$2,"")</f>
        <v/>
      </c>
      <c r="X14" s="42" t="str">
        <f>IF($I$11="x",$U$4,"")</f>
        <v/>
      </c>
      <c r="Y14" s="48"/>
      <c r="Z14" s="40"/>
    </row>
    <row r="15" spans="1:54" ht="19.5" customHeight="1" thickBot="1">
      <c r="A15" s="17">
        <v>5</v>
      </c>
      <c r="B15" s="36"/>
      <c r="C15" s="36"/>
      <c r="D15" s="35"/>
      <c r="E15" s="35"/>
      <c r="F15" s="37"/>
      <c r="G15" s="37"/>
      <c r="H15" s="35"/>
      <c r="I15" s="35"/>
      <c r="J15" s="35"/>
      <c r="K15" s="35"/>
      <c r="L15" s="35"/>
      <c r="M15" s="35"/>
      <c r="N15" s="35"/>
      <c r="O15" s="62" t="str">
        <f t="shared" si="1"/>
        <v/>
      </c>
      <c r="P15" s="62" t="str">
        <f t="shared" si="2"/>
        <v/>
      </c>
      <c r="Q15" s="63" t="str">
        <f t="shared" si="0"/>
        <v/>
      </c>
      <c r="R15" s="69" t="str">
        <f>IF(ISBLANK(L15)," ",VLOOKUP(L15,$AA$11:$AB$999,2,FALSE))</f>
        <v xml:space="preserve"> </v>
      </c>
      <c r="S15" s="50" t="str">
        <f t="shared" si="3"/>
        <v xml:space="preserve"> </v>
      </c>
      <c r="T15" s="41" t="str">
        <f t="shared" si="4"/>
        <v/>
      </c>
      <c r="U15" s="56"/>
      <c r="W15" s="55" t="str">
        <f>IF($J$11="x",$V$2,"")</f>
        <v/>
      </c>
      <c r="X15" s="42" t="str">
        <f>IF($J$11="x",$V$5,"")</f>
        <v/>
      </c>
      <c r="Y15" s="48"/>
      <c r="Z15" s="40"/>
    </row>
    <row r="16" spans="1:54" ht="19.5" customHeight="1" thickBot="1">
      <c r="A16" s="17">
        <v>6</v>
      </c>
      <c r="B16" s="36"/>
      <c r="C16" s="36"/>
      <c r="D16" s="35"/>
      <c r="E16" s="35"/>
      <c r="F16" s="37"/>
      <c r="G16" s="37"/>
      <c r="H16" s="35"/>
      <c r="I16" s="35"/>
      <c r="J16" s="35"/>
      <c r="K16" s="35"/>
      <c r="L16" s="35"/>
      <c r="M16" s="35"/>
      <c r="N16" s="35"/>
      <c r="O16" s="62" t="str">
        <f t="shared" si="1"/>
        <v/>
      </c>
      <c r="P16" s="62" t="str">
        <f t="shared" si="2"/>
        <v/>
      </c>
      <c r="Q16" s="63" t="str">
        <f t="shared" si="0"/>
        <v/>
      </c>
      <c r="R16" s="69" t="str">
        <f>IF(ISBLANK(L16)," ",VLOOKUP(L16,$AB$11:$AC$999,2,FALSE))</f>
        <v xml:space="preserve"> </v>
      </c>
      <c r="S16" s="50" t="str">
        <f t="shared" si="3"/>
        <v xml:space="preserve"> </v>
      </c>
      <c r="T16" s="41" t="str">
        <f t="shared" si="4"/>
        <v/>
      </c>
      <c r="U16" s="56"/>
      <c r="W16" s="57" t="str">
        <f>IF($J$11="x",$U$2,"")</f>
        <v/>
      </c>
      <c r="X16" s="43" t="str">
        <f>IF($J$11="x",$U$5,"")</f>
        <v/>
      </c>
      <c r="Y16" s="49"/>
      <c r="Z16" s="40"/>
    </row>
    <row r="17" spans="1:28" ht="19.5" customHeight="1" thickBot="1">
      <c r="A17" s="17">
        <v>7</v>
      </c>
      <c r="B17" s="36"/>
      <c r="C17" s="36"/>
      <c r="D17" s="35"/>
      <c r="E17" s="35"/>
      <c r="F17" s="37"/>
      <c r="G17" s="37"/>
      <c r="H17" s="35"/>
      <c r="I17" s="35"/>
      <c r="J17" s="35"/>
      <c r="K17" s="35"/>
      <c r="L17" s="35"/>
      <c r="M17" s="35"/>
      <c r="N17" s="35"/>
      <c r="O17" s="62" t="str">
        <f t="shared" si="1"/>
        <v/>
      </c>
      <c r="P17" s="62" t="str">
        <f t="shared" si="2"/>
        <v/>
      </c>
      <c r="Q17" s="63" t="str">
        <f t="shared" si="0"/>
        <v/>
      </c>
      <c r="R17" s="69" t="str">
        <f>IF(ISBLANK(L17)," ",VLOOKUP(L17,$AC$11:$AD$999,2,FALSE))</f>
        <v xml:space="preserve"> </v>
      </c>
      <c r="S17" s="50" t="str">
        <f t="shared" si="3"/>
        <v xml:space="preserve"> </v>
      </c>
      <c r="T17" s="41" t="str">
        <f t="shared" si="4"/>
        <v/>
      </c>
      <c r="U17" s="52"/>
      <c r="V17" s="52"/>
      <c r="X17" s="54" t="str">
        <f>IF($H$12="x",$V$2,"")</f>
        <v/>
      </c>
      <c r="Y17" s="41" t="str">
        <f>IF($H$12="x",$V$3,"")</f>
        <v/>
      </c>
      <c r="Z17" s="616">
        <v>2</v>
      </c>
    </row>
    <row r="18" spans="1:28" ht="19.5" customHeight="1" thickBot="1">
      <c r="A18" s="17">
        <v>8</v>
      </c>
      <c r="B18" s="36"/>
      <c r="C18" s="36"/>
      <c r="D18" s="35"/>
      <c r="E18" s="35"/>
      <c r="F18" s="37"/>
      <c r="G18" s="37"/>
      <c r="H18" s="35"/>
      <c r="I18" s="35"/>
      <c r="J18" s="35"/>
      <c r="K18" s="35"/>
      <c r="L18" s="35"/>
      <c r="M18" s="35"/>
      <c r="N18" s="35"/>
      <c r="O18" s="62" t="str">
        <f t="shared" si="1"/>
        <v/>
      </c>
      <c r="P18" s="62" t="str">
        <f t="shared" si="2"/>
        <v/>
      </c>
      <c r="Q18" s="63" t="str">
        <f t="shared" si="0"/>
        <v/>
      </c>
      <c r="R18" s="69" t="str">
        <f>IF(ISBLANK(L18)," ",VLOOKUP(L18,$AD$11:$AE$999,2,FALSE))</f>
        <v xml:space="preserve"> </v>
      </c>
      <c r="S18" s="50" t="str">
        <f t="shared" si="3"/>
        <v xml:space="preserve"> </v>
      </c>
      <c r="T18" s="41" t="str">
        <f t="shared" si="4"/>
        <v/>
      </c>
      <c r="U18" s="52"/>
      <c r="X18" s="55" t="str">
        <f>IF($H$12="x",$U$2,"")</f>
        <v/>
      </c>
      <c r="Y18" s="42" t="str">
        <f>IF($H$12="x",$U$3,"")</f>
        <v/>
      </c>
      <c r="Z18" s="617"/>
    </row>
    <row r="19" spans="1:28" ht="19.5" customHeight="1" thickBot="1">
      <c r="A19" s="17">
        <v>9</v>
      </c>
      <c r="B19" s="36"/>
      <c r="C19" s="36"/>
      <c r="D19" s="35"/>
      <c r="E19" s="35"/>
      <c r="F19" s="37"/>
      <c r="G19" s="37"/>
      <c r="H19" s="35"/>
      <c r="I19" s="35"/>
      <c r="J19" s="35"/>
      <c r="K19" s="35"/>
      <c r="L19" s="35"/>
      <c r="M19" s="35"/>
      <c r="N19" s="35"/>
      <c r="O19" s="62" t="str">
        <f t="shared" si="1"/>
        <v/>
      </c>
      <c r="P19" s="62" t="str">
        <f t="shared" si="2"/>
        <v/>
      </c>
      <c r="Q19" s="63" t="str">
        <f t="shared" si="0"/>
        <v/>
      </c>
      <c r="R19" s="69" t="str">
        <f>IF(ISBLANK(L19)," ",VLOOKUP(L19,$AE$11:$AF$999,2,FALSE))</f>
        <v xml:space="preserve"> </v>
      </c>
      <c r="S19" s="50" t="str">
        <f t="shared" si="3"/>
        <v xml:space="preserve"> </v>
      </c>
      <c r="T19" s="41" t="str">
        <f t="shared" si="4"/>
        <v/>
      </c>
      <c r="U19" s="52"/>
      <c r="X19" s="55" t="str">
        <f>IF($I$12="x",$V$2,"")</f>
        <v/>
      </c>
      <c r="Y19" s="42" t="str">
        <f>IF($I$12="x",$V$4,"")</f>
        <v/>
      </c>
      <c r="Z19" s="617"/>
    </row>
    <row r="20" spans="1:28" ht="19.5" customHeight="1" thickBot="1">
      <c r="A20" s="17">
        <v>10</v>
      </c>
      <c r="B20" s="36"/>
      <c r="C20" s="36"/>
      <c r="D20" s="35"/>
      <c r="E20" s="35"/>
      <c r="F20" s="37"/>
      <c r="G20" s="37"/>
      <c r="H20" s="35"/>
      <c r="I20" s="35"/>
      <c r="J20" s="35"/>
      <c r="K20" s="35"/>
      <c r="L20" s="35"/>
      <c r="M20" s="35"/>
      <c r="N20" s="35"/>
      <c r="O20" s="62" t="str">
        <f t="shared" si="1"/>
        <v/>
      </c>
      <c r="P20" s="62" t="str">
        <f t="shared" si="2"/>
        <v/>
      </c>
      <c r="Q20" s="63" t="str">
        <f t="shared" si="0"/>
        <v/>
      </c>
      <c r="R20" s="69" t="str">
        <f>IF(ISBLANK(L20)," ",VLOOKUP(L20,$AF$11:$AG$999,2,FALSE))</f>
        <v xml:space="preserve"> </v>
      </c>
      <c r="S20" s="50" t="str">
        <f t="shared" si="3"/>
        <v xml:space="preserve"> </v>
      </c>
      <c r="T20" s="41" t="str">
        <f t="shared" si="4"/>
        <v/>
      </c>
      <c r="U20" s="52"/>
      <c r="X20" s="55" t="str">
        <f>IF($I$12="x",$U$2,"")</f>
        <v/>
      </c>
      <c r="Y20" s="42" t="str">
        <f>IF($I$12="x",$U$4,"")</f>
        <v/>
      </c>
      <c r="Z20" s="617"/>
    </row>
    <row r="21" spans="1:28" ht="19.5" customHeight="1" thickBot="1">
      <c r="A21" s="17">
        <v>11</v>
      </c>
      <c r="B21" s="36"/>
      <c r="C21" s="36"/>
      <c r="D21" s="35"/>
      <c r="E21" s="35"/>
      <c r="F21" s="37"/>
      <c r="G21" s="37"/>
      <c r="H21" s="35"/>
      <c r="I21" s="35"/>
      <c r="J21" s="35"/>
      <c r="K21" s="35"/>
      <c r="L21" s="35"/>
      <c r="M21" s="35"/>
      <c r="N21" s="35"/>
      <c r="O21" s="62" t="str">
        <f t="shared" si="1"/>
        <v/>
      </c>
      <c r="P21" s="62" t="str">
        <f t="shared" si="2"/>
        <v/>
      </c>
      <c r="Q21" s="63" t="str">
        <f t="shared" si="0"/>
        <v/>
      </c>
      <c r="R21" s="69" t="str">
        <f>IF(ISBLANK(L21)," ",VLOOKUP(L21,$AG$11:$AH$999,2,FALSE))</f>
        <v xml:space="preserve"> </v>
      </c>
      <c r="S21" s="50" t="str">
        <f t="shared" si="3"/>
        <v xml:space="preserve"> </v>
      </c>
      <c r="T21" s="41" t="str">
        <f t="shared" si="4"/>
        <v/>
      </c>
      <c r="U21" s="52"/>
      <c r="X21" s="55" t="str">
        <f>IF($J$12="x",$V$2,"")</f>
        <v/>
      </c>
      <c r="Y21" s="42" t="str">
        <f>IF($J$12="x",$V$5,"")</f>
        <v/>
      </c>
      <c r="Z21" s="617"/>
    </row>
    <row r="22" spans="1:28" ht="19.5" customHeight="1" thickBot="1">
      <c r="A22" s="17">
        <v>12</v>
      </c>
      <c r="B22" s="36"/>
      <c r="C22" s="36"/>
      <c r="D22" s="35"/>
      <c r="E22" s="35"/>
      <c r="F22" s="37"/>
      <c r="G22" s="37"/>
      <c r="H22" s="35"/>
      <c r="I22" s="35"/>
      <c r="J22" s="35"/>
      <c r="K22" s="35"/>
      <c r="L22" s="35"/>
      <c r="M22" s="35"/>
      <c r="N22" s="35"/>
      <c r="O22" s="62" t="str">
        <f t="shared" si="1"/>
        <v/>
      </c>
      <c r="P22" s="62" t="str">
        <f t="shared" si="2"/>
        <v/>
      </c>
      <c r="Q22" s="63" t="str">
        <f t="shared" si="0"/>
        <v/>
      </c>
      <c r="R22" s="69" t="str">
        <f>IF(ISBLANK(L22)," ",VLOOKUP(L22,$AH$11:$AI$999,2,FALSE))</f>
        <v xml:space="preserve"> </v>
      </c>
      <c r="S22" s="50" t="str">
        <f t="shared" si="3"/>
        <v xml:space="preserve"> </v>
      </c>
      <c r="T22" s="41" t="str">
        <f t="shared" si="4"/>
        <v/>
      </c>
      <c r="U22" s="52"/>
      <c r="X22" s="57" t="str">
        <f>IF($J$12="x",$U$2,"")</f>
        <v/>
      </c>
      <c r="Y22" s="43" t="str">
        <f>IF($J$12="x",$U$5,"")</f>
        <v/>
      </c>
      <c r="Z22" s="618"/>
    </row>
    <row r="23" spans="1:28" ht="19.5" customHeight="1" thickBot="1">
      <c r="A23" s="17">
        <v>13</v>
      </c>
      <c r="B23" s="36"/>
      <c r="C23" s="36"/>
      <c r="D23" s="35"/>
      <c r="E23" s="35"/>
      <c r="F23" s="37"/>
      <c r="G23" s="37"/>
      <c r="H23" s="35"/>
      <c r="I23" s="35"/>
      <c r="J23" s="35"/>
      <c r="K23" s="35"/>
      <c r="L23" s="35"/>
      <c r="M23" s="35"/>
      <c r="N23" s="35"/>
      <c r="O23" s="62" t="str">
        <f t="shared" si="1"/>
        <v/>
      </c>
      <c r="P23" s="62" t="str">
        <f t="shared" si="2"/>
        <v/>
      </c>
      <c r="Q23" s="63" t="str">
        <f t="shared" si="0"/>
        <v/>
      </c>
      <c r="R23" s="69" t="str">
        <f>IF(ISBLANK(L23)," ",VLOOKUP(L23,$AI$11:$AJ$999,2,FALSE))</f>
        <v xml:space="preserve"> </v>
      </c>
      <c r="S23" s="50" t="str">
        <f t="shared" si="3"/>
        <v xml:space="preserve"> </v>
      </c>
      <c r="T23" s="41" t="str">
        <f t="shared" si="4"/>
        <v/>
      </c>
      <c r="Y23" s="54" t="str">
        <f>IF($H$13="x",$V$2,"")</f>
        <v/>
      </c>
      <c r="Z23" s="41" t="str">
        <f>IF($H$13="x",$V$3,"")</f>
        <v/>
      </c>
      <c r="AA23" s="44">
        <v>3</v>
      </c>
    </row>
    <row r="24" spans="1:28" ht="19.5" customHeight="1" thickBot="1">
      <c r="A24" s="17">
        <v>14</v>
      </c>
      <c r="B24" s="36"/>
      <c r="C24" s="36"/>
      <c r="D24" s="35"/>
      <c r="E24" s="35"/>
      <c r="F24" s="37"/>
      <c r="G24" s="37"/>
      <c r="H24" s="35"/>
      <c r="I24" s="35"/>
      <c r="J24" s="35"/>
      <c r="K24" s="35"/>
      <c r="L24" s="35"/>
      <c r="M24" s="35"/>
      <c r="N24" s="35"/>
      <c r="O24" s="62" t="str">
        <f t="shared" si="1"/>
        <v/>
      </c>
      <c r="P24" s="62" t="str">
        <f t="shared" si="2"/>
        <v/>
      </c>
      <c r="Q24" s="63" t="str">
        <f t="shared" si="0"/>
        <v/>
      </c>
      <c r="R24" s="69" t="str">
        <f>IF(ISBLANK(L24)," ",VLOOKUP(L24,$AJ$11:$AK$999,2,FALSE))</f>
        <v xml:space="preserve"> </v>
      </c>
      <c r="S24" s="50" t="str">
        <f t="shared" si="3"/>
        <v xml:space="preserve"> </v>
      </c>
      <c r="T24" s="41" t="str">
        <f t="shared" si="4"/>
        <v/>
      </c>
      <c r="Y24" s="55" t="str">
        <f>IF($H$13="x",$U$2,"")</f>
        <v/>
      </c>
      <c r="Z24" s="42" t="str">
        <f>IF($H$13="x",$U$3,"")</f>
        <v/>
      </c>
      <c r="AA24" s="45"/>
    </row>
    <row r="25" spans="1:28" ht="19.5" customHeight="1" thickBot="1">
      <c r="A25" s="17">
        <v>15</v>
      </c>
      <c r="B25" s="36"/>
      <c r="C25" s="36"/>
      <c r="D25" s="35"/>
      <c r="E25" s="35"/>
      <c r="F25" s="37"/>
      <c r="G25" s="37"/>
      <c r="H25" s="35"/>
      <c r="I25" s="35"/>
      <c r="J25" s="35"/>
      <c r="K25" s="35"/>
      <c r="L25" s="35"/>
      <c r="M25" s="35"/>
      <c r="N25" s="35"/>
      <c r="O25" s="62" t="str">
        <f t="shared" si="1"/>
        <v/>
      </c>
      <c r="P25" s="62" t="str">
        <f t="shared" si="2"/>
        <v/>
      </c>
      <c r="Q25" s="63" t="str">
        <f t="shared" si="0"/>
        <v/>
      </c>
      <c r="R25" s="69" t="str">
        <f>IF(ISBLANK(L25)," ",VLOOKUP(L25,$AK$11:$AL$999,2,FALSE))</f>
        <v xml:space="preserve"> </v>
      </c>
      <c r="S25" s="50" t="str">
        <f t="shared" si="3"/>
        <v xml:space="preserve"> </v>
      </c>
      <c r="T25" s="41" t="str">
        <f t="shared" si="4"/>
        <v/>
      </c>
      <c r="Y25" s="55" t="str">
        <f>IF($I$13="x",$V$2,"")</f>
        <v/>
      </c>
      <c r="Z25" s="42" t="str">
        <f>IF($I$13="x",$V$4,"")</f>
        <v/>
      </c>
      <c r="AA25" s="45"/>
    </row>
    <row r="26" spans="1:28" ht="19.5" customHeight="1" thickBot="1">
      <c r="A26" s="17">
        <v>16</v>
      </c>
      <c r="B26" s="36"/>
      <c r="C26" s="36"/>
      <c r="D26" s="35"/>
      <c r="E26" s="35"/>
      <c r="F26" s="37"/>
      <c r="G26" s="37"/>
      <c r="H26" s="35"/>
      <c r="I26" s="35"/>
      <c r="J26" s="35"/>
      <c r="K26" s="35"/>
      <c r="L26" s="35"/>
      <c r="M26" s="35"/>
      <c r="N26" s="35"/>
      <c r="O26" s="62" t="str">
        <f t="shared" si="1"/>
        <v/>
      </c>
      <c r="P26" s="62" t="str">
        <f t="shared" si="2"/>
        <v/>
      </c>
      <c r="Q26" s="63" t="str">
        <f t="shared" si="0"/>
        <v/>
      </c>
      <c r="R26" s="69" t="str">
        <f>IF(ISBLANK(L26)," ",VLOOKUP(L26,$AL$11:$AM$999,2,FALSE))</f>
        <v xml:space="preserve"> </v>
      </c>
      <c r="S26" s="50" t="str">
        <f t="shared" si="3"/>
        <v xml:space="preserve"> </v>
      </c>
      <c r="T26" s="41" t="str">
        <f t="shared" si="4"/>
        <v/>
      </c>
      <c r="Y26" s="55" t="str">
        <f>IF($I$13="x",$U$2,"")</f>
        <v/>
      </c>
      <c r="Z26" s="42" t="str">
        <f>IF($I$13="x",$U$4,"")</f>
        <v/>
      </c>
      <c r="AA26" s="45"/>
    </row>
    <row r="27" spans="1:28" ht="19.5" customHeight="1" thickBot="1">
      <c r="A27" s="17">
        <v>17</v>
      </c>
      <c r="B27" s="36"/>
      <c r="C27" s="36"/>
      <c r="D27" s="35"/>
      <c r="E27" s="35"/>
      <c r="F27" s="37"/>
      <c r="G27" s="37"/>
      <c r="H27" s="35"/>
      <c r="I27" s="35"/>
      <c r="J27" s="35"/>
      <c r="K27" s="35"/>
      <c r="L27" s="35"/>
      <c r="M27" s="35"/>
      <c r="N27" s="35"/>
      <c r="O27" s="62" t="str">
        <f t="shared" si="1"/>
        <v/>
      </c>
      <c r="P27" s="62" t="str">
        <f t="shared" si="2"/>
        <v/>
      </c>
      <c r="Q27" s="63" t="str">
        <f t="shared" si="0"/>
        <v/>
      </c>
      <c r="R27" s="69" t="str">
        <f>IF(ISBLANK(L27)," ",VLOOKUP(L27,$AM$11:$AN$999,2,FALSE))</f>
        <v xml:space="preserve"> </v>
      </c>
      <c r="S27" s="50" t="str">
        <f t="shared" si="3"/>
        <v xml:space="preserve"> </v>
      </c>
      <c r="T27" s="41" t="str">
        <f t="shared" si="4"/>
        <v/>
      </c>
      <c r="Y27" s="55" t="str">
        <f>IF($J$13="x",$V$2,"")</f>
        <v/>
      </c>
      <c r="Z27" s="42" t="str">
        <f>IF($J$13="x",$V$5,"")</f>
        <v/>
      </c>
      <c r="AA27" s="45"/>
    </row>
    <row r="28" spans="1:28" ht="19.5" customHeight="1" thickBot="1">
      <c r="A28" s="17">
        <v>18</v>
      </c>
      <c r="B28" s="36"/>
      <c r="C28" s="36"/>
      <c r="D28" s="35"/>
      <c r="E28" s="35"/>
      <c r="F28" s="37"/>
      <c r="G28" s="37"/>
      <c r="H28" s="35"/>
      <c r="I28" s="35"/>
      <c r="J28" s="35"/>
      <c r="K28" s="35"/>
      <c r="L28" s="35"/>
      <c r="M28" s="35"/>
      <c r="N28" s="35"/>
      <c r="O28" s="62" t="str">
        <f t="shared" si="1"/>
        <v/>
      </c>
      <c r="P28" s="62" t="str">
        <f t="shared" si="2"/>
        <v/>
      </c>
      <c r="Q28" s="63" t="str">
        <f t="shared" si="0"/>
        <v/>
      </c>
      <c r="R28" s="69" t="str">
        <f>IF(ISBLANK(L28)," ",VLOOKUP(L28,$AN$11:$AO$999,2,FALSE))</f>
        <v xml:space="preserve"> </v>
      </c>
      <c r="S28" s="50" t="str">
        <f t="shared" si="3"/>
        <v xml:space="preserve"> </v>
      </c>
      <c r="T28" s="41" t="str">
        <f t="shared" si="4"/>
        <v/>
      </c>
      <c r="Y28" s="57" t="str">
        <f>IF($J$13="x",$U$2,"")</f>
        <v/>
      </c>
      <c r="Z28" s="43" t="str">
        <f>IF($J$13="x",$U$5,"")</f>
        <v/>
      </c>
      <c r="AA28" s="46"/>
    </row>
    <row r="29" spans="1:28" ht="19.5" customHeight="1" thickBot="1">
      <c r="A29" s="17">
        <v>19</v>
      </c>
      <c r="B29" s="36"/>
      <c r="C29" s="36"/>
      <c r="D29" s="35"/>
      <c r="E29" s="35"/>
      <c r="F29" s="37"/>
      <c r="G29" s="37"/>
      <c r="H29" s="35"/>
      <c r="I29" s="35"/>
      <c r="J29" s="35"/>
      <c r="K29" s="35"/>
      <c r="L29" s="35"/>
      <c r="M29" s="35"/>
      <c r="N29" s="35"/>
      <c r="O29" s="62" t="str">
        <f t="shared" si="1"/>
        <v/>
      </c>
      <c r="P29" s="62" t="str">
        <f t="shared" si="2"/>
        <v/>
      </c>
      <c r="Q29" s="63" t="str">
        <f t="shared" si="0"/>
        <v/>
      </c>
      <c r="R29" s="69" t="str">
        <f>IF(ISBLANK(L29)," ",VLOOKUP(L29,$AO$11:$AP$999,2,FALSE))</f>
        <v xml:space="preserve"> </v>
      </c>
      <c r="S29" s="50" t="str">
        <f t="shared" si="3"/>
        <v xml:space="preserve"> </v>
      </c>
      <c r="T29" s="41" t="str">
        <f t="shared" si="4"/>
        <v/>
      </c>
      <c r="Z29" s="54" t="str">
        <f>IF($H$14="x",$V$2,"")</f>
        <v/>
      </c>
      <c r="AA29" s="41" t="str">
        <f>IF($H$14="x",$V$3,"")</f>
        <v/>
      </c>
      <c r="AB29" s="47">
        <v>4</v>
      </c>
    </row>
    <row r="30" spans="1:28" ht="19.5" customHeight="1" thickBot="1">
      <c r="A30" s="17">
        <v>20</v>
      </c>
      <c r="B30" s="36"/>
      <c r="C30" s="36"/>
      <c r="D30" s="35"/>
      <c r="E30" s="35"/>
      <c r="F30" s="37"/>
      <c r="G30" s="37"/>
      <c r="H30" s="35"/>
      <c r="I30" s="35"/>
      <c r="J30" s="35"/>
      <c r="K30" s="35"/>
      <c r="L30" s="35"/>
      <c r="M30" s="35"/>
      <c r="N30" s="35"/>
      <c r="O30" s="62" t="str">
        <f t="shared" si="1"/>
        <v/>
      </c>
      <c r="P30" s="62" t="str">
        <f t="shared" si="2"/>
        <v/>
      </c>
      <c r="Q30" s="63" t="str">
        <f t="shared" si="0"/>
        <v/>
      </c>
      <c r="R30" s="69" t="str">
        <f>IF(ISBLANK(L30)," ",VLOOKUP(L30,$AP$11:$AQ$999,2,FALSE))</f>
        <v xml:space="preserve"> </v>
      </c>
      <c r="S30" s="50" t="str">
        <f t="shared" si="3"/>
        <v xml:space="preserve"> </v>
      </c>
      <c r="T30" s="41" t="str">
        <f t="shared" si="4"/>
        <v/>
      </c>
      <c r="Z30" s="55" t="str">
        <f>IF($H$14="x",$U$2,"")</f>
        <v/>
      </c>
      <c r="AA30" s="42" t="str">
        <f>IF($H$14="x",$U$3,"")</f>
        <v/>
      </c>
      <c r="AB30" s="48"/>
    </row>
    <row r="31" spans="1:28" ht="19.5" customHeight="1" thickBot="1">
      <c r="A31" s="17">
        <v>21</v>
      </c>
      <c r="B31" s="36"/>
      <c r="C31" s="36"/>
      <c r="D31" s="35"/>
      <c r="E31" s="35"/>
      <c r="F31" s="37"/>
      <c r="G31" s="37"/>
      <c r="H31" s="35"/>
      <c r="I31" s="35"/>
      <c r="J31" s="35"/>
      <c r="K31" s="35"/>
      <c r="L31" s="35"/>
      <c r="M31" s="35"/>
      <c r="N31" s="35"/>
      <c r="O31" s="62" t="str">
        <f t="shared" si="1"/>
        <v/>
      </c>
      <c r="P31" s="62" t="str">
        <f t="shared" si="2"/>
        <v/>
      </c>
      <c r="Q31" s="63" t="str">
        <f t="shared" si="0"/>
        <v/>
      </c>
      <c r="R31" s="69" t="str">
        <f>IF(ISBLANK(L31)," ",VLOOKUP(L31,$AQ$11:$AR$999,2,FALSE))</f>
        <v xml:space="preserve"> </v>
      </c>
      <c r="S31" s="50" t="str">
        <f t="shared" si="3"/>
        <v xml:space="preserve"> </v>
      </c>
      <c r="T31" s="41" t="str">
        <f t="shared" si="4"/>
        <v/>
      </c>
      <c r="Z31" s="55" t="str">
        <f>IF($I$14="x",$V$2,"")</f>
        <v/>
      </c>
      <c r="AA31" s="42" t="str">
        <f>IF($I$14="x",$V$4,"")</f>
        <v/>
      </c>
      <c r="AB31" s="48"/>
    </row>
    <row r="32" spans="1:28" ht="19.5" customHeight="1" thickBot="1">
      <c r="A32" s="17">
        <v>22</v>
      </c>
      <c r="B32" s="36"/>
      <c r="C32" s="36"/>
      <c r="D32" s="35"/>
      <c r="E32" s="35"/>
      <c r="F32" s="37"/>
      <c r="G32" s="37"/>
      <c r="H32" s="35"/>
      <c r="I32" s="35"/>
      <c r="J32" s="35"/>
      <c r="K32" s="35"/>
      <c r="L32" s="35"/>
      <c r="M32" s="35"/>
      <c r="N32" s="35"/>
      <c r="O32" s="62" t="str">
        <f t="shared" si="1"/>
        <v/>
      </c>
      <c r="P32" s="62" t="str">
        <f t="shared" si="2"/>
        <v/>
      </c>
      <c r="Q32" s="63" t="str">
        <f t="shared" si="0"/>
        <v/>
      </c>
      <c r="R32" s="69" t="str">
        <f>IF(ISBLANK(L32)," ",VLOOKUP(L32,$AR$11:$AS$999,2,FALSE))</f>
        <v xml:space="preserve"> </v>
      </c>
      <c r="S32" s="50" t="str">
        <f t="shared" si="3"/>
        <v xml:space="preserve"> </v>
      </c>
      <c r="T32" s="41" t="str">
        <f t="shared" si="4"/>
        <v/>
      </c>
      <c r="Z32" s="55" t="str">
        <f>IF($I$14="x",$U$2,"")</f>
        <v/>
      </c>
      <c r="AA32" s="42" t="str">
        <f>IF($I$14="x",$U$4,"")</f>
        <v/>
      </c>
      <c r="AB32" s="48"/>
    </row>
    <row r="33" spans="1:54" ht="19.5" customHeight="1" thickBot="1">
      <c r="A33" s="17">
        <v>23</v>
      </c>
      <c r="B33" s="36"/>
      <c r="C33" s="36"/>
      <c r="D33" s="35"/>
      <c r="E33" s="35"/>
      <c r="F33" s="37"/>
      <c r="G33" s="37"/>
      <c r="H33" s="35"/>
      <c r="I33" s="35"/>
      <c r="J33" s="35"/>
      <c r="K33" s="35"/>
      <c r="L33" s="35"/>
      <c r="M33" s="35"/>
      <c r="N33" s="35"/>
      <c r="O33" s="62" t="str">
        <f t="shared" si="1"/>
        <v/>
      </c>
      <c r="P33" s="62" t="str">
        <f t="shared" si="2"/>
        <v/>
      </c>
      <c r="Q33" s="63" t="str">
        <f t="shared" si="0"/>
        <v/>
      </c>
      <c r="R33" s="69" t="str">
        <f>IF(ISBLANK(L33)," ",VLOOKUP(L33,$AS$11:$AT$999,2,FALSE))</f>
        <v xml:space="preserve"> </v>
      </c>
      <c r="S33" s="50" t="str">
        <f t="shared" si="3"/>
        <v xml:space="preserve"> </v>
      </c>
      <c r="T33" s="41" t="str">
        <f t="shared" si="4"/>
        <v/>
      </c>
      <c r="Z33" s="55" t="str">
        <f>IF($J$14="x",$V$2,"")</f>
        <v/>
      </c>
      <c r="AA33" s="42" t="str">
        <f>IF($J$14="x",$V$5,"")</f>
        <v/>
      </c>
      <c r="AB33" s="48"/>
    </row>
    <row r="34" spans="1:54" ht="19.5" customHeight="1" thickBot="1">
      <c r="A34" s="17">
        <v>24</v>
      </c>
      <c r="B34" s="36"/>
      <c r="C34" s="36"/>
      <c r="D34" s="35"/>
      <c r="E34" s="35"/>
      <c r="F34" s="37"/>
      <c r="G34" s="37"/>
      <c r="H34" s="35"/>
      <c r="I34" s="35"/>
      <c r="J34" s="35"/>
      <c r="K34" s="35"/>
      <c r="L34" s="35"/>
      <c r="M34" s="35"/>
      <c r="N34" s="35"/>
      <c r="O34" s="62" t="str">
        <f t="shared" si="1"/>
        <v/>
      </c>
      <c r="P34" s="62" t="str">
        <f t="shared" si="2"/>
        <v/>
      </c>
      <c r="Q34" s="63" t="str">
        <f t="shared" si="0"/>
        <v/>
      </c>
      <c r="R34" s="69" t="str">
        <f>IF(ISBLANK(L34)," ",VLOOKUP(L34,$AT$11:$AU$999,2,FALSE))</f>
        <v xml:space="preserve"> </v>
      </c>
      <c r="S34" s="50" t="str">
        <f t="shared" si="3"/>
        <v xml:space="preserve"> </v>
      </c>
      <c r="T34" s="41" t="str">
        <f t="shared" si="4"/>
        <v/>
      </c>
      <c r="Z34" s="57" t="str">
        <f>IF($J$14="x",$U$2,"")</f>
        <v/>
      </c>
      <c r="AA34" s="43" t="str">
        <f>IF($J$14="x",$U$5,"")</f>
        <v/>
      </c>
      <c r="AB34" s="49"/>
    </row>
    <row r="35" spans="1:54" ht="19.5" customHeight="1" thickBot="1">
      <c r="A35" s="17">
        <v>25</v>
      </c>
      <c r="B35" s="36"/>
      <c r="C35" s="36"/>
      <c r="D35" s="35"/>
      <c r="E35" s="35"/>
      <c r="F35" s="37"/>
      <c r="G35" s="37"/>
      <c r="H35" s="35"/>
      <c r="I35" s="35"/>
      <c r="J35" s="35"/>
      <c r="K35" s="35"/>
      <c r="L35" s="35"/>
      <c r="M35" s="35"/>
      <c r="N35" s="35"/>
      <c r="O35" s="62" t="str">
        <f t="shared" si="1"/>
        <v/>
      </c>
      <c r="P35" s="62" t="str">
        <f t="shared" si="2"/>
        <v/>
      </c>
      <c r="Q35" s="63" t="str">
        <f t="shared" si="0"/>
        <v/>
      </c>
      <c r="R35" s="69" t="str">
        <f>IF(ISBLANK(L35)," ",VLOOKUP(L35,$AU$11:$AV$999,2,FALSE))</f>
        <v xml:space="preserve"> </v>
      </c>
      <c r="S35" s="50" t="str">
        <f t="shared" si="3"/>
        <v xml:space="preserve"> </v>
      </c>
      <c r="T35" s="41" t="str">
        <f t="shared" si="4"/>
        <v/>
      </c>
      <c r="Z35" s="40"/>
      <c r="AA35" s="54" t="str">
        <f>IF($H$15="x",$V$2,"")</f>
        <v/>
      </c>
      <c r="AB35" s="41" t="str">
        <f>IF($H$15="x",$V$3,"")</f>
        <v/>
      </c>
      <c r="AC35" s="47">
        <v>5</v>
      </c>
    </row>
    <row r="36" spans="1:54" ht="19.5" customHeight="1" thickBot="1">
      <c r="A36" s="17">
        <v>26</v>
      </c>
      <c r="B36" s="36"/>
      <c r="C36" s="36"/>
      <c r="D36" s="35"/>
      <c r="E36" s="35"/>
      <c r="F36" s="37"/>
      <c r="G36" s="37"/>
      <c r="H36" s="35"/>
      <c r="I36" s="35"/>
      <c r="J36" s="35"/>
      <c r="K36" s="35"/>
      <c r="L36" s="35"/>
      <c r="M36" s="35"/>
      <c r="N36" s="35"/>
      <c r="O36" s="62" t="str">
        <f t="shared" si="1"/>
        <v/>
      </c>
      <c r="P36" s="62" t="str">
        <f t="shared" si="2"/>
        <v/>
      </c>
      <c r="Q36" s="63" t="str">
        <f t="shared" si="0"/>
        <v/>
      </c>
      <c r="R36" s="69" t="str">
        <f>IF(ISBLANK(L36)," ",VLOOKUP(L36,$AV$11:$AW$999,2,FALSE))</f>
        <v xml:space="preserve"> </v>
      </c>
      <c r="S36" s="50" t="str">
        <f t="shared" si="3"/>
        <v xml:space="preserve"> </v>
      </c>
      <c r="T36" s="41" t="str">
        <f t="shared" si="4"/>
        <v/>
      </c>
      <c r="Z36" s="40"/>
      <c r="AA36" s="55" t="str">
        <f>IF($H$15="x",$U$2,"")</f>
        <v/>
      </c>
      <c r="AB36" s="42" t="str">
        <f>IF($H$15="x",$U$3,"")</f>
        <v/>
      </c>
      <c r="AC36" s="48"/>
    </row>
    <row r="37" spans="1:54" ht="19.5" customHeight="1" thickBot="1">
      <c r="A37" s="17">
        <v>27</v>
      </c>
      <c r="B37" s="36"/>
      <c r="C37" s="36"/>
      <c r="D37" s="35"/>
      <c r="E37" s="35"/>
      <c r="F37" s="37"/>
      <c r="G37" s="37"/>
      <c r="H37" s="35"/>
      <c r="I37" s="35"/>
      <c r="J37" s="35"/>
      <c r="K37" s="35"/>
      <c r="L37" s="35"/>
      <c r="M37" s="35"/>
      <c r="N37" s="35"/>
      <c r="O37" s="62" t="str">
        <f t="shared" si="1"/>
        <v/>
      </c>
      <c r="P37" s="62" t="str">
        <f t="shared" si="2"/>
        <v/>
      </c>
      <c r="Q37" s="63" t="str">
        <f t="shared" si="0"/>
        <v/>
      </c>
      <c r="R37" s="69" t="str">
        <f>IF(ISBLANK(L37)," ",VLOOKUP(L37,$AW$11:$AX$999,2,FALSE))</f>
        <v xml:space="preserve"> </v>
      </c>
      <c r="S37" s="50" t="str">
        <f t="shared" si="3"/>
        <v xml:space="preserve"> </v>
      </c>
      <c r="T37" s="41" t="str">
        <f t="shared" si="4"/>
        <v/>
      </c>
      <c r="Z37" s="40"/>
      <c r="AA37" s="55" t="str">
        <f>IF($I$15="x",$V$2,"")</f>
        <v/>
      </c>
      <c r="AB37" s="42" t="str">
        <f>IF($I$15="x",$V$4,"")</f>
        <v/>
      </c>
      <c r="AC37" s="48"/>
    </row>
    <row r="38" spans="1:54" ht="19.5" customHeight="1" thickBot="1">
      <c r="A38" s="17">
        <v>28</v>
      </c>
      <c r="B38" s="36"/>
      <c r="C38" s="36"/>
      <c r="D38" s="35"/>
      <c r="E38" s="35"/>
      <c r="F38" s="37"/>
      <c r="G38" s="37"/>
      <c r="H38" s="35"/>
      <c r="I38" s="35"/>
      <c r="J38" s="35"/>
      <c r="K38" s="35"/>
      <c r="L38" s="35"/>
      <c r="M38" s="35"/>
      <c r="N38" s="35"/>
      <c r="O38" s="62" t="str">
        <f t="shared" si="1"/>
        <v/>
      </c>
      <c r="P38" s="62" t="str">
        <f t="shared" si="2"/>
        <v/>
      </c>
      <c r="Q38" s="63" t="str">
        <f t="shared" si="0"/>
        <v/>
      </c>
      <c r="R38" s="69" t="str">
        <f>IF(ISBLANK(L38)," ",VLOOKUP(L38,$AX$11:$AY$999,2,FALSE))</f>
        <v xml:space="preserve"> </v>
      </c>
      <c r="S38" s="50" t="str">
        <f t="shared" si="3"/>
        <v xml:space="preserve"> </v>
      </c>
      <c r="T38" s="41" t="str">
        <f t="shared" si="4"/>
        <v/>
      </c>
      <c r="Z38" s="40"/>
      <c r="AA38" s="55" t="str">
        <f>IF($I$15="x",$U$2,"")</f>
        <v/>
      </c>
      <c r="AB38" s="42" t="str">
        <f>IF($I$15="x",$U$4,"")</f>
        <v/>
      </c>
      <c r="AC38" s="48"/>
    </row>
    <row r="39" spans="1:54" ht="19.5" customHeight="1" thickBot="1">
      <c r="A39" s="17">
        <v>29</v>
      </c>
      <c r="B39" s="36"/>
      <c r="C39" s="36"/>
      <c r="D39" s="35"/>
      <c r="E39" s="35"/>
      <c r="F39" s="37"/>
      <c r="G39" s="37"/>
      <c r="H39" s="35"/>
      <c r="I39" s="35"/>
      <c r="J39" s="35"/>
      <c r="K39" s="35"/>
      <c r="L39" s="35"/>
      <c r="M39" s="35"/>
      <c r="N39" s="35"/>
      <c r="O39" s="62" t="str">
        <f t="shared" si="1"/>
        <v/>
      </c>
      <c r="P39" s="62" t="str">
        <f t="shared" si="2"/>
        <v/>
      </c>
      <c r="Q39" s="63" t="str">
        <f t="shared" si="0"/>
        <v/>
      </c>
      <c r="R39" s="69" t="str">
        <f>IF(ISBLANK(L39)," ",VLOOKUP(L39,$AY$11:$AZ$999,2,FALSE))</f>
        <v xml:space="preserve"> </v>
      </c>
      <c r="S39" s="50" t="str">
        <f t="shared" si="3"/>
        <v xml:space="preserve"> </v>
      </c>
      <c r="T39" s="41" t="str">
        <f t="shared" si="4"/>
        <v/>
      </c>
      <c r="Z39" s="40"/>
      <c r="AA39" s="55" t="str">
        <f>IF($J$15="x",$V$2,"")</f>
        <v/>
      </c>
      <c r="AB39" s="42" t="str">
        <f>IF($J$15="x",$V$5,"")</f>
        <v/>
      </c>
      <c r="AC39" s="48"/>
    </row>
    <row r="40" spans="1:54" ht="19.5" customHeight="1" thickBot="1">
      <c r="A40" s="17">
        <v>30</v>
      </c>
      <c r="B40" s="36"/>
      <c r="C40" s="36"/>
      <c r="D40" s="35"/>
      <c r="E40" s="35"/>
      <c r="F40" s="37"/>
      <c r="G40" s="37"/>
      <c r="H40" s="35"/>
      <c r="I40" s="35"/>
      <c r="J40" s="35"/>
      <c r="K40" s="35"/>
      <c r="L40" s="35"/>
      <c r="M40" s="35"/>
      <c r="N40" s="35"/>
      <c r="O40" s="62" t="str">
        <f t="shared" si="1"/>
        <v/>
      </c>
      <c r="P40" s="62" t="str">
        <f t="shared" si="2"/>
        <v/>
      </c>
      <c r="Q40" s="63" t="str">
        <f t="shared" si="0"/>
        <v/>
      </c>
      <c r="R40" s="69" t="str">
        <f>IF(ISBLANK(L40)," ",VLOOKUP(L40,$AZ$11:$BA$999,2,FALSE))</f>
        <v xml:space="preserve"> </v>
      </c>
      <c r="S40" s="50" t="str">
        <f t="shared" si="3"/>
        <v xml:space="preserve"> </v>
      </c>
      <c r="T40" s="41" t="str">
        <f t="shared" si="4"/>
        <v/>
      </c>
      <c r="Z40" s="40"/>
      <c r="AA40" s="57" t="str">
        <f>IF($J$15="x",$U$2,"")</f>
        <v/>
      </c>
      <c r="AB40" s="43" t="str">
        <f>IF($J$15="x",$U$5,"")</f>
        <v/>
      </c>
      <c r="AC40" s="49"/>
    </row>
    <row r="41" spans="1:54" ht="19.5" customHeight="1" thickBot="1">
      <c r="A41" s="626" t="s">
        <v>136</v>
      </c>
      <c r="B41" s="626"/>
      <c r="C41" s="626"/>
      <c r="D41" s="626"/>
      <c r="E41" s="626"/>
      <c r="F41" s="626"/>
      <c r="G41" s="626"/>
      <c r="H41" s="626"/>
      <c r="I41" s="626"/>
      <c r="J41" s="626"/>
      <c r="K41" s="626"/>
      <c r="L41" s="626"/>
      <c r="M41" s="626"/>
      <c r="N41" s="626"/>
      <c r="O41" s="61">
        <f>SUM(O11:O40)</f>
        <v>0</v>
      </c>
      <c r="P41" s="61">
        <f>SUM(P11:P40)</f>
        <v>0</v>
      </c>
      <c r="Q41" s="60">
        <f>SUM(Q11:Q40)</f>
        <v>25</v>
      </c>
      <c r="AB41" s="54" t="str">
        <f>IF($H$16="x",$V$2,"")</f>
        <v/>
      </c>
      <c r="AC41" s="41" t="str">
        <f>IF($H$16="x",$V$3,"")</f>
        <v/>
      </c>
      <c r="AD41" s="47">
        <v>6</v>
      </c>
    </row>
    <row r="42" spans="1:54" ht="19.5" customHeight="1" thickBot="1">
      <c r="A42" s="627" t="s">
        <v>137</v>
      </c>
      <c r="B42" s="627"/>
      <c r="C42" s="627"/>
      <c r="D42" s="627"/>
      <c r="E42" s="627"/>
      <c r="F42" s="627"/>
      <c r="G42" s="627"/>
      <c r="H42" s="627"/>
      <c r="I42" s="627"/>
      <c r="J42" s="627"/>
      <c r="K42" s="627"/>
      <c r="L42" s="627"/>
      <c r="M42" s="627"/>
      <c r="N42" s="627"/>
      <c r="O42" s="633">
        <f>O41+P41+Q41</f>
        <v>25</v>
      </c>
      <c r="P42" s="634"/>
      <c r="Q42" s="32" t="str">
        <f>'PLEASE FILL IN HERE FIRST!!!'!B43</f>
        <v>US $</v>
      </c>
      <c r="AB42" s="55" t="str">
        <f>IF($H$16="x",$U$2,"")</f>
        <v/>
      </c>
      <c r="AC42" s="42" t="str">
        <f>IF($H$16="x",$U$3,"")</f>
        <v/>
      </c>
      <c r="AD42" s="48"/>
    </row>
    <row r="43" spans="1:54" ht="16">
      <c r="A43" t="s">
        <v>138</v>
      </c>
      <c r="B43"/>
      <c r="C43"/>
      <c r="D43" s="1"/>
      <c r="E43" s="1"/>
      <c r="F43" s="1"/>
      <c r="G43" s="1"/>
      <c r="H43" s="1"/>
      <c r="I43" s="1"/>
      <c r="J43" s="1"/>
      <c r="K43" s="1"/>
      <c r="L43" s="1"/>
      <c r="M43" s="1"/>
      <c r="N43" s="1"/>
      <c r="O43" s="1"/>
      <c r="P43" s="1"/>
      <c r="AB43" s="55" t="str">
        <f>IF($I$16="x",$V$2,"")</f>
        <v/>
      </c>
      <c r="AC43" s="42" t="str">
        <f>IF($I$16="x",$V$4,"")</f>
        <v/>
      </c>
      <c r="AD43" s="48"/>
    </row>
    <row r="44" spans="1:54" ht="16">
      <c r="A44"/>
      <c r="B44"/>
      <c r="C44"/>
      <c r="D44" s="1"/>
      <c r="E44"/>
      <c r="F44"/>
      <c r="G44"/>
      <c r="H44"/>
      <c r="I44"/>
      <c r="J44"/>
      <c r="K44"/>
      <c r="L44"/>
      <c r="M44"/>
      <c r="N44"/>
      <c r="O44"/>
      <c r="P44"/>
      <c r="AB44" s="55" t="str">
        <f>IF($I$16="x",$U$2,"")</f>
        <v/>
      </c>
      <c r="AC44" s="42" t="str">
        <f>IF($I$16="x",$U$4,"")</f>
        <v/>
      </c>
      <c r="AD44" s="48"/>
    </row>
    <row r="45" spans="1:54" ht="16">
      <c r="A45" t="s">
        <v>107</v>
      </c>
      <c r="B45"/>
      <c r="C45"/>
      <c r="D45" s="1"/>
      <c r="E45"/>
      <c r="F45" s="624">
        <f>'PLEASE FILL IN HERE FIRST!!!'!B33</f>
        <v>43753</v>
      </c>
      <c r="G45" s="625"/>
      <c r="J45"/>
      <c r="K45"/>
      <c r="L45"/>
      <c r="M45"/>
      <c r="N45"/>
      <c r="O45"/>
      <c r="P45"/>
      <c r="AB45" s="55" t="str">
        <f>IF($J$16="x",$V$2,"")</f>
        <v/>
      </c>
      <c r="AC45" s="42" t="str">
        <f>IF($J$16="x",$V$5,"")</f>
        <v/>
      </c>
      <c r="AD45" s="48"/>
    </row>
    <row r="46" spans="1:54" ht="17" thickBot="1">
      <c r="A46" s="4" t="s">
        <v>110</v>
      </c>
      <c r="B46"/>
      <c r="C46" s="1"/>
      <c r="D46" s="1"/>
      <c r="E46"/>
      <c r="F46"/>
      <c r="G46"/>
      <c r="H46"/>
      <c r="I46"/>
      <c r="J46"/>
      <c r="K46"/>
      <c r="L46"/>
      <c r="M46"/>
      <c r="N46"/>
      <c r="O46"/>
      <c r="P46"/>
      <c r="AB46" s="57" t="str">
        <f>IF($J$16="x",$U$2,"")</f>
        <v/>
      </c>
      <c r="AC46" s="43" t="str">
        <f>IF($J$16="x",$U$5,"")</f>
        <v/>
      </c>
      <c r="AD46" s="49"/>
    </row>
    <row r="47" spans="1:54" s="25" customFormat="1" ht="16">
      <c r="A47" s="24">
        <f>'PLEASE FILL IN HERE FIRST!!!'!B23</f>
        <v>0</v>
      </c>
      <c r="B47" s="27" t="s">
        <v>109</v>
      </c>
      <c r="C47" s="29">
        <f>'PLEASE FILL IN HERE FIRST!!!'!B27</f>
        <v>0</v>
      </c>
      <c r="D47" s="30"/>
      <c r="E47" s="31" t="s">
        <v>103</v>
      </c>
      <c r="F47" s="620"/>
      <c r="G47" s="621"/>
      <c r="H47" s="26"/>
      <c r="I47" s="26"/>
      <c r="J47" s="2"/>
      <c r="K47" s="2"/>
      <c r="L47" s="2"/>
      <c r="M47" s="2"/>
      <c r="N47" s="2"/>
      <c r="O47" s="2"/>
      <c r="P47" s="2"/>
      <c r="R47" s="70"/>
      <c r="S47" s="50"/>
      <c r="T47" s="50"/>
      <c r="U47" s="50"/>
      <c r="V47" s="50"/>
      <c r="W47" s="58"/>
      <c r="X47" s="58"/>
      <c r="Y47" s="58"/>
      <c r="Z47" s="58"/>
      <c r="AA47" s="58"/>
      <c r="AB47" s="58"/>
      <c r="AC47" s="54" t="str">
        <f>IF($H$17="x",$V$2,"")</f>
        <v/>
      </c>
      <c r="AD47" s="41" t="str">
        <f>IF($H$17="x",$V$3,"")</f>
        <v/>
      </c>
      <c r="AE47" s="47">
        <v>7</v>
      </c>
      <c r="AF47" s="58"/>
      <c r="AG47" s="58"/>
      <c r="AH47" s="58"/>
      <c r="AI47" s="58"/>
      <c r="AJ47" s="58"/>
      <c r="AK47" s="58"/>
      <c r="AL47" s="58"/>
      <c r="AM47" s="58"/>
      <c r="AN47" s="58"/>
      <c r="AO47" s="58"/>
      <c r="AP47" s="58"/>
      <c r="AQ47" s="58"/>
      <c r="AR47" s="58"/>
      <c r="AS47" s="58"/>
      <c r="AT47" s="58"/>
      <c r="AU47" s="58"/>
      <c r="AV47" s="58"/>
      <c r="AW47" s="58"/>
      <c r="AX47" s="58"/>
      <c r="AY47" s="58"/>
      <c r="AZ47" s="58"/>
      <c r="BA47" s="58"/>
      <c r="BB47" s="58"/>
    </row>
    <row r="48" spans="1:54" s="25" customFormat="1" ht="16">
      <c r="A48" s="2"/>
      <c r="B48" s="28" t="s">
        <v>106</v>
      </c>
      <c r="C48" s="631">
        <f>'PLEASE FILL IN HERE FIRST!!!'!B29</f>
        <v>0</v>
      </c>
      <c r="D48" s="631"/>
      <c r="E48" s="632"/>
      <c r="F48" s="622"/>
      <c r="G48" s="623"/>
      <c r="H48" s="2"/>
      <c r="I48" s="2"/>
      <c r="J48" s="2"/>
      <c r="K48" s="2"/>
      <c r="L48" s="2"/>
      <c r="M48" s="2"/>
      <c r="N48" s="2"/>
      <c r="O48" s="2"/>
      <c r="P48" s="2"/>
      <c r="R48" s="70"/>
      <c r="S48" s="59"/>
      <c r="T48" s="59"/>
      <c r="U48" s="59"/>
      <c r="V48" s="59"/>
      <c r="W48" s="58"/>
      <c r="X48" s="58"/>
      <c r="Y48" s="58"/>
      <c r="Z48" s="58"/>
      <c r="AA48" s="58"/>
      <c r="AB48" s="58"/>
      <c r="AC48" s="55" t="str">
        <f>IF($H$17="x",$U$2,"")</f>
        <v/>
      </c>
      <c r="AD48" s="42" t="str">
        <f>IF($H$17="x",$U$3,"")</f>
        <v/>
      </c>
      <c r="AE48" s="48"/>
      <c r="AF48" s="58"/>
      <c r="AG48" s="58"/>
      <c r="AH48" s="58"/>
      <c r="AI48" s="58"/>
      <c r="AJ48" s="58"/>
      <c r="AK48" s="58"/>
      <c r="AL48" s="58"/>
      <c r="AM48" s="58"/>
      <c r="AN48" s="58"/>
      <c r="AO48" s="58"/>
      <c r="AP48" s="58"/>
      <c r="AQ48" s="58"/>
      <c r="AR48" s="58"/>
      <c r="AS48" s="58"/>
      <c r="AT48" s="58"/>
      <c r="AU48" s="58"/>
      <c r="AV48" s="58"/>
      <c r="AW48" s="58"/>
      <c r="AX48" s="58"/>
      <c r="AY48" s="58"/>
      <c r="AZ48" s="58"/>
      <c r="BA48" s="58"/>
      <c r="BB48" s="58"/>
    </row>
    <row r="49" spans="1:33" ht="16">
      <c r="A49"/>
      <c r="B49"/>
      <c r="C49"/>
      <c r="E49"/>
      <c r="F49" s="619"/>
      <c r="G49" s="619"/>
      <c r="H49" s="11"/>
      <c r="J49"/>
      <c r="K49"/>
      <c r="L49"/>
      <c r="M49"/>
      <c r="N49"/>
      <c r="O49"/>
      <c r="P49"/>
      <c r="S49" s="59"/>
      <c r="T49" s="59"/>
      <c r="U49" s="59"/>
      <c r="V49" s="59"/>
      <c r="AC49" s="55" t="str">
        <f>IF($I$17="x",$V$2,"")</f>
        <v/>
      </c>
      <c r="AD49" s="42" t="str">
        <f>IF($I$17="x",$V$4,"")</f>
        <v/>
      </c>
      <c r="AE49" s="48"/>
    </row>
    <row r="50" spans="1:33" ht="16">
      <c r="AC50" s="55" t="str">
        <f>IF($I$17="x",$U$2,"")</f>
        <v/>
      </c>
      <c r="AD50" s="42" t="str">
        <f>IF($I$17="x",$U$4,"")</f>
        <v/>
      </c>
      <c r="AE50" s="48"/>
    </row>
    <row r="51" spans="1:33" ht="16">
      <c r="AC51" s="55" t="str">
        <f>IF($J$17="x",$V$2,"")</f>
        <v/>
      </c>
      <c r="AD51" s="42" t="str">
        <f>IF($J$17="x",$V$5,"")</f>
        <v/>
      </c>
      <c r="AE51" s="48"/>
    </row>
    <row r="52" spans="1:33" ht="17" thickBot="1">
      <c r="AC52" s="57" t="str">
        <f>IF($J$17="x",$U$2,"")</f>
        <v/>
      </c>
      <c r="AD52" s="43" t="str">
        <f>IF($J$17="x",$U$5,"")</f>
        <v/>
      </c>
      <c r="AE52" s="49"/>
    </row>
    <row r="53" spans="1:33" ht="16">
      <c r="AD53" s="54" t="str">
        <f>IF($H$18="x",$V$2,"")</f>
        <v/>
      </c>
      <c r="AE53" s="41" t="str">
        <f>IF($H$18="x",$V$3,"")</f>
        <v/>
      </c>
      <c r="AF53" s="47">
        <v>8</v>
      </c>
    </row>
    <row r="54" spans="1:33" ht="16">
      <c r="AD54" s="55" t="str">
        <f>IF($H$18="x",$U$2,"")</f>
        <v/>
      </c>
      <c r="AE54" s="42" t="str">
        <f>IF($H$18="x",$U$3,"")</f>
        <v/>
      </c>
      <c r="AF54" s="48"/>
    </row>
    <row r="55" spans="1:33" ht="16">
      <c r="AD55" s="55" t="str">
        <f>IF($I$18="x",$V$2,"")</f>
        <v/>
      </c>
      <c r="AE55" s="42" t="str">
        <f>IF($I$18="x",$V$4,"")</f>
        <v/>
      </c>
      <c r="AF55" s="48"/>
    </row>
    <row r="56" spans="1:33" ht="16">
      <c r="AD56" s="55" t="str">
        <f>IF($I$18="x",$U$2,"")</f>
        <v/>
      </c>
      <c r="AE56" s="42" t="str">
        <f>IF($I$18="x",$U$4,"")</f>
        <v/>
      </c>
      <c r="AF56" s="48"/>
    </row>
    <row r="57" spans="1:33" ht="16">
      <c r="AD57" s="55" t="str">
        <f>IF($J$18="x",$V$2,"")</f>
        <v/>
      </c>
      <c r="AE57" s="42" t="str">
        <f>IF($J$18="x",$V$5,"")</f>
        <v/>
      </c>
      <c r="AF57" s="48"/>
    </row>
    <row r="58" spans="1:33" ht="17" thickBot="1">
      <c r="AD58" s="57" t="str">
        <f>IF($J$18="x",$U$2,"")</f>
        <v/>
      </c>
      <c r="AE58" s="43" t="str">
        <f>IF($J$18="x",$U$5,"")</f>
        <v/>
      </c>
      <c r="AF58" s="49"/>
    </row>
    <row r="59" spans="1:33" ht="16">
      <c r="AE59" s="54" t="str">
        <f>IF($H$19="x",$V$2,"")</f>
        <v/>
      </c>
      <c r="AF59" s="41" t="str">
        <f>IF($H$19="x",$V$3,"")</f>
        <v/>
      </c>
      <c r="AG59" s="47">
        <v>9</v>
      </c>
    </row>
    <row r="60" spans="1:33" ht="16">
      <c r="AE60" s="55" t="str">
        <f>IF($H$19="x",$U$2,"")</f>
        <v/>
      </c>
      <c r="AF60" s="42" t="str">
        <f>IF($H$19="x",$U$3,"")</f>
        <v/>
      </c>
      <c r="AG60" s="48"/>
    </row>
    <row r="61" spans="1:33" ht="16">
      <c r="AE61" s="55" t="str">
        <f>IF($I$19="x",$V$2,"")</f>
        <v/>
      </c>
      <c r="AF61" s="42" t="str">
        <f>IF($I$19="x",$V$4,"")</f>
        <v/>
      </c>
      <c r="AG61" s="48"/>
    </row>
    <row r="62" spans="1:33" ht="16">
      <c r="AE62" s="55" t="str">
        <f>IF($I$19="x",$U$2,"")</f>
        <v/>
      </c>
      <c r="AF62" s="42" t="str">
        <f>IF($I$19="x",$U$4,"")</f>
        <v/>
      </c>
      <c r="AG62" s="48"/>
    </row>
    <row r="63" spans="1:33" ht="16">
      <c r="AE63" s="55" t="str">
        <f>IF($J$19="x",$V$2,"")</f>
        <v/>
      </c>
      <c r="AF63" s="42" t="str">
        <f>IF($J$19="x",$V$5,"")</f>
        <v/>
      </c>
      <c r="AG63" s="48"/>
    </row>
    <row r="64" spans="1:33" ht="17" thickBot="1">
      <c r="AE64" s="57" t="str">
        <f>IF($J$19="x",$U$2,"")</f>
        <v/>
      </c>
      <c r="AF64" s="43" t="str">
        <f>IF($J$19="x",$U$5,"")</f>
        <v/>
      </c>
      <c r="AG64" s="49"/>
    </row>
    <row r="65" spans="32:36" ht="16">
      <c r="AF65" s="54" t="str">
        <f>IF($H$20="x",$V$2,"")</f>
        <v/>
      </c>
      <c r="AG65" s="41" t="str">
        <f>IF($H$20="x",$V$3,"")</f>
        <v/>
      </c>
      <c r="AH65" s="47">
        <v>10</v>
      </c>
    </row>
    <row r="66" spans="32:36" ht="16">
      <c r="AF66" s="55" t="str">
        <f>IF($H$20="x",$U$2,"")</f>
        <v/>
      </c>
      <c r="AG66" s="42" t="str">
        <f>IF($H$20="x",$U$3,"")</f>
        <v/>
      </c>
      <c r="AH66" s="48"/>
    </row>
    <row r="67" spans="32:36" ht="16">
      <c r="AF67" s="55" t="str">
        <f>IF($I$20="x",$V$2,"")</f>
        <v/>
      </c>
      <c r="AG67" s="42" t="str">
        <f>IF($I$20="x",$V$4,"")</f>
        <v/>
      </c>
      <c r="AH67" s="48"/>
    </row>
    <row r="68" spans="32:36" ht="16">
      <c r="AF68" s="55" t="str">
        <f>IF($I$20="x",$U$2,"")</f>
        <v/>
      </c>
      <c r="AG68" s="42" t="str">
        <f>IF($I$20="x",$U$4,"")</f>
        <v/>
      </c>
      <c r="AH68" s="48"/>
    </row>
    <row r="69" spans="32:36" ht="16">
      <c r="AF69" s="55" t="str">
        <f>IF($J$20="x",$V$2,"")</f>
        <v/>
      </c>
      <c r="AG69" s="42" t="str">
        <f>IF($J$20="x",$V$5,"")</f>
        <v/>
      </c>
      <c r="AH69" s="48"/>
    </row>
    <row r="70" spans="32:36" ht="17" thickBot="1">
      <c r="AF70" s="57" t="str">
        <f>IF($J$20="x",$U$2,"")</f>
        <v/>
      </c>
      <c r="AG70" s="43" t="str">
        <f>IF($J$20="x",$U$5,"")</f>
        <v/>
      </c>
      <c r="AH70" s="49"/>
    </row>
    <row r="71" spans="32:36" ht="16">
      <c r="AG71" s="54" t="str">
        <f>IF($H$21="x",$V$2,"")</f>
        <v/>
      </c>
      <c r="AH71" s="41" t="str">
        <f>IF($H$21="x",$V$3,"")</f>
        <v/>
      </c>
      <c r="AI71" s="47">
        <v>11</v>
      </c>
    </row>
    <row r="72" spans="32:36" ht="16">
      <c r="AG72" s="55" t="str">
        <f>IF($H$21="x",$U$2,"")</f>
        <v/>
      </c>
      <c r="AH72" s="42" t="str">
        <f>IF($H$21="x",$U$3,"")</f>
        <v/>
      </c>
      <c r="AI72" s="48"/>
    </row>
    <row r="73" spans="32:36" ht="16">
      <c r="AG73" s="55" t="str">
        <f>IF($I$21="x",$V$2,"")</f>
        <v/>
      </c>
      <c r="AH73" s="42" t="str">
        <f>IF($I$21="x",$V$4,"")</f>
        <v/>
      </c>
      <c r="AI73" s="48"/>
    </row>
    <row r="74" spans="32:36" ht="16">
      <c r="AG74" s="55" t="str">
        <f>IF($I$21="x",$U$2,"")</f>
        <v/>
      </c>
      <c r="AH74" s="42" t="str">
        <f>IF($I$21="x",$U$4,"")</f>
        <v/>
      </c>
      <c r="AI74" s="48"/>
    </row>
    <row r="75" spans="32:36" ht="16">
      <c r="AG75" s="55" t="str">
        <f>IF($J$21="x",$V$2,"")</f>
        <v/>
      </c>
      <c r="AH75" s="42" t="str">
        <f>IF($J$21="x",$V$5,"")</f>
        <v/>
      </c>
      <c r="AI75" s="48"/>
    </row>
    <row r="76" spans="32:36" ht="17" thickBot="1">
      <c r="AG76" s="57" t="str">
        <f>IF($J$21="x",$U$2,"")</f>
        <v/>
      </c>
      <c r="AH76" s="43" t="str">
        <f>IF($J$21="x",$U$5,"")</f>
        <v/>
      </c>
      <c r="AI76" s="49"/>
    </row>
    <row r="77" spans="32:36" ht="16">
      <c r="AH77" s="54" t="str">
        <f>IF($H$22="x",$V$2,"")</f>
        <v/>
      </c>
      <c r="AI77" s="41" t="str">
        <f>IF($H$22="x",$V$3,"")</f>
        <v/>
      </c>
      <c r="AJ77" s="47">
        <v>12</v>
      </c>
    </row>
    <row r="78" spans="32:36" ht="16">
      <c r="AH78" s="55" t="str">
        <f>IF($H$22="x",$U$2,"")</f>
        <v/>
      </c>
      <c r="AI78" s="42" t="str">
        <f>IF($H$22="x",$U$3,"")</f>
        <v/>
      </c>
      <c r="AJ78" s="48"/>
    </row>
    <row r="79" spans="32:36" ht="16">
      <c r="AH79" s="55" t="str">
        <f>IF($I$22="x",$V$2,"")</f>
        <v/>
      </c>
      <c r="AI79" s="42" t="str">
        <f>IF($I$22="x",$V$4,"")</f>
        <v/>
      </c>
      <c r="AJ79" s="48"/>
    </row>
    <row r="80" spans="32:36" ht="16">
      <c r="AH80" s="55" t="str">
        <f>IF($I$22="x",$U$2,"")</f>
        <v/>
      </c>
      <c r="AI80" s="42" t="str">
        <f>IF($I$22="x",$U$4,"")</f>
        <v/>
      </c>
      <c r="AJ80" s="48"/>
    </row>
    <row r="81" spans="34:39" ht="16">
      <c r="AH81" s="55" t="str">
        <f>IF($J$22="x",$V$2,"")</f>
        <v/>
      </c>
      <c r="AI81" s="42" t="str">
        <f>IF($J$22="x",$V$5,"")</f>
        <v/>
      </c>
      <c r="AJ81" s="48"/>
    </row>
    <row r="82" spans="34:39" ht="17" thickBot="1">
      <c r="AH82" s="57" t="str">
        <f>IF($J$22="x",$U$2,"")</f>
        <v/>
      </c>
      <c r="AI82" s="43" t="str">
        <f>IF($J$22="x",$U$5,"")</f>
        <v/>
      </c>
      <c r="AJ82" s="49"/>
    </row>
    <row r="83" spans="34:39" ht="16">
      <c r="AI83" s="54" t="str">
        <f>IF($H$23="x",$V$2,"")</f>
        <v/>
      </c>
      <c r="AJ83" s="41" t="str">
        <f>IF($H$23="x",$V$3,"")</f>
        <v/>
      </c>
      <c r="AK83" s="47">
        <v>13</v>
      </c>
    </row>
    <row r="84" spans="34:39" ht="16">
      <c r="AI84" s="55" t="str">
        <f>IF($H$23="x",$U$2,"")</f>
        <v/>
      </c>
      <c r="AJ84" s="42" t="str">
        <f>IF($H$23="x",$U$3,"")</f>
        <v/>
      </c>
      <c r="AK84" s="48"/>
    </row>
    <row r="85" spans="34:39" ht="16">
      <c r="AI85" s="55" t="str">
        <f>IF($I$23="x",$V$2,"")</f>
        <v/>
      </c>
      <c r="AJ85" s="42" t="str">
        <f>IF($I$23="x",$V$4,"")</f>
        <v/>
      </c>
      <c r="AK85" s="48"/>
    </row>
    <row r="86" spans="34:39" ht="16">
      <c r="AI86" s="55" t="str">
        <f>IF($I$23="x",$U$2,"")</f>
        <v/>
      </c>
      <c r="AJ86" s="42" t="str">
        <f>IF($I$23="x",$U$4,"")</f>
        <v/>
      </c>
      <c r="AK86" s="48"/>
    </row>
    <row r="87" spans="34:39" ht="16">
      <c r="AI87" s="55" t="str">
        <f>IF($J$23="x",$V$2,"")</f>
        <v/>
      </c>
      <c r="AJ87" s="42" t="str">
        <f>IF($J$23="x",$V$5,"")</f>
        <v/>
      </c>
      <c r="AK87" s="48"/>
    </row>
    <row r="88" spans="34:39" ht="17" thickBot="1">
      <c r="AI88" s="57" t="str">
        <f>IF($J$23="x",$U$2,"")</f>
        <v/>
      </c>
      <c r="AJ88" s="43" t="str">
        <f>IF($J$23="x",$U$5,"")</f>
        <v/>
      </c>
      <c r="AK88" s="49"/>
    </row>
    <row r="89" spans="34:39" ht="16">
      <c r="AJ89" s="54" t="str">
        <f>IF($H$24="x",$V$2,"")</f>
        <v/>
      </c>
      <c r="AK89" s="41" t="str">
        <f>IF($H$24="x",$V$3,"")</f>
        <v/>
      </c>
      <c r="AL89" s="47">
        <v>14</v>
      </c>
    </row>
    <row r="90" spans="34:39" ht="16">
      <c r="AJ90" s="55" t="str">
        <f>IF($H$24="x",$U$2,"")</f>
        <v/>
      </c>
      <c r="AK90" s="42" t="str">
        <f>IF($H$24="x",$U$3,"")</f>
        <v/>
      </c>
      <c r="AL90" s="48"/>
    </row>
    <row r="91" spans="34:39" ht="16">
      <c r="AJ91" s="55" t="str">
        <f>IF($I$24="x",$V$2,"")</f>
        <v/>
      </c>
      <c r="AK91" s="42" t="str">
        <f>IF($I$24="x",$V$4,"")</f>
        <v/>
      </c>
      <c r="AL91" s="48"/>
    </row>
    <row r="92" spans="34:39" ht="16">
      <c r="AJ92" s="55" t="str">
        <f>IF($I$24="x",$U$2,"")</f>
        <v/>
      </c>
      <c r="AK92" s="42" t="str">
        <f>IF($I$24="x",$U$4,"")</f>
        <v/>
      </c>
      <c r="AL92" s="48"/>
    </row>
    <row r="93" spans="34:39" ht="16">
      <c r="AJ93" s="55" t="str">
        <f>IF($J$24="x",$V$2,"")</f>
        <v/>
      </c>
      <c r="AK93" s="42" t="str">
        <f>IF($J$24="x",$V$5,"")</f>
        <v/>
      </c>
      <c r="AL93" s="48"/>
    </row>
    <row r="94" spans="34:39" ht="17" thickBot="1">
      <c r="AJ94" s="57" t="str">
        <f>IF($J$24="x",$U$2,"")</f>
        <v/>
      </c>
      <c r="AK94" s="43" t="str">
        <f>IF($J$24="x",$U$5,"")</f>
        <v/>
      </c>
      <c r="AL94" s="49"/>
    </row>
    <row r="95" spans="34:39" ht="16">
      <c r="AK95" s="54" t="str">
        <f>IF($H$25="x",$V$2,"")</f>
        <v/>
      </c>
      <c r="AL95" s="41" t="str">
        <f>IF($H$25="x",$V$3,"")</f>
        <v/>
      </c>
      <c r="AM95" s="47">
        <v>15</v>
      </c>
    </row>
    <row r="96" spans="34:39" ht="16">
      <c r="AK96" s="55" t="str">
        <f>IF($H$25="x",$U$2,"")</f>
        <v/>
      </c>
      <c r="AL96" s="42" t="str">
        <f>IF($H$25="x",$U$3,"")</f>
        <v/>
      </c>
      <c r="AM96" s="48"/>
    </row>
    <row r="97" spans="37:41" ht="16">
      <c r="AK97" s="55" t="str">
        <f>IF($I$25="x",$V$2,"")</f>
        <v/>
      </c>
      <c r="AL97" s="42" t="str">
        <f>IF($I$25="x",$V$4,"")</f>
        <v/>
      </c>
      <c r="AM97" s="48"/>
    </row>
    <row r="98" spans="37:41" ht="16">
      <c r="AK98" s="55" t="str">
        <f>IF($I$25="x",$U$2,"")</f>
        <v/>
      </c>
      <c r="AL98" s="42" t="str">
        <f>IF($I$25="x",$U$4,"")</f>
        <v/>
      </c>
      <c r="AM98" s="48"/>
    </row>
    <row r="99" spans="37:41" ht="16">
      <c r="AK99" s="55" t="str">
        <f>IF($J$25="x",$V$2,"")</f>
        <v/>
      </c>
      <c r="AL99" s="42" t="str">
        <f>IF($J$25="x",$V$5,"")</f>
        <v/>
      </c>
      <c r="AM99" s="48"/>
    </row>
    <row r="100" spans="37:41" ht="17" thickBot="1">
      <c r="AK100" s="57" t="str">
        <f>IF($J$25="x",$U$2,"")</f>
        <v/>
      </c>
      <c r="AL100" s="43" t="str">
        <f>IF($J$25="x",$U$5,"")</f>
        <v/>
      </c>
      <c r="AM100" s="49"/>
    </row>
    <row r="101" spans="37:41" ht="16">
      <c r="AL101" s="54" t="str">
        <f>IF($H$26="x",$V$2,"")</f>
        <v/>
      </c>
      <c r="AM101" s="41" t="str">
        <f>IF($H$26="x",$V$3,"")</f>
        <v/>
      </c>
      <c r="AN101" s="47">
        <v>16</v>
      </c>
    </row>
    <row r="102" spans="37:41" ht="16">
      <c r="AL102" s="55" t="str">
        <f>IF($H$26="x",$U$2,"")</f>
        <v/>
      </c>
      <c r="AM102" s="42" t="str">
        <f>IF($H$26="x",$U$3,"")</f>
        <v/>
      </c>
      <c r="AN102" s="48"/>
    </row>
    <row r="103" spans="37:41" ht="16">
      <c r="AL103" s="55" t="str">
        <f>IF($I$26="x",$V$2,"")</f>
        <v/>
      </c>
      <c r="AM103" s="42" t="str">
        <f>IF($I$26="x",$V$4,"")</f>
        <v/>
      </c>
      <c r="AN103" s="48"/>
    </row>
    <row r="104" spans="37:41" ht="16">
      <c r="AL104" s="55" t="str">
        <f>IF($I$26="x",$U$2,"")</f>
        <v/>
      </c>
      <c r="AM104" s="42" t="str">
        <f>IF($I$26="x",$U$4,"")</f>
        <v/>
      </c>
      <c r="AN104" s="48"/>
    </row>
    <row r="105" spans="37:41" ht="16">
      <c r="AL105" s="55" t="str">
        <f>IF($J$26="x",$V$2,"")</f>
        <v/>
      </c>
      <c r="AM105" s="42" t="str">
        <f>IF($J$26="x",$V$5,"")</f>
        <v/>
      </c>
      <c r="AN105" s="48"/>
    </row>
    <row r="106" spans="37:41" ht="17" thickBot="1">
      <c r="AL106" s="57" t="str">
        <f>IF($J$26="x",$U$2,"")</f>
        <v/>
      </c>
      <c r="AM106" s="43" t="str">
        <f>IF($J$26="x",$U$5,"")</f>
        <v/>
      </c>
      <c r="AN106" s="49"/>
    </row>
    <row r="107" spans="37:41" ht="16">
      <c r="AM107" s="54" t="str">
        <f>IF($H$27="x",$V$2,"")</f>
        <v/>
      </c>
      <c r="AN107" s="41" t="str">
        <f>IF($H$27="x",$V$3,"")</f>
        <v/>
      </c>
      <c r="AO107" s="47">
        <v>17</v>
      </c>
    </row>
    <row r="108" spans="37:41" ht="16">
      <c r="AM108" s="55" t="str">
        <f>IF($H$27="x",$U$2,"")</f>
        <v/>
      </c>
      <c r="AN108" s="42" t="str">
        <f>IF($H$27="x",$U$3,"")</f>
        <v/>
      </c>
      <c r="AO108" s="48"/>
    </row>
    <row r="109" spans="37:41" ht="16">
      <c r="AM109" s="55" t="str">
        <f>IF($I$27="x",$V$2,"")</f>
        <v/>
      </c>
      <c r="AN109" s="42" t="str">
        <f>IF($I$27="x",$V$4,"")</f>
        <v/>
      </c>
      <c r="AO109" s="48"/>
    </row>
    <row r="110" spans="37:41" ht="16">
      <c r="AM110" s="55" t="str">
        <f>IF($I$27="x",$U$2,"")</f>
        <v/>
      </c>
      <c r="AN110" s="42" t="str">
        <f>IF($I$27="x",$U$4,"")</f>
        <v/>
      </c>
      <c r="AO110" s="48"/>
    </row>
    <row r="111" spans="37:41" ht="16">
      <c r="AM111" s="55" t="str">
        <f>IF($J$27="x",$V$2,"")</f>
        <v/>
      </c>
      <c r="AN111" s="42" t="str">
        <f>IF($J$27="x",$V$5,"")</f>
        <v/>
      </c>
      <c r="AO111" s="48"/>
    </row>
    <row r="112" spans="37:41" ht="17" thickBot="1">
      <c r="AM112" s="57" t="str">
        <f>IF($J$27="x",$U$2,"")</f>
        <v/>
      </c>
      <c r="AN112" s="43" t="str">
        <f>IF($J$27="x",$U$5,"")</f>
        <v/>
      </c>
      <c r="AO112" s="49"/>
    </row>
    <row r="113" spans="40:44" ht="16">
      <c r="AN113" s="54" t="str">
        <f>IF($H$28="x",$V$2,"")</f>
        <v/>
      </c>
      <c r="AO113" s="41" t="str">
        <f>IF($H$28="x",$V$3,"")</f>
        <v/>
      </c>
      <c r="AP113" s="47">
        <v>18</v>
      </c>
    </row>
    <row r="114" spans="40:44" ht="16">
      <c r="AN114" s="55" t="str">
        <f>IF($H$28="x",$U$2,"")</f>
        <v/>
      </c>
      <c r="AO114" s="42" t="str">
        <f>IF($H$28="x",$U$3,"")</f>
        <v/>
      </c>
      <c r="AP114" s="48"/>
    </row>
    <row r="115" spans="40:44" ht="16">
      <c r="AN115" s="55" t="str">
        <f>IF($I$28="x",$V$2,"")</f>
        <v/>
      </c>
      <c r="AO115" s="42" t="str">
        <f>IF($I$28="x",$V$4,"")</f>
        <v/>
      </c>
      <c r="AP115" s="48"/>
    </row>
    <row r="116" spans="40:44" ht="16">
      <c r="AN116" s="55" t="str">
        <f>IF($I$28="x",$U$2,"")</f>
        <v/>
      </c>
      <c r="AO116" s="42" t="str">
        <f>IF($I$28="x",$U$4,"")</f>
        <v/>
      </c>
      <c r="AP116" s="48"/>
    </row>
    <row r="117" spans="40:44" ht="16">
      <c r="AN117" s="55" t="str">
        <f>IF($J$28="x",$V$2,"")</f>
        <v/>
      </c>
      <c r="AO117" s="42" t="str">
        <f>IF($J$28="x",$V$5,"")</f>
        <v/>
      </c>
      <c r="AP117" s="48"/>
    </row>
    <row r="118" spans="40:44" ht="17" thickBot="1">
      <c r="AN118" s="57" t="str">
        <f>IF($J$28="x",$U$2,"")</f>
        <v/>
      </c>
      <c r="AO118" s="43" t="str">
        <f>IF($J$28="x",$U$5,"")</f>
        <v/>
      </c>
      <c r="AP118" s="49"/>
    </row>
    <row r="119" spans="40:44" ht="16">
      <c r="AO119" s="54" t="str">
        <f>IF($H$29="x",$V$2,"")</f>
        <v/>
      </c>
      <c r="AP119" s="41" t="str">
        <f>IF($H$29="x",$V$3,"")</f>
        <v/>
      </c>
      <c r="AQ119" s="47">
        <v>19</v>
      </c>
    </row>
    <row r="120" spans="40:44" ht="16">
      <c r="AO120" s="55" t="str">
        <f>IF($H$29="x",$U$2,"")</f>
        <v/>
      </c>
      <c r="AP120" s="42" t="str">
        <f>IF($H$29="x",$U$3,"")</f>
        <v/>
      </c>
      <c r="AQ120" s="48"/>
    </row>
    <row r="121" spans="40:44" ht="16">
      <c r="AO121" s="55" t="str">
        <f>IF($I$29="x",$V$2,"")</f>
        <v/>
      </c>
      <c r="AP121" s="42" t="str">
        <f>IF($I$29="x",$V$4,"")</f>
        <v/>
      </c>
      <c r="AQ121" s="48"/>
    </row>
    <row r="122" spans="40:44" ht="16">
      <c r="AO122" s="55" t="str">
        <f>IF($I$29="x",$U$2,"")</f>
        <v/>
      </c>
      <c r="AP122" s="42" t="str">
        <f>IF($I$29="x",$U$4,"")</f>
        <v/>
      </c>
      <c r="AQ122" s="48"/>
    </row>
    <row r="123" spans="40:44" ht="16">
      <c r="AO123" s="55" t="str">
        <f>IF($J$29="x",$V$2,"")</f>
        <v/>
      </c>
      <c r="AP123" s="42" t="str">
        <f>IF($J$29="x",$V$5,"")</f>
        <v/>
      </c>
      <c r="AQ123" s="48"/>
    </row>
    <row r="124" spans="40:44" ht="17" thickBot="1">
      <c r="AO124" s="57" t="str">
        <f>IF($J$29="x",$U$2,"")</f>
        <v/>
      </c>
      <c r="AP124" s="43" t="str">
        <f>IF($J$29="x",$U$5,"")</f>
        <v/>
      </c>
      <c r="AQ124" s="49"/>
    </row>
    <row r="125" spans="40:44" ht="16">
      <c r="AP125" s="54" t="str">
        <f>IF($H$30="x",$V$2,"")</f>
        <v/>
      </c>
      <c r="AQ125" s="41" t="str">
        <f>IF($H$30="x",$V$3,"")</f>
        <v/>
      </c>
      <c r="AR125" s="47">
        <v>20</v>
      </c>
    </row>
    <row r="126" spans="40:44" ht="16">
      <c r="AP126" s="55" t="str">
        <f>IF($H$30="x",$U$2,"")</f>
        <v/>
      </c>
      <c r="AQ126" s="42" t="str">
        <f>IF($H$30="x",$U$3,"")</f>
        <v/>
      </c>
      <c r="AR126" s="48"/>
    </row>
    <row r="127" spans="40:44" ht="16">
      <c r="AP127" s="55" t="str">
        <f>IF($I$30="x",$V$2,"")</f>
        <v/>
      </c>
      <c r="AQ127" s="42" t="str">
        <f>IF($I$30="x",$V$4,"")</f>
        <v/>
      </c>
      <c r="AR127" s="48"/>
    </row>
    <row r="128" spans="40:44" ht="16">
      <c r="AP128" s="55" t="str">
        <f>IF($I$30="x",$U$2,"")</f>
        <v/>
      </c>
      <c r="AQ128" s="42" t="str">
        <f>IF($I$30="x",$U$4,"")</f>
        <v/>
      </c>
      <c r="AR128" s="48"/>
    </row>
    <row r="129" spans="42:47" ht="16">
      <c r="AP129" s="55" t="str">
        <f>IF($J$30="x",$V$2,"")</f>
        <v/>
      </c>
      <c r="AQ129" s="42" t="str">
        <f>IF($J$30="x",$V$5,"")</f>
        <v/>
      </c>
      <c r="AR129" s="48"/>
    </row>
    <row r="130" spans="42:47" ht="17" thickBot="1">
      <c r="AP130" s="57" t="str">
        <f>IF($J$30="x",$U$2,"")</f>
        <v/>
      </c>
      <c r="AQ130" s="43" t="str">
        <f>IF($J$30="x",$U$5,"")</f>
        <v/>
      </c>
      <c r="AR130" s="49"/>
    </row>
    <row r="131" spans="42:47" ht="16">
      <c r="AQ131" s="54" t="str">
        <f>IF($H$31="x",$V$2,"")</f>
        <v/>
      </c>
      <c r="AR131" s="41" t="str">
        <f>IF($H$31="x",$V$3,"")</f>
        <v/>
      </c>
      <c r="AS131" s="47">
        <v>21</v>
      </c>
    </row>
    <row r="132" spans="42:47" ht="16">
      <c r="AQ132" s="55" t="str">
        <f>IF($H$31="x",$U$2,"")</f>
        <v/>
      </c>
      <c r="AR132" s="42" t="str">
        <f>IF($H$31="x",$U$3,"")</f>
        <v/>
      </c>
      <c r="AS132" s="48"/>
    </row>
    <row r="133" spans="42:47" ht="16">
      <c r="AQ133" s="55" t="str">
        <f>IF($I$31="x",$V$2,"")</f>
        <v/>
      </c>
      <c r="AR133" s="42" t="str">
        <f>IF($I$31="x",$V$4,"")</f>
        <v/>
      </c>
      <c r="AS133" s="48"/>
    </row>
    <row r="134" spans="42:47" ht="16">
      <c r="AQ134" s="55" t="str">
        <f>IF($I$31="x",$U$2,"")</f>
        <v/>
      </c>
      <c r="AR134" s="42" t="str">
        <f>IF($I$31="x",$U$4,"")</f>
        <v/>
      </c>
      <c r="AS134" s="48"/>
    </row>
    <row r="135" spans="42:47" ht="16">
      <c r="AQ135" s="55" t="str">
        <f>IF($J$31="x",$V$2,"")</f>
        <v/>
      </c>
      <c r="AR135" s="42" t="str">
        <f>IF($J$31="x",$V$5,"")</f>
        <v/>
      </c>
      <c r="AS135" s="48"/>
    </row>
    <row r="136" spans="42:47" ht="17" thickBot="1">
      <c r="AQ136" s="57" t="str">
        <f>IF($J$31="x",$U$2,"")</f>
        <v/>
      </c>
      <c r="AR136" s="43" t="str">
        <f>IF($J$31="x",$U$5,"")</f>
        <v/>
      </c>
      <c r="AS136" s="49"/>
    </row>
    <row r="137" spans="42:47" ht="16">
      <c r="AR137" s="54" t="str">
        <f>IF($H$32="x",$V$2,"")</f>
        <v/>
      </c>
      <c r="AS137" s="41" t="str">
        <f>IF($H$32="x",$V$3,"")</f>
        <v/>
      </c>
      <c r="AT137" s="47">
        <v>22</v>
      </c>
    </row>
    <row r="138" spans="42:47" ht="16">
      <c r="AR138" s="55" t="str">
        <f>IF($H$32="x",$U$2,"")</f>
        <v/>
      </c>
      <c r="AS138" s="42" t="str">
        <f>IF($H$32="x",$U$3,"")</f>
        <v/>
      </c>
      <c r="AT138" s="48"/>
    </row>
    <row r="139" spans="42:47" ht="16">
      <c r="AR139" s="55" t="str">
        <f>IF($I$32="x",$V$2,"")</f>
        <v/>
      </c>
      <c r="AS139" s="42" t="str">
        <f>IF($I$32="x",$V$4,"")</f>
        <v/>
      </c>
      <c r="AT139" s="48"/>
    </row>
    <row r="140" spans="42:47" ht="16">
      <c r="AR140" s="55" t="str">
        <f>IF($I$32="x",$U$2,"")</f>
        <v/>
      </c>
      <c r="AS140" s="42" t="str">
        <f>IF($I$32="x",$U$4,"")</f>
        <v/>
      </c>
      <c r="AT140" s="48"/>
    </row>
    <row r="141" spans="42:47" ht="16">
      <c r="AR141" s="55" t="str">
        <f>IF($J$32="x",$V$2,"")</f>
        <v/>
      </c>
      <c r="AS141" s="42" t="str">
        <f>IF($J$32="x",$V$5,"")</f>
        <v/>
      </c>
      <c r="AT141" s="48"/>
    </row>
    <row r="142" spans="42:47" ht="17" thickBot="1">
      <c r="AR142" s="57" t="str">
        <f>IF($J$32="x",$U$2,"")</f>
        <v/>
      </c>
      <c r="AS142" s="43" t="str">
        <f>IF($J$32="x",$U$5,"")</f>
        <v/>
      </c>
      <c r="AT142" s="49"/>
    </row>
    <row r="143" spans="42:47" ht="16">
      <c r="AS143" s="54" t="str">
        <f>IF($H$33="x",$V$2,"")</f>
        <v/>
      </c>
      <c r="AT143" s="41" t="str">
        <f>IF($H$33="x",$V$3,"")</f>
        <v/>
      </c>
      <c r="AU143" s="47">
        <v>23</v>
      </c>
    </row>
    <row r="144" spans="42:47" ht="16">
      <c r="AS144" s="55" t="str">
        <f>IF($H$33="x",$U$2,"")</f>
        <v/>
      </c>
      <c r="AT144" s="42" t="str">
        <f>IF($H$33="x",$U$3,"")</f>
        <v/>
      </c>
      <c r="AU144" s="48"/>
    </row>
    <row r="145" spans="45:49" ht="16">
      <c r="AS145" s="55" t="str">
        <f>IF($I$33="x",$V$2,"")</f>
        <v/>
      </c>
      <c r="AT145" s="42" t="str">
        <f>IF($I$33="x",$V$4,"")</f>
        <v/>
      </c>
      <c r="AU145" s="48"/>
    </row>
    <row r="146" spans="45:49" ht="16">
      <c r="AS146" s="55" t="str">
        <f>IF($I$33="x",$U$2,"")</f>
        <v/>
      </c>
      <c r="AT146" s="42" t="str">
        <f>IF($I$33="x",$U$4,"")</f>
        <v/>
      </c>
      <c r="AU146" s="48"/>
    </row>
    <row r="147" spans="45:49" ht="16">
      <c r="AS147" s="55" t="str">
        <f>IF($J$33="x",$V$2,"")</f>
        <v/>
      </c>
      <c r="AT147" s="42" t="str">
        <f>IF($J$33="x",$V$5,"")</f>
        <v/>
      </c>
      <c r="AU147" s="48"/>
    </row>
    <row r="148" spans="45:49" ht="17" thickBot="1">
      <c r="AS148" s="57" t="str">
        <f>IF($J$33="x",$U$2,"")</f>
        <v/>
      </c>
      <c r="AT148" s="43" t="str">
        <f>IF($J$33="x",$U$5,"")</f>
        <v/>
      </c>
      <c r="AU148" s="49"/>
    </row>
    <row r="149" spans="45:49" ht="16">
      <c r="AT149" s="54" t="str">
        <f>IF($H$34="x",$V$2,"")</f>
        <v/>
      </c>
      <c r="AU149" s="41" t="str">
        <f>IF($H$34="x",$V$3,"")</f>
        <v/>
      </c>
      <c r="AV149" s="47">
        <v>24</v>
      </c>
    </row>
    <row r="150" spans="45:49" ht="16">
      <c r="AT150" s="55" t="str">
        <f>IF($H$34="x",$U$2,"")</f>
        <v/>
      </c>
      <c r="AU150" s="42" t="str">
        <f>IF($H$34="x",$U$3,"")</f>
        <v/>
      </c>
      <c r="AV150" s="48"/>
    </row>
    <row r="151" spans="45:49" ht="16">
      <c r="AT151" s="55" t="str">
        <f>IF($I$34="x",$V$2,"")</f>
        <v/>
      </c>
      <c r="AU151" s="42" t="str">
        <f>IF($I$34="x",$V$4,"")</f>
        <v/>
      </c>
      <c r="AV151" s="48"/>
    </row>
    <row r="152" spans="45:49" ht="16">
      <c r="AT152" s="55" t="str">
        <f>IF($I$34="x",$U$2,"")</f>
        <v/>
      </c>
      <c r="AU152" s="42" t="str">
        <f>IF($I$34="x",$U$4,"")</f>
        <v/>
      </c>
      <c r="AV152" s="48"/>
    </row>
    <row r="153" spans="45:49" ht="16">
      <c r="AT153" s="55" t="str">
        <f>IF($J$34="x",$V$2,"")</f>
        <v/>
      </c>
      <c r="AU153" s="42" t="str">
        <f>IF($J$34="x",$V$5,"")</f>
        <v/>
      </c>
      <c r="AV153" s="48"/>
    </row>
    <row r="154" spans="45:49" ht="17" thickBot="1">
      <c r="AT154" s="57" t="str">
        <f>IF($J$34="x",$U$2,"")</f>
        <v/>
      </c>
      <c r="AU154" s="43" t="str">
        <f>IF($J$34="x",$U$5,"")</f>
        <v/>
      </c>
      <c r="AV154" s="49"/>
    </row>
    <row r="155" spans="45:49" ht="16">
      <c r="AU155" s="54" t="str">
        <f>IF($H$35="x",$V$2,"")</f>
        <v/>
      </c>
      <c r="AV155" s="41" t="str">
        <f>IF($H$35="x",$V$3,"")</f>
        <v/>
      </c>
      <c r="AW155" s="47">
        <v>25</v>
      </c>
    </row>
    <row r="156" spans="45:49" ht="16">
      <c r="AU156" s="55" t="str">
        <f>IF($H$35="x",$U$2,"")</f>
        <v/>
      </c>
      <c r="AV156" s="42" t="str">
        <f>IF($H$35="x",$U$3,"")</f>
        <v/>
      </c>
      <c r="AW156" s="48"/>
    </row>
    <row r="157" spans="45:49" ht="16">
      <c r="AU157" s="55" t="str">
        <f>IF($I$35="x",$V$2,"")</f>
        <v/>
      </c>
      <c r="AV157" s="42" t="str">
        <f>IF($I$35="x",$V$4,"")</f>
        <v/>
      </c>
      <c r="AW157" s="48"/>
    </row>
    <row r="158" spans="45:49" ht="16">
      <c r="AU158" s="55" t="str">
        <f>IF($I$35="x",$U$2,"")</f>
        <v/>
      </c>
      <c r="AV158" s="42" t="str">
        <f>IF($I$35="x",$U$4,"")</f>
        <v/>
      </c>
      <c r="AW158" s="48"/>
    </row>
    <row r="159" spans="45:49" ht="16">
      <c r="AU159" s="55" t="str">
        <f>IF($J$35="x",$V$2,"")</f>
        <v/>
      </c>
      <c r="AV159" s="42" t="str">
        <f>IF($J$35="x",$V$5,"")</f>
        <v/>
      </c>
      <c r="AW159" s="48"/>
    </row>
    <row r="160" spans="45:49" ht="17" thickBot="1">
      <c r="AU160" s="57" t="str">
        <f>IF($J$35="x",$U$2,"")</f>
        <v/>
      </c>
      <c r="AV160" s="43" t="str">
        <f>IF($J$35="x",$U$5,"")</f>
        <v/>
      </c>
      <c r="AW160" s="49"/>
    </row>
    <row r="161" spans="48:52" ht="16">
      <c r="AV161" s="54" t="str">
        <f>IF($H$36="x",$V$2,"")</f>
        <v/>
      </c>
      <c r="AW161" s="41" t="str">
        <f>IF($H$36="x",$V$3,"")</f>
        <v/>
      </c>
      <c r="AX161" s="47">
        <v>26</v>
      </c>
    </row>
    <row r="162" spans="48:52" ht="16">
      <c r="AV162" s="55" t="str">
        <f>IF($H$36="x",$U$2,"")</f>
        <v/>
      </c>
      <c r="AW162" s="42" t="str">
        <f>IF($H$36="x",$U$3,"")</f>
        <v/>
      </c>
      <c r="AX162" s="48"/>
    </row>
    <row r="163" spans="48:52" ht="16">
      <c r="AV163" s="55" t="str">
        <f>IF($I$36="x",$V$2,"")</f>
        <v/>
      </c>
      <c r="AW163" s="42" t="str">
        <f>IF($I$36="x",$V$4,"")</f>
        <v/>
      </c>
      <c r="AX163" s="48"/>
    </row>
    <row r="164" spans="48:52" ht="16">
      <c r="AV164" s="55" t="str">
        <f>IF($I$36="x",$U$2,"")</f>
        <v/>
      </c>
      <c r="AW164" s="42" t="str">
        <f>IF($I$36="x",$U$4,"")</f>
        <v/>
      </c>
      <c r="AX164" s="48"/>
    </row>
    <row r="165" spans="48:52" ht="16">
      <c r="AV165" s="55" t="str">
        <f>IF($J$36="x",$V$2,"")</f>
        <v/>
      </c>
      <c r="AW165" s="42" t="str">
        <f>IF($J$36="x",$V$5,"")</f>
        <v/>
      </c>
      <c r="AX165" s="48"/>
    </row>
    <row r="166" spans="48:52" ht="17" thickBot="1">
      <c r="AV166" s="57" t="str">
        <f>IF($J$36="x",$U$2,"")</f>
        <v/>
      </c>
      <c r="AW166" s="43" t="str">
        <f>IF($J$36="x",$U$5,"")</f>
        <v/>
      </c>
      <c r="AX166" s="49"/>
    </row>
    <row r="167" spans="48:52" ht="16">
      <c r="AW167" s="54" t="str">
        <f>IF($H$37="x",$V$2,"")</f>
        <v/>
      </c>
      <c r="AX167" s="41" t="str">
        <f>IF($H$37="x",$V$3,"")</f>
        <v/>
      </c>
      <c r="AY167" s="47">
        <v>27</v>
      </c>
    </row>
    <row r="168" spans="48:52" ht="16">
      <c r="AW168" s="55" t="str">
        <f>IF($H$37="x",$U$2,"")</f>
        <v/>
      </c>
      <c r="AX168" s="42" t="str">
        <f>IF($H$37="x",$U$3,"")</f>
        <v/>
      </c>
      <c r="AY168" s="48"/>
    </row>
    <row r="169" spans="48:52" ht="16">
      <c r="AW169" s="55" t="str">
        <f>IF($I$37="x",$V$2,"")</f>
        <v/>
      </c>
      <c r="AX169" s="42" t="str">
        <f>IF($I$37="x",$V$4,"")</f>
        <v/>
      </c>
      <c r="AY169" s="48"/>
    </row>
    <row r="170" spans="48:52" ht="16">
      <c r="AW170" s="55" t="str">
        <f>IF($I$37="x",$U$2,"")</f>
        <v/>
      </c>
      <c r="AX170" s="42" t="str">
        <f>IF($I$37="x",$U$4,"")</f>
        <v/>
      </c>
      <c r="AY170" s="48"/>
    </row>
    <row r="171" spans="48:52" ht="16">
      <c r="AW171" s="55" t="str">
        <f>IF($J$37="x",$V$2,"")</f>
        <v/>
      </c>
      <c r="AX171" s="42" t="str">
        <f>IF($J$37="x",$V$5,"")</f>
        <v/>
      </c>
      <c r="AY171" s="48"/>
    </row>
    <row r="172" spans="48:52" ht="17" thickBot="1">
      <c r="AW172" s="57" t="str">
        <f>IF($J$37="x",$U$2,"")</f>
        <v/>
      </c>
      <c r="AX172" s="43" t="str">
        <f>IF($J$37="x",$U$5,"")</f>
        <v/>
      </c>
      <c r="AY172" s="49"/>
    </row>
    <row r="173" spans="48:52" ht="16">
      <c r="AX173" s="54" t="str">
        <f>IF($H$38="x",$V$2,"")</f>
        <v/>
      </c>
      <c r="AY173" s="41" t="str">
        <f>IF($H$38="x",$V$3,"")</f>
        <v/>
      </c>
      <c r="AZ173" s="47">
        <v>28</v>
      </c>
    </row>
    <row r="174" spans="48:52" ht="16">
      <c r="AX174" s="55" t="str">
        <f>IF($H$38="x",$U$2,"")</f>
        <v/>
      </c>
      <c r="AY174" s="42" t="str">
        <f>IF($H$38="x",$U$3,"")</f>
        <v/>
      </c>
      <c r="AZ174" s="48"/>
    </row>
    <row r="175" spans="48:52" ht="16">
      <c r="AX175" s="55" t="str">
        <f>IF($I$38="x",$V$2,"")</f>
        <v/>
      </c>
      <c r="AY175" s="42" t="str">
        <f>IF($I$38="x",$V$4,"")</f>
        <v/>
      </c>
      <c r="AZ175" s="48"/>
    </row>
    <row r="176" spans="48:52" ht="16">
      <c r="AX176" s="55" t="str">
        <f>IF($I$38="x",$U$2,"")</f>
        <v/>
      </c>
      <c r="AY176" s="42" t="str">
        <f>IF($I$38="x",$U$4,"")</f>
        <v/>
      </c>
      <c r="AZ176" s="48"/>
    </row>
    <row r="177" spans="50:54" ht="16">
      <c r="AX177" s="55" t="str">
        <f>IF($J$38="x",$V$2,"")</f>
        <v/>
      </c>
      <c r="AY177" s="42" t="str">
        <f>IF($J$38="x",$V$5,"")</f>
        <v/>
      </c>
      <c r="AZ177" s="48"/>
    </row>
    <row r="178" spans="50:54" ht="17" thickBot="1">
      <c r="AX178" s="57" t="str">
        <f>IF($J$38="x",$U$2,"")</f>
        <v/>
      </c>
      <c r="AY178" s="43" t="str">
        <f>IF($J$38="x",$U$5,"")</f>
        <v/>
      </c>
      <c r="AZ178" s="49"/>
    </row>
    <row r="179" spans="50:54" ht="16">
      <c r="AY179" s="54" t="str">
        <f>IF($H$39="x",$V$2,"")</f>
        <v/>
      </c>
      <c r="AZ179" s="41" t="str">
        <f>IF($H$39="x",$V$3,"")</f>
        <v/>
      </c>
      <c r="BA179" s="47">
        <v>29</v>
      </c>
    </row>
    <row r="180" spans="50:54" ht="16">
      <c r="AY180" s="55" t="str">
        <f>IF($H$39="x",$U$2,"")</f>
        <v/>
      </c>
      <c r="AZ180" s="42" t="str">
        <f>IF($H$39="x",$U$3,"")</f>
        <v/>
      </c>
      <c r="BA180" s="48"/>
    </row>
    <row r="181" spans="50:54" ht="16">
      <c r="AY181" s="55" t="str">
        <f>IF($I$39="x",$V$2,"")</f>
        <v/>
      </c>
      <c r="AZ181" s="42" t="str">
        <f>IF($I$39="x",$V$4,"")</f>
        <v/>
      </c>
      <c r="BA181" s="48"/>
    </row>
    <row r="182" spans="50:54" ht="16">
      <c r="AY182" s="55" t="str">
        <f>IF($I$39="x",$U$2,"")</f>
        <v/>
      </c>
      <c r="AZ182" s="42" t="str">
        <f>IF($I$39="x",$U$4,"")</f>
        <v/>
      </c>
      <c r="BA182" s="48"/>
    </row>
    <row r="183" spans="50:54" ht="16">
      <c r="AY183" s="55" t="str">
        <f>IF($J$39="x",$V$2,"")</f>
        <v/>
      </c>
      <c r="AZ183" s="42" t="str">
        <f>IF($J$39="x",$V$5,"")</f>
        <v/>
      </c>
      <c r="BA183" s="48"/>
    </row>
    <row r="184" spans="50:54" ht="17" thickBot="1">
      <c r="AY184" s="57" t="str">
        <f>IF($J$39="x",$U$2,"")</f>
        <v/>
      </c>
      <c r="AZ184" s="43" t="str">
        <f>IF($J$39="x",$U$5,"")</f>
        <v/>
      </c>
      <c r="BA184" s="49"/>
    </row>
    <row r="185" spans="50:54" ht="16">
      <c r="AZ185" s="54" t="str">
        <f>IF($H$40="x",$V$2,"")</f>
        <v/>
      </c>
      <c r="BA185" s="41" t="str">
        <f>IF($H$40="x",$V$3,"")</f>
        <v/>
      </c>
      <c r="BB185" s="47">
        <v>30</v>
      </c>
    </row>
    <row r="186" spans="50:54" ht="16">
      <c r="AZ186" s="55" t="str">
        <f>IF($H$40="x",$U$2,"")</f>
        <v/>
      </c>
      <c r="BA186" s="42" t="str">
        <f>IF($H$40="x",$U$3,"")</f>
        <v/>
      </c>
      <c r="BB186" s="48"/>
    </row>
    <row r="187" spans="50:54" ht="16">
      <c r="AZ187" s="55" t="str">
        <f>IF($I$40="x",$V$2,"")</f>
        <v/>
      </c>
      <c r="BA187" s="42" t="str">
        <f>IF($I$40="x",$V$4,"")</f>
        <v/>
      </c>
      <c r="BB187" s="48"/>
    </row>
    <row r="188" spans="50:54" ht="16">
      <c r="AZ188" s="55" t="str">
        <f>IF($I$40="x",$U$2,"")</f>
        <v/>
      </c>
      <c r="BA188" s="42" t="str">
        <f>IF($I$40="x",$U$4,"")</f>
        <v/>
      </c>
      <c r="BB188" s="48"/>
    </row>
    <row r="189" spans="50:54" ht="16">
      <c r="AZ189" s="55" t="str">
        <f>IF($J$40="x",$V$2,"")</f>
        <v/>
      </c>
      <c r="BA189" s="42" t="str">
        <f>IF($J$40="x",$V$5,"")</f>
        <v/>
      </c>
      <c r="BB189" s="48"/>
    </row>
    <row r="190" spans="50:54" ht="17" thickBot="1">
      <c r="AZ190" s="57" t="str">
        <f>IF($J$40="x",$U$2,"")</f>
        <v/>
      </c>
      <c r="BA190" s="43" t="str">
        <f>IF($J$40="x",$U$5,"")</f>
        <v/>
      </c>
      <c r="BB190" s="49"/>
    </row>
  </sheetData>
  <sheetProtection selectLockedCells="1"/>
  <mergeCells count="13">
    <mergeCell ref="A1:Q1"/>
    <mergeCell ref="A2:Q2"/>
    <mergeCell ref="A3:Q3"/>
    <mergeCell ref="C48:E48"/>
    <mergeCell ref="O42:P42"/>
    <mergeCell ref="H4:J4"/>
    <mergeCell ref="C6:P6"/>
    <mergeCell ref="Z17:Z22"/>
    <mergeCell ref="F49:G49"/>
    <mergeCell ref="F47:G48"/>
    <mergeCell ref="F45:G45"/>
    <mergeCell ref="A41:N41"/>
    <mergeCell ref="A42:N42"/>
  </mergeCells>
  <phoneticPr fontId="3" type="noConversion"/>
  <printOptions horizontalCentered="1"/>
  <pageMargins left="0.2" right="0.2" top="0.39000000000000007" bottom="0.2" header="0" footer="0"/>
  <pageSetup paperSize="9" scale="42" orientation="portrait" horizontalDpi="4294967292" verticalDpi="4294967292"/>
  <drawing r:id="rId1"/>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L138"/>
  <sheetViews>
    <sheetView workbookViewId="0">
      <selection activeCell="E19" sqref="E19"/>
    </sheetView>
  </sheetViews>
  <sheetFormatPr baseColWidth="10" defaultColWidth="11.5" defaultRowHeight="13"/>
  <cols>
    <col min="1" max="1" width="11.5" style="20" customWidth="1"/>
    <col min="2" max="2" width="15.1640625" style="75" customWidth="1"/>
    <col min="3" max="3" width="46.5" style="34" bestFit="1" customWidth="1"/>
    <col min="4" max="4" width="21.5" style="75" customWidth="1"/>
    <col min="5" max="5" width="27.1640625" style="34" customWidth="1"/>
    <col min="6" max="6" width="12" style="34" customWidth="1"/>
    <col min="7" max="7" width="27.1640625" style="34" customWidth="1"/>
    <col min="8" max="8" width="31" style="75" customWidth="1"/>
    <col min="9" max="10" width="11.5" style="20" customWidth="1"/>
    <col min="11" max="11" width="11.5" style="75"/>
    <col min="12" max="12" width="54.6640625" style="75" bestFit="1" customWidth="1"/>
    <col min="13" max="16384" width="11.5" style="75"/>
  </cols>
  <sheetData>
    <row r="1" spans="1:12" s="197" customFormat="1">
      <c r="A1" s="196" t="s">
        <v>88</v>
      </c>
      <c r="C1" s="198" t="s">
        <v>270</v>
      </c>
      <c r="D1" s="197" t="s">
        <v>271</v>
      </c>
      <c r="E1" s="198" t="s">
        <v>268</v>
      </c>
      <c r="F1" s="198" t="s">
        <v>412</v>
      </c>
      <c r="G1" s="198"/>
      <c r="H1" s="197" t="s">
        <v>185</v>
      </c>
      <c r="I1" s="196" t="s">
        <v>90</v>
      </c>
      <c r="J1" s="196" t="s">
        <v>15</v>
      </c>
      <c r="L1" s="197" t="s">
        <v>313</v>
      </c>
    </row>
    <row r="2" spans="1:12">
      <c r="A2" s="20">
        <v>1</v>
      </c>
      <c r="B2" s="75" t="s">
        <v>415</v>
      </c>
      <c r="C2" s="150" t="s">
        <v>224</v>
      </c>
      <c r="D2" s="82"/>
      <c r="E2" s="34" t="s">
        <v>551</v>
      </c>
      <c r="F2" s="34" t="s">
        <v>413</v>
      </c>
      <c r="H2" s="82" t="s">
        <v>198</v>
      </c>
      <c r="I2" s="83" t="s">
        <v>61</v>
      </c>
      <c r="J2" s="33">
        <v>0.25</v>
      </c>
      <c r="L2" s="151" t="s">
        <v>490</v>
      </c>
    </row>
    <row r="3" spans="1:12">
      <c r="A3" s="20">
        <v>2</v>
      </c>
      <c r="B3" s="75" t="s">
        <v>415</v>
      </c>
      <c r="C3" s="150" t="s">
        <v>448</v>
      </c>
      <c r="E3" s="34" t="s">
        <v>552</v>
      </c>
      <c r="F3" s="34" t="s">
        <v>546</v>
      </c>
      <c r="H3" s="82"/>
      <c r="I3" s="83" t="s">
        <v>91</v>
      </c>
      <c r="J3" s="33">
        <v>0.26041666666666669</v>
      </c>
      <c r="L3" s="75" t="s">
        <v>491</v>
      </c>
    </row>
    <row r="4" spans="1:12">
      <c r="A4" s="20">
        <v>3</v>
      </c>
      <c r="B4" s="75" t="s">
        <v>483</v>
      </c>
      <c r="C4" s="34" t="s">
        <v>225</v>
      </c>
      <c r="E4" s="34" t="s">
        <v>553</v>
      </c>
      <c r="F4" s="34" t="s">
        <v>546</v>
      </c>
      <c r="H4" s="173" t="s">
        <v>278</v>
      </c>
      <c r="I4" s="83" t="s">
        <v>2</v>
      </c>
      <c r="J4" s="33">
        <v>0.27083333333333298</v>
      </c>
      <c r="L4" s="75" t="s">
        <v>492</v>
      </c>
    </row>
    <row r="5" spans="1:12">
      <c r="A5" s="20">
        <v>4</v>
      </c>
      <c r="B5" s="75" t="s">
        <v>483</v>
      </c>
      <c r="C5" s="34" t="s">
        <v>226</v>
      </c>
      <c r="E5" s="34" t="s">
        <v>554</v>
      </c>
      <c r="F5" s="34" t="s">
        <v>413</v>
      </c>
      <c r="H5" s="82"/>
      <c r="I5" s="83" t="s">
        <v>6</v>
      </c>
      <c r="J5" s="33">
        <v>0.28125</v>
      </c>
      <c r="L5" s="75" t="s">
        <v>493</v>
      </c>
    </row>
    <row r="6" spans="1:12">
      <c r="A6" s="20">
        <v>5</v>
      </c>
      <c r="B6" s="75" t="s">
        <v>483</v>
      </c>
      <c r="C6" s="34" t="s">
        <v>281</v>
      </c>
      <c r="D6" s="75" t="s">
        <v>419</v>
      </c>
      <c r="E6" s="34" t="s">
        <v>405</v>
      </c>
      <c r="F6" s="34" t="s">
        <v>413</v>
      </c>
      <c r="H6" s="173" t="s">
        <v>198</v>
      </c>
      <c r="I6" s="83" t="s">
        <v>5</v>
      </c>
      <c r="J6" s="33">
        <v>0.29166666666666702</v>
      </c>
      <c r="L6" s="75" t="s">
        <v>494</v>
      </c>
    </row>
    <row r="7" spans="1:12">
      <c r="A7" s="20">
        <v>6</v>
      </c>
      <c r="B7" s="75" t="s">
        <v>483</v>
      </c>
      <c r="C7" s="150" t="s">
        <v>227</v>
      </c>
      <c r="E7" s="34" t="s">
        <v>540</v>
      </c>
      <c r="F7" s="34" t="s">
        <v>414</v>
      </c>
      <c r="I7" s="83" t="s">
        <v>3</v>
      </c>
      <c r="J7" s="33">
        <v>0.30208333333333298</v>
      </c>
      <c r="L7" s="75" t="s">
        <v>495</v>
      </c>
    </row>
    <row r="8" spans="1:12" ht="16">
      <c r="A8" s="20">
        <v>7</v>
      </c>
      <c r="B8" s="75" t="s">
        <v>415</v>
      </c>
      <c r="C8" s="150" t="s">
        <v>375</v>
      </c>
      <c r="E8" s="34" t="s">
        <v>541</v>
      </c>
      <c r="F8" s="34" t="s">
        <v>415</v>
      </c>
      <c r="H8" s="173" t="s">
        <v>279</v>
      </c>
      <c r="I8" s="83" t="s">
        <v>4</v>
      </c>
      <c r="J8" s="33">
        <v>0.3125</v>
      </c>
      <c r="L8" s="75" t="s">
        <v>496</v>
      </c>
    </row>
    <row r="9" spans="1:12">
      <c r="A9" s="20">
        <v>8</v>
      </c>
      <c r="B9" s="75" t="s">
        <v>415</v>
      </c>
      <c r="C9" s="34" t="s">
        <v>383</v>
      </c>
      <c r="E9" s="34" t="s">
        <v>542</v>
      </c>
      <c r="F9" s="34" t="s">
        <v>413</v>
      </c>
      <c r="H9" s="82"/>
      <c r="I9" s="20" t="s">
        <v>7</v>
      </c>
      <c r="J9" s="33">
        <v>0.32291666666666702</v>
      </c>
      <c r="L9" s="75" t="s">
        <v>497</v>
      </c>
    </row>
    <row r="10" spans="1:12">
      <c r="A10" s="20">
        <v>9</v>
      </c>
      <c r="B10" s="75" t="s">
        <v>483</v>
      </c>
      <c r="C10" s="150" t="s">
        <v>282</v>
      </c>
      <c r="E10" s="34" t="s">
        <v>547</v>
      </c>
      <c r="F10" s="34" t="s">
        <v>413</v>
      </c>
      <c r="H10" s="82"/>
      <c r="I10" s="20" t="s">
        <v>8</v>
      </c>
      <c r="J10" s="33">
        <v>0.33333333333333298</v>
      </c>
      <c r="L10" s="75" t="s">
        <v>498</v>
      </c>
    </row>
    <row r="11" spans="1:12">
      <c r="A11" s="20">
        <v>10</v>
      </c>
      <c r="B11" s="75" t="s">
        <v>483</v>
      </c>
      <c r="C11" s="150" t="s">
        <v>228</v>
      </c>
      <c r="E11" s="34" t="s">
        <v>548</v>
      </c>
      <c r="F11" s="34" t="s">
        <v>415</v>
      </c>
      <c r="I11" s="20" t="s">
        <v>9</v>
      </c>
      <c r="J11" s="33">
        <v>0.34375</v>
      </c>
      <c r="L11" s="75" t="s">
        <v>499</v>
      </c>
    </row>
    <row r="12" spans="1:12">
      <c r="A12" s="20">
        <v>11</v>
      </c>
      <c r="B12" s="75" t="s">
        <v>483</v>
      </c>
      <c r="C12" s="150" t="s">
        <v>229</v>
      </c>
      <c r="E12" s="34" t="s">
        <v>543</v>
      </c>
      <c r="F12" s="34" t="s">
        <v>413</v>
      </c>
      <c r="I12" s="20" t="s">
        <v>10</v>
      </c>
      <c r="J12" s="33">
        <v>0.35416666666666702</v>
      </c>
      <c r="L12" s="75" t="s">
        <v>500</v>
      </c>
    </row>
    <row r="13" spans="1:12">
      <c r="A13" s="20">
        <v>12</v>
      </c>
      <c r="B13" s="75" t="s">
        <v>415</v>
      </c>
      <c r="C13" s="150" t="s">
        <v>384</v>
      </c>
      <c r="E13" s="34" t="s">
        <v>406</v>
      </c>
      <c r="F13" s="34" t="s">
        <v>416</v>
      </c>
      <c r="I13" s="20" t="s">
        <v>11</v>
      </c>
      <c r="J13" s="33">
        <v>0.36458333333333398</v>
      </c>
      <c r="L13" s="75" t="s">
        <v>501</v>
      </c>
    </row>
    <row r="14" spans="1:12">
      <c r="A14" s="20">
        <v>13</v>
      </c>
      <c r="B14" s="75" t="s">
        <v>415</v>
      </c>
      <c r="C14" s="150" t="s">
        <v>230</v>
      </c>
      <c r="E14" s="34" t="s">
        <v>407</v>
      </c>
      <c r="F14" s="34" t="s">
        <v>413</v>
      </c>
      <c r="I14" s="20" t="s">
        <v>12</v>
      </c>
      <c r="J14" s="33">
        <v>0.375</v>
      </c>
      <c r="L14" s="75" t="s">
        <v>502</v>
      </c>
    </row>
    <row r="15" spans="1:12">
      <c r="A15" s="20">
        <v>14</v>
      </c>
      <c r="B15" s="75" t="s">
        <v>484</v>
      </c>
      <c r="C15" s="150" t="s">
        <v>385</v>
      </c>
      <c r="E15" s="34" t="s">
        <v>544</v>
      </c>
      <c r="F15" s="34" t="s">
        <v>413</v>
      </c>
      <c r="I15" s="20" t="s">
        <v>13</v>
      </c>
      <c r="J15" s="33">
        <v>0.38541666666666702</v>
      </c>
      <c r="L15" s="75" t="s">
        <v>503</v>
      </c>
    </row>
    <row r="16" spans="1:12">
      <c r="A16" s="20">
        <v>15</v>
      </c>
      <c r="B16" s="75" t="s">
        <v>484</v>
      </c>
      <c r="C16" s="150" t="s">
        <v>386</v>
      </c>
      <c r="E16" s="34" t="s">
        <v>555</v>
      </c>
      <c r="F16" s="34" t="s">
        <v>413</v>
      </c>
      <c r="J16" s="33">
        <v>0.39583333333333398</v>
      </c>
      <c r="L16" s="75" t="s">
        <v>504</v>
      </c>
    </row>
    <row r="17" spans="1:12">
      <c r="A17" s="20">
        <v>16</v>
      </c>
      <c r="B17" s="75" t="s">
        <v>415</v>
      </c>
      <c r="C17" s="150" t="s">
        <v>231</v>
      </c>
      <c r="E17" s="34" t="s">
        <v>556</v>
      </c>
      <c r="F17" s="34" t="s">
        <v>413</v>
      </c>
      <c r="J17" s="33">
        <v>0.40625</v>
      </c>
      <c r="L17" s="75" t="s">
        <v>505</v>
      </c>
    </row>
    <row r="18" spans="1:12">
      <c r="A18" s="20">
        <v>17</v>
      </c>
      <c r="B18" s="75" t="s">
        <v>415</v>
      </c>
      <c r="C18" s="150" t="s">
        <v>232</v>
      </c>
      <c r="E18" s="34" t="s">
        <v>557</v>
      </c>
      <c r="F18" s="34" t="s">
        <v>417</v>
      </c>
      <c r="J18" s="33">
        <v>0.41666666666666702</v>
      </c>
      <c r="L18" s="75" t="s">
        <v>506</v>
      </c>
    </row>
    <row r="19" spans="1:12">
      <c r="A19" s="20">
        <v>18</v>
      </c>
      <c r="B19" s="75" t="s">
        <v>415</v>
      </c>
      <c r="C19" s="150" t="s">
        <v>283</v>
      </c>
      <c r="E19" s="34" t="s">
        <v>223</v>
      </c>
      <c r="F19" s="34" t="s">
        <v>413</v>
      </c>
      <c r="J19" s="33">
        <v>0.42708333333333398</v>
      </c>
      <c r="L19" s="75" t="s">
        <v>507</v>
      </c>
    </row>
    <row r="20" spans="1:12">
      <c r="A20" s="20">
        <v>19</v>
      </c>
      <c r="B20" s="75" t="s">
        <v>415</v>
      </c>
      <c r="C20" s="150" t="s">
        <v>284</v>
      </c>
      <c r="E20" s="34" t="s">
        <v>545</v>
      </c>
      <c r="F20" s="34" t="s">
        <v>413</v>
      </c>
      <c r="J20" s="33">
        <v>0.4375</v>
      </c>
      <c r="L20" s="75" t="s">
        <v>508</v>
      </c>
    </row>
    <row r="21" spans="1:12">
      <c r="A21" s="20">
        <v>20</v>
      </c>
      <c r="B21" s="75" t="s">
        <v>415</v>
      </c>
      <c r="C21" s="150" t="s">
        <v>387</v>
      </c>
      <c r="E21" s="34" t="s">
        <v>408</v>
      </c>
      <c r="F21" s="34" t="s">
        <v>413</v>
      </c>
      <c r="J21" s="33">
        <v>0.44791666666666702</v>
      </c>
      <c r="L21" s="75" t="s">
        <v>509</v>
      </c>
    </row>
    <row r="22" spans="1:12">
      <c r="A22" s="20">
        <v>21</v>
      </c>
      <c r="B22" s="75" t="s">
        <v>415</v>
      </c>
      <c r="C22" s="34" t="s">
        <v>285</v>
      </c>
      <c r="E22" s="34" t="s">
        <v>269</v>
      </c>
      <c r="J22" s="33">
        <v>0.45833333333333398</v>
      </c>
      <c r="L22" s="75" t="s">
        <v>510</v>
      </c>
    </row>
    <row r="23" spans="1:12">
      <c r="A23" s="20">
        <v>22</v>
      </c>
      <c r="B23" s="75" t="s">
        <v>415</v>
      </c>
      <c r="C23" s="34" t="s">
        <v>388</v>
      </c>
      <c r="J23" s="33">
        <v>0.46875</v>
      </c>
      <c r="L23" s="75" t="s">
        <v>511</v>
      </c>
    </row>
    <row r="24" spans="1:12">
      <c r="A24" s="20">
        <v>23</v>
      </c>
      <c r="B24" s="75" t="s">
        <v>483</v>
      </c>
      <c r="C24" s="150" t="s">
        <v>449</v>
      </c>
      <c r="J24" s="33">
        <v>0.47916666666666702</v>
      </c>
      <c r="L24" s="75" t="s">
        <v>512</v>
      </c>
    </row>
    <row r="25" spans="1:12">
      <c r="A25" s="20">
        <v>24</v>
      </c>
      <c r="B25" s="75" t="s">
        <v>483</v>
      </c>
      <c r="C25" s="34" t="s">
        <v>450</v>
      </c>
      <c r="D25" s="81"/>
      <c r="J25" s="33">
        <v>0.48958333333333398</v>
      </c>
      <c r="L25" s="75" t="s">
        <v>513</v>
      </c>
    </row>
    <row r="26" spans="1:12">
      <c r="A26" s="20">
        <v>25</v>
      </c>
      <c r="B26" s="75" t="s">
        <v>483</v>
      </c>
      <c r="C26" s="34" t="s">
        <v>451</v>
      </c>
      <c r="J26" s="33">
        <v>0.5</v>
      </c>
      <c r="L26" s="75" t="s">
        <v>514</v>
      </c>
    </row>
    <row r="27" spans="1:12">
      <c r="A27" s="20">
        <v>26</v>
      </c>
      <c r="B27" s="75" t="s">
        <v>483</v>
      </c>
      <c r="C27" s="150" t="s">
        <v>233</v>
      </c>
      <c r="J27" s="33">
        <v>0.51041666666666696</v>
      </c>
      <c r="L27" s="75" t="s">
        <v>515</v>
      </c>
    </row>
    <row r="28" spans="1:12">
      <c r="A28" s="20">
        <v>27</v>
      </c>
      <c r="B28" s="75" t="s">
        <v>483</v>
      </c>
      <c r="C28" s="34" t="s">
        <v>286</v>
      </c>
      <c r="D28" s="75" t="s">
        <v>269</v>
      </c>
      <c r="J28" s="33">
        <v>0.52083333333333404</v>
      </c>
      <c r="L28" s="75" t="s">
        <v>516</v>
      </c>
    </row>
    <row r="29" spans="1:12">
      <c r="A29" s="20">
        <v>28</v>
      </c>
      <c r="B29" s="75" t="s">
        <v>485</v>
      </c>
      <c r="C29" s="150" t="s">
        <v>287</v>
      </c>
      <c r="J29" s="33">
        <v>0.53125</v>
      </c>
      <c r="L29" s="75" t="s">
        <v>517</v>
      </c>
    </row>
    <row r="30" spans="1:12">
      <c r="A30" s="20">
        <v>29</v>
      </c>
      <c r="B30" s="75" t="s">
        <v>486</v>
      </c>
      <c r="C30" s="150" t="s">
        <v>389</v>
      </c>
      <c r="J30" s="33">
        <v>0.54166666666666696</v>
      </c>
      <c r="L30" s="75" t="s">
        <v>518</v>
      </c>
    </row>
    <row r="31" spans="1:12">
      <c r="A31" s="20">
        <v>30</v>
      </c>
      <c r="B31" s="75" t="s">
        <v>415</v>
      </c>
      <c r="C31" s="150" t="s">
        <v>288</v>
      </c>
      <c r="J31" s="33">
        <v>0.55208333333333404</v>
      </c>
      <c r="L31" s="75" t="s">
        <v>519</v>
      </c>
    </row>
    <row r="32" spans="1:12">
      <c r="A32" s="20">
        <v>31</v>
      </c>
      <c r="B32" s="75" t="s">
        <v>483</v>
      </c>
      <c r="C32" s="150" t="s">
        <v>234</v>
      </c>
      <c r="J32" s="33">
        <v>0.562500000000001</v>
      </c>
      <c r="L32" s="75" t="s">
        <v>376</v>
      </c>
    </row>
    <row r="33" spans="1:12">
      <c r="A33" s="20">
        <v>32</v>
      </c>
      <c r="B33" s="75" t="s">
        <v>483</v>
      </c>
      <c r="C33" s="150" t="s">
        <v>289</v>
      </c>
      <c r="J33" s="33">
        <v>0.57291666666666696</v>
      </c>
      <c r="L33" s="75" t="s">
        <v>520</v>
      </c>
    </row>
    <row r="34" spans="1:12">
      <c r="A34" s="20">
        <v>33</v>
      </c>
      <c r="B34" s="75" t="s">
        <v>483</v>
      </c>
      <c r="C34" s="150" t="s">
        <v>290</v>
      </c>
      <c r="J34" s="33">
        <v>0.58333333333333404</v>
      </c>
      <c r="L34" s="75" t="s">
        <v>521</v>
      </c>
    </row>
    <row r="35" spans="1:12">
      <c r="A35" s="20">
        <v>34</v>
      </c>
      <c r="B35" s="75" t="s">
        <v>483</v>
      </c>
      <c r="C35" s="150" t="s">
        <v>235</v>
      </c>
      <c r="J35" s="33">
        <v>0.593750000000001</v>
      </c>
      <c r="L35" s="75" t="s">
        <v>522</v>
      </c>
    </row>
    <row r="36" spans="1:12">
      <c r="A36" s="20">
        <v>35</v>
      </c>
      <c r="B36" s="75" t="s">
        <v>415</v>
      </c>
      <c r="C36" s="34" t="s">
        <v>390</v>
      </c>
      <c r="J36" s="33">
        <v>0.60416666666666696</v>
      </c>
      <c r="L36" s="75" t="s">
        <v>523</v>
      </c>
    </row>
    <row r="37" spans="1:12">
      <c r="A37" s="20">
        <v>36</v>
      </c>
      <c r="B37" s="75" t="s">
        <v>415</v>
      </c>
      <c r="C37" s="34" t="s">
        <v>452</v>
      </c>
      <c r="J37" s="33">
        <v>0.61458333333333404</v>
      </c>
      <c r="L37" s="75" t="s">
        <v>524</v>
      </c>
    </row>
    <row r="38" spans="1:12">
      <c r="A38" s="20">
        <v>37</v>
      </c>
      <c r="B38" s="75" t="s">
        <v>415</v>
      </c>
      <c r="C38" s="34" t="s">
        <v>236</v>
      </c>
      <c r="J38" s="33">
        <v>0.625000000000001</v>
      </c>
      <c r="L38" s="75" t="s">
        <v>525</v>
      </c>
    </row>
    <row r="39" spans="1:12">
      <c r="A39" s="20">
        <v>38</v>
      </c>
      <c r="B39" s="75" t="s">
        <v>483</v>
      </c>
      <c r="C39" s="34" t="s">
        <v>237</v>
      </c>
      <c r="J39" s="33">
        <v>0.63541666666666696</v>
      </c>
      <c r="L39" s="75" t="s">
        <v>526</v>
      </c>
    </row>
    <row r="40" spans="1:12">
      <c r="A40" s="20">
        <v>39</v>
      </c>
      <c r="B40" s="75" t="s">
        <v>483</v>
      </c>
      <c r="C40" s="34" t="s">
        <v>391</v>
      </c>
      <c r="J40" s="33">
        <v>0.64583333333333404</v>
      </c>
      <c r="L40" s="75" t="s">
        <v>527</v>
      </c>
    </row>
    <row r="41" spans="1:12">
      <c r="A41" s="20">
        <v>40</v>
      </c>
      <c r="B41" s="75" t="s">
        <v>483</v>
      </c>
      <c r="C41" s="34" t="s">
        <v>291</v>
      </c>
      <c r="J41" s="33">
        <v>0.656250000000001</v>
      </c>
      <c r="L41" s="75" t="s">
        <v>528</v>
      </c>
    </row>
    <row r="42" spans="1:12">
      <c r="A42" s="20">
        <v>41</v>
      </c>
      <c r="B42" s="75" t="s">
        <v>415</v>
      </c>
      <c r="C42" s="34" t="s">
        <v>453</v>
      </c>
      <c r="J42" s="33">
        <v>0.66666666666666696</v>
      </c>
      <c r="L42" s="75" t="s">
        <v>529</v>
      </c>
    </row>
    <row r="43" spans="1:12">
      <c r="A43" s="20">
        <v>42</v>
      </c>
      <c r="B43" s="75" t="s">
        <v>415</v>
      </c>
      <c r="C43" s="34" t="s">
        <v>292</v>
      </c>
      <c r="J43" s="33">
        <v>0.67708333333333404</v>
      </c>
      <c r="L43" s="75" t="s">
        <v>530</v>
      </c>
    </row>
    <row r="44" spans="1:12">
      <c r="A44" s="20">
        <v>43</v>
      </c>
      <c r="B44" s="75" t="s">
        <v>483</v>
      </c>
      <c r="C44" s="34" t="s">
        <v>238</v>
      </c>
      <c r="J44" s="33">
        <v>0.687500000000001</v>
      </c>
      <c r="L44" s="75" t="s">
        <v>531</v>
      </c>
    </row>
    <row r="45" spans="1:12">
      <c r="A45" s="20">
        <v>44</v>
      </c>
      <c r="B45" s="75" t="s">
        <v>415</v>
      </c>
      <c r="C45" s="150" t="s">
        <v>392</v>
      </c>
      <c r="J45" s="33">
        <v>0.69791666666666696</v>
      </c>
      <c r="L45" s="75" t="s">
        <v>532</v>
      </c>
    </row>
    <row r="46" spans="1:12">
      <c r="A46" s="20">
        <v>45</v>
      </c>
      <c r="B46" s="75" t="s">
        <v>415</v>
      </c>
      <c r="C46" s="150" t="s">
        <v>393</v>
      </c>
      <c r="J46" s="33">
        <v>0.70833333333333404</v>
      </c>
      <c r="L46" s="75" t="s">
        <v>533</v>
      </c>
    </row>
    <row r="47" spans="1:12">
      <c r="A47" s="20">
        <v>46</v>
      </c>
      <c r="B47" s="75" t="s">
        <v>415</v>
      </c>
      <c r="C47" s="34" t="s">
        <v>239</v>
      </c>
      <c r="J47" s="33">
        <v>0.718750000000001</v>
      </c>
      <c r="L47" s="75" t="s">
        <v>534</v>
      </c>
    </row>
    <row r="48" spans="1:12">
      <c r="A48" s="20">
        <v>47</v>
      </c>
      <c r="B48" s="75" t="s">
        <v>415</v>
      </c>
      <c r="C48" s="34" t="s">
        <v>454</v>
      </c>
      <c r="J48" s="33">
        <v>0.72916666666666796</v>
      </c>
      <c r="L48" s="75" t="s">
        <v>535</v>
      </c>
    </row>
    <row r="49" spans="1:12">
      <c r="A49" s="20">
        <v>48</v>
      </c>
      <c r="B49" s="75" t="s">
        <v>487</v>
      </c>
      <c r="C49" s="34" t="s">
        <v>455</v>
      </c>
      <c r="J49" s="33">
        <v>0.73958333333333404</v>
      </c>
      <c r="L49" s="75" t="s">
        <v>536</v>
      </c>
    </row>
    <row r="50" spans="1:12">
      <c r="A50" s="20">
        <v>49</v>
      </c>
      <c r="B50" s="75" t="s">
        <v>488</v>
      </c>
      <c r="C50" s="39" t="s">
        <v>456</v>
      </c>
      <c r="J50" s="33">
        <v>0.750000000000001</v>
      </c>
      <c r="L50" s="75" t="s">
        <v>537</v>
      </c>
    </row>
    <row r="51" spans="1:12">
      <c r="A51" s="20">
        <v>50</v>
      </c>
      <c r="B51" s="75" t="s">
        <v>415</v>
      </c>
      <c r="C51" s="34" t="s">
        <v>457</v>
      </c>
      <c r="J51" s="33">
        <v>0.76041666666666796</v>
      </c>
      <c r="L51" s="75" t="s">
        <v>538</v>
      </c>
    </row>
    <row r="52" spans="1:12">
      <c r="A52" s="20">
        <v>51</v>
      </c>
      <c r="B52" s="75" t="s">
        <v>483</v>
      </c>
      <c r="C52" s="34" t="s">
        <v>458</v>
      </c>
      <c r="J52" s="33">
        <v>0.77083333333333404</v>
      </c>
      <c r="L52" s="75" t="s">
        <v>539</v>
      </c>
    </row>
    <row r="53" spans="1:12">
      <c r="A53" s="20">
        <v>52</v>
      </c>
      <c r="B53" s="75" t="s">
        <v>415</v>
      </c>
      <c r="C53" s="34" t="s">
        <v>459</v>
      </c>
      <c r="J53" s="33">
        <v>0.781250000000001</v>
      </c>
    </row>
    <row r="54" spans="1:12">
      <c r="A54" s="20">
        <v>53</v>
      </c>
      <c r="B54" s="75" t="s">
        <v>415</v>
      </c>
      <c r="C54" s="34" t="s">
        <v>460</v>
      </c>
      <c r="J54" s="33">
        <v>0.79166666666666796</v>
      </c>
    </row>
    <row r="55" spans="1:12">
      <c r="A55" s="20">
        <v>54</v>
      </c>
      <c r="B55" s="75" t="s">
        <v>483</v>
      </c>
      <c r="C55" s="150" t="s">
        <v>240</v>
      </c>
      <c r="J55" s="33">
        <v>0.80208333333333404</v>
      </c>
    </row>
    <row r="56" spans="1:12">
      <c r="A56" s="20">
        <v>55</v>
      </c>
      <c r="B56" s="75" t="s">
        <v>483</v>
      </c>
      <c r="C56" s="150" t="s">
        <v>241</v>
      </c>
      <c r="J56" s="33">
        <v>0.812500000000001</v>
      </c>
    </row>
    <row r="57" spans="1:12">
      <c r="A57" s="20">
        <v>56</v>
      </c>
      <c r="B57" s="75" t="s">
        <v>483</v>
      </c>
      <c r="C57" s="34" t="s">
        <v>394</v>
      </c>
      <c r="J57" s="33">
        <v>0.82291666666666796</v>
      </c>
    </row>
    <row r="58" spans="1:12">
      <c r="A58" s="20">
        <v>57</v>
      </c>
      <c r="B58" s="75" t="s">
        <v>483</v>
      </c>
      <c r="C58" s="34" t="s">
        <v>461</v>
      </c>
      <c r="J58" s="33">
        <v>0.83333333333333404</v>
      </c>
    </row>
    <row r="59" spans="1:12">
      <c r="A59" s="20">
        <v>58</v>
      </c>
      <c r="B59" s="75" t="s">
        <v>483</v>
      </c>
      <c r="C59" s="150" t="s">
        <v>242</v>
      </c>
      <c r="J59" s="33">
        <v>0.843750000000001</v>
      </c>
    </row>
    <row r="60" spans="1:12">
      <c r="A60" s="20">
        <v>59</v>
      </c>
      <c r="B60" s="75" t="s">
        <v>483</v>
      </c>
      <c r="C60" s="34" t="s">
        <v>243</v>
      </c>
      <c r="J60" s="33">
        <v>0.85416666666666796</v>
      </c>
    </row>
    <row r="61" spans="1:12">
      <c r="A61" s="20">
        <v>60</v>
      </c>
      <c r="B61" s="75" t="s">
        <v>483</v>
      </c>
      <c r="C61" s="150" t="s">
        <v>462</v>
      </c>
      <c r="J61" s="33">
        <v>0.86458333333333404</v>
      </c>
    </row>
    <row r="62" spans="1:12">
      <c r="A62" s="20">
        <v>61</v>
      </c>
      <c r="B62" s="75" t="s">
        <v>483</v>
      </c>
      <c r="C62" s="34" t="s">
        <v>244</v>
      </c>
      <c r="J62" s="33">
        <v>0.875000000000001</v>
      </c>
    </row>
    <row r="63" spans="1:12">
      <c r="A63" s="20">
        <v>62</v>
      </c>
      <c r="B63" s="75" t="s">
        <v>483</v>
      </c>
      <c r="C63" s="34" t="s">
        <v>245</v>
      </c>
      <c r="J63" s="33">
        <v>0.88541666666666796</v>
      </c>
    </row>
    <row r="64" spans="1:12">
      <c r="A64" s="20">
        <v>63</v>
      </c>
      <c r="B64" s="75" t="s">
        <v>483</v>
      </c>
      <c r="C64" s="34" t="s">
        <v>293</v>
      </c>
      <c r="J64" s="33">
        <v>0.89583333333333404</v>
      </c>
    </row>
    <row r="65" spans="1:12">
      <c r="A65" s="20">
        <v>64</v>
      </c>
      <c r="B65" s="75" t="s">
        <v>483</v>
      </c>
      <c r="C65" s="34" t="s">
        <v>294</v>
      </c>
      <c r="J65" s="33">
        <v>0.906250000000001</v>
      </c>
    </row>
    <row r="66" spans="1:12">
      <c r="A66" s="20">
        <v>65</v>
      </c>
      <c r="B66" s="75" t="s">
        <v>483</v>
      </c>
      <c r="C66" s="34" t="s">
        <v>246</v>
      </c>
      <c r="J66" s="33">
        <v>0.91666666666666796</v>
      </c>
    </row>
    <row r="67" spans="1:12">
      <c r="A67" s="20">
        <v>66</v>
      </c>
      <c r="B67" s="75" t="s">
        <v>483</v>
      </c>
      <c r="C67" s="34" t="s">
        <v>295</v>
      </c>
      <c r="J67" s="33">
        <v>0.92708333333333504</v>
      </c>
    </row>
    <row r="68" spans="1:12">
      <c r="A68" s="20">
        <v>67</v>
      </c>
      <c r="B68" s="75" t="s">
        <v>483</v>
      </c>
      <c r="C68" s="34" t="s">
        <v>296</v>
      </c>
      <c r="J68" s="33">
        <v>0.937500000000001</v>
      </c>
    </row>
    <row r="69" spans="1:12">
      <c r="A69" s="20">
        <v>68</v>
      </c>
      <c r="B69" s="75" t="s">
        <v>483</v>
      </c>
      <c r="C69" s="81" t="s">
        <v>395</v>
      </c>
      <c r="J69" s="33">
        <v>0.94791666666666796</v>
      </c>
    </row>
    <row r="70" spans="1:12">
      <c r="A70" s="20">
        <v>69</v>
      </c>
      <c r="B70" s="75" t="s">
        <v>483</v>
      </c>
      <c r="C70" s="34" t="s">
        <v>463</v>
      </c>
      <c r="J70" s="33">
        <v>0.95833333333333504</v>
      </c>
    </row>
    <row r="71" spans="1:12">
      <c r="A71" s="20">
        <v>70</v>
      </c>
      <c r="B71" s="75" t="s">
        <v>483</v>
      </c>
      <c r="C71" s="34" t="s">
        <v>247</v>
      </c>
      <c r="J71" s="33">
        <v>0.968750000000001</v>
      </c>
    </row>
    <row r="72" spans="1:12">
      <c r="A72" s="20">
        <v>71</v>
      </c>
      <c r="B72" s="75" t="s">
        <v>415</v>
      </c>
      <c r="C72" s="34" t="s">
        <v>248</v>
      </c>
      <c r="J72" s="33">
        <v>0.97916666666666796</v>
      </c>
    </row>
    <row r="73" spans="1:12">
      <c r="A73" s="20">
        <v>72</v>
      </c>
      <c r="B73" s="75" t="s">
        <v>415</v>
      </c>
      <c r="C73" s="34" t="s">
        <v>396</v>
      </c>
      <c r="J73" s="33">
        <v>0.98958333333333504</v>
      </c>
    </row>
    <row r="74" spans="1:12">
      <c r="A74" s="20">
        <v>73</v>
      </c>
      <c r="B74" s="75" t="s">
        <v>415</v>
      </c>
      <c r="C74" s="34" t="s">
        <v>297</v>
      </c>
      <c r="J74" s="33">
        <v>1</v>
      </c>
      <c r="L74" s="254"/>
    </row>
    <row r="75" spans="1:12">
      <c r="A75" s="20">
        <v>74</v>
      </c>
      <c r="B75" s="75" t="s">
        <v>415</v>
      </c>
      <c r="C75" s="34" t="s">
        <v>298</v>
      </c>
      <c r="L75" s="254"/>
    </row>
    <row r="76" spans="1:12">
      <c r="A76" s="20">
        <v>75</v>
      </c>
      <c r="B76" s="75" t="s">
        <v>415</v>
      </c>
      <c r="C76" s="34" t="s">
        <v>397</v>
      </c>
      <c r="L76" s="254"/>
    </row>
    <row r="77" spans="1:12">
      <c r="A77" s="20">
        <v>76</v>
      </c>
      <c r="B77" s="75" t="s">
        <v>415</v>
      </c>
      <c r="C77" s="34" t="s">
        <v>299</v>
      </c>
    </row>
    <row r="78" spans="1:12">
      <c r="A78" s="20">
        <v>77</v>
      </c>
      <c r="B78" s="75" t="s">
        <v>415</v>
      </c>
      <c r="C78" s="81" t="s">
        <v>249</v>
      </c>
    </row>
    <row r="79" spans="1:12">
      <c r="A79" s="20">
        <v>78</v>
      </c>
      <c r="B79" s="75" t="s">
        <v>483</v>
      </c>
      <c r="C79" s="81" t="s">
        <v>300</v>
      </c>
    </row>
    <row r="80" spans="1:12">
      <c r="A80" s="20">
        <v>79</v>
      </c>
      <c r="B80" s="75" t="s">
        <v>483</v>
      </c>
      <c r="C80" s="34" t="s">
        <v>301</v>
      </c>
    </row>
    <row r="81" spans="1:3">
      <c r="A81" s="20">
        <v>80</v>
      </c>
      <c r="B81" s="75" t="s">
        <v>483</v>
      </c>
      <c r="C81" s="34" t="s">
        <v>250</v>
      </c>
    </row>
    <row r="82" spans="1:3">
      <c r="A82" s="20">
        <v>81</v>
      </c>
      <c r="B82" s="75" t="s">
        <v>483</v>
      </c>
      <c r="C82" s="81" t="s">
        <v>302</v>
      </c>
    </row>
    <row r="83" spans="1:3">
      <c r="A83" s="20">
        <v>82</v>
      </c>
      <c r="B83" s="75" t="s">
        <v>414</v>
      </c>
      <c r="C83" s="34" t="s">
        <v>398</v>
      </c>
    </row>
    <row r="84" spans="1:3">
      <c r="A84" s="20">
        <v>83</v>
      </c>
      <c r="B84" s="75" t="s">
        <v>483</v>
      </c>
      <c r="C84" s="34" t="s">
        <v>464</v>
      </c>
    </row>
    <row r="85" spans="1:3">
      <c r="A85" s="20">
        <v>84</v>
      </c>
      <c r="B85" s="75" t="s">
        <v>415</v>
      </c>
      <c r="C85" s="34" t="s">
        <v>399</v>
      </c>
    </row>
    <row r="86" spans="1:3">
      <c r="A86" s="20">
        <v>85</v>
      </c>
      <c r="B86" s="75" t="s">
        <v>483</v>
      </c>
      <c r="C86" s="34" t="s">
        <v>251</v>
      </c>
    </row>
    <row r="87" spans="1:3">
      <c r="A87" s="20">
        <v>86</v>
      </c>
      <c r="B87" s="75" t="s">
        <v>483</v>
      </c>
      <c r="C87" s="34" t="s">
        <v>400</v>
      </c>
    </row>
    <row r="88" spans="1:3">
      <c r="A88" s="20">
        <v>87</v>
      </c>
      <c r="B88" s="75" t="s">
        <v>483</v>
      </c>
      <c r="C88" s="74" t="s">
        <v>401</v>
      </c>
    </row>
    <row r="89" spans="1:3">
      <c r="A89" s="20">
        <v>88</v>
      </c>
      <c r="B89" s="75" t="s">
        <v>483</v>
      </c>
      <c r="C89" s="34" t="s">
        <v>402</v>
      </c>
    </row>
    <row r="90" spans="1:3">
      <c r="A90" s="20">
        <v>89</v>
      </c>
      <c r="B90" s="75" t="s">
        <v>483</v>
      </c>
      <c r="C90" s="34" t="s">
        <v>303</v>
      </c>
    </row>
    <row r="91" spans="1:3">
      <c r="A91" s="20">
        <v>90</v>
      </c>
      <c r="B91" s="75" t="s">
        <v>414</v>
      </c>
      <c r="C91" s="34" t="s">
        <v>465</v>
      </c>
    </row>
    <row r="92" spans="1:3">
      <c r="A92" s="20">
        <v>91</v>
      </c>
      <c r="B92" s="75" t="s">
        <v>414</v>
      </c>
      <c r="C92" s="34" t="s">
        <v>466</v>
      </c>
    </row>
    <row r="93" spans="1:3">
      <c r="A93" s="20">
        <v>92</v>
      </c>
      <c r="B93" s="75" t="s">
        <v>415</v>
      </c>
      <c r="C93" s="34" t="s">
        <v>376</v>
      </c>
    </row>
    <row r="94" spans="1:3">
      <c r="A94" s="20">
        <v>93</v>
      </c>
      <c r="B94" s="75" t="s">
        <v>415</v>
      </c>
      <c r="C94" s="34" t="s">
        <v>467</v>
      </c>
    </row>
    <row r="95" spans="1:3">
      <c r="A95" s="20">
        <v>94</v>
      </c>
      <c r="B95" s="75" t="s">
        <v>414</v>
      </c>
      <c r="C95" s="34" t="s">
        <v>377</v>
      </c>
    </row>
    <row r="96" spans="1:3">
      <c r="A96" s="20">
        <v>95</v>
      </c>
      <c r="B96" s="75" t="s">
        <v>415</v>
      </c>
      <c r="C96" s="34" t="s">
        <v>468</v>
      </c>
    </row>
    <row r="97" spans="1:3">
      <c r="A97" s="20">
        <v>96</v>
      </c>
      <c r="B97" s="75" t="s">
        <v>414</v>
      </c>
      <c r="C97" s="34" t="s">
        <v>469</v>
      </c>
    </row>
    <row r="98" spans="1:3">
      <c r="A98" s="20">
        <v>97</v>
      </c>
      <c r="B98" s="75" t="s">
        <v>415</v>
      </c>
      <c r="C98" s="34" t="s">
        <v>470</v>
      </c>
    </row>
    <row r="99" spans="1:3">
      <c r="A99" s="20">
        <v>98</v>
      </c>
      <c r="B99" s="75" t="s">
        <v>414</v>
      </c>
      <c r="C99" s="34" t="s">
        <v>471</v>
      </c>
    </row>
    <row r="100" spans="1:3">
      <c r="A100" s="20">
        <v>99</v>
      </c>
      <c r="B100" s="75" t="s">
        <v>414</v>
      </c>
      <c r="C100" s="34" t="s">
        <v>472</v>
      </c>
    </row>
    <row r="101" spans="1:3">
      <c r="A101" s="20">
        <v>100</v>
      </c>
      <c r="B101" s="75" t="s">
        <v>415</v>
      </c>
      <c r="C101" s="34" t="s">
        <v>473</v>
      </c>
    </row>
    <row r="102" spans="1:3">
      <c r="A102" s="20">
        <v>101</v>
      </c>
      <c r="B102" s="75" t="s">
        <v>415</v>
      </c>
      <c r="C102" s="34" t="s">
        <v>474</v>
      </c>
    </row>
    <row r="103" spans="1:3">
      <c r="A103" s="20">
        <v>102</v>
      </c>
      <c r="B103" s="75" t="s">
        <v>483</v>
      </c>
      <c r="C103" s="34" t="s">
        <v>378</v>
      </c>
    </row>
    <row r="104" spans="1:3">
      <c r="A104" s="20">
        <v>103</v>
      </c>
      <c r="B104" s="75" t="s">
        <v>415</v>
      </c>
      <c r="C104" s="34" t="s">
        <v>475</v>
      </c>
    </row>
    <row r="105" spans="1:3">
      <c r="A105" s="20">
        <v>104</v>
      </c>
      <c r="B105" s="75" t="s">
        <v>415</v>
      </c>
      <c r="C105" s="34" t="s">
        <v>252</v>
      </c>
    </row>
    <row r="106" spans="1:3">
      <c r="A106" s="20">
        <v>105</v>
      </c>
      <c r="B106" s="75" t="s">
        <v>483</v>
      </c>
      <c r="C106" s="34" t="s">
        <v>253</v>
      </c>
    </row>
    <row r="107" spans="1:3">
      <c r="A107" s="20">
        <v>106</v>
      </c>
      <c r="B107" s="75" t="s">
        <v>415</v>
      </c>
      <c r="C107" s="34" t="s">
        <v>254</v>
      </c>
    </row>
    <row r="108" spans="1:3">
      <c r="A108" s="20">
        <v>107</v>
      </c>
      <c r="B108" s="75" t="s">
        <v>483</v>
      </c>
      <c r="C108" s="34" t="s">
        <v>255</v>
      </c>
    </row>
    <row r="109" spans="1:3">
      <c r="A109" s="20">
        <v>108</v>
      </c>
      <c r="B109" s="75" t="s">
        <v>415</v>
      </c>
      <c r="C109" s="34" t="s">
        <v>403</v>
      </c>
    </row>
    <row r="110" spans="1:3">
      <c r="A110" s="20">
        <v>109</v>
      </c>
      <c r="B110" s="75" t="s">
        <v>415</v>
      </c>
      <c r="C110" s="34" t="s">
        <v>256</v>
      </c>
    </row>
    <row r="111" spans="1:3">
      <c r="A111" s="20">
        <v>110</v>
      </c>
      <c r="B111" s="75" t="s">
        <v>415</v>
      </c>
      <c r="C111" s="34" t="s">
        <v>257</v>
      </c>
    </row>
    <row r="112" spans="1:3">
      <c r="A112" s="20">
        <v>111</v>
      </c>
      <c r="B112" s="75" t="s">
        <v>415</v>
      </c>
      <c r="C112" s="34" t="s">
        <v>304</v>
      </c>
    </row>
    <row r="113" spans="1:3">
      <c r="A113" s="20">
        <v>112</v>
      </c>
      <c r="B113" s="75" t="s">
        <v>483</v>
      </c>
      <c r="C113" s="34" t="s">
        <v>258</v>
      </c>
    </row>
    <row r="114" spans="1:3">
      <c r="A114" s="20">
        <v>113</v>
      </c>
      <c r="B114" s="75" t="s">
        <v>415</v>
      </c>
      <c r="C114" s="34" t="s">
        <v>476</v>
      </c>
    </row>
    <row r="115" spans="1:3">
      <c r="A115" s="20">
        <v>114</v>
      </c>
      <c r="B115" s="75" t="s">
        <v>415</v>
      </c>
      <c r="C115" s="34" t="s">
        <v>477</v>
      </c>
    </row>
    <row r="116" spans="1:3">
      <c r="A116" s="20">
        <v>115</v>
      </c>
      <c r="B116" s="75" t="s">
        <v>483</v>
      </c>
      <c r="C116" s="34" t="s">
        <v>259</v>
      </c>
    </row>
    <row r="117" spans="1:3">
      <c r="A117" s="20">
        <v>116</v>
      </c>
      <c r="B117" s="75" t="s">
        <v>415</v>
      </c>
      <c r="C117" s="34" t="s">
        <v>379</v>
      </c>
    </row>
    <row r="118" spans="1:3">
      <c r="A118" s="20">
        <v>117</v>
      </c>
      <c r="B118" s="75" t="s">
        <v>483</v>
      </c>
      <c r="C118" s="34" t="s">
        <v>260</v>
      </c>
    </row>
    <row r="119" spans="1:3">
      <c r="A119" s="20">
        <v>118</v>
      </c>
      <c r="B119" s="75" t="s">
        <v>483</v>
      </c>
      <c r="C119" s="34" t="s">
        <v>261</v>
      </c>
    </row>
    <row r="120" spans="1:3">
      <c r="A120" s="20">
        <v>119</v>
      </c>
      <c r="B120" s="75" t="s">
        <v>483</v>
      </c>
      <c r="C120" s="34" t="s">
        <v>262</v>
      </c>
    </row>
    <row r="121" spans="1:3">
      <c r="A121" s="20">
        <v>120</v>
      </c>
      <c r="B121" s="75" t="s">
        <v>483</v>
      </c>
      <c r="C121" s="34" t="s">
        <v>305</v>
      </c>
    </row>
    <row r="122" spans="1:3">
      <c r="A122" s="20">
        <v>121</v>
      </c>
      <c r="B122" s="75" t="s">
        <v>415</v>
      </c>
      <c r="C122" s="34" t="s">
        <v>478</v>
      </c>
    </row>
    <row r="123" spans="1:3">
      <c r="A123" s="20">
        <v>122</v>
      </c>
      <c r="B123" s="75" t="s">
        <v>483</v>
      </c>
      <c r="C123" s="34" t="s">
        <v>479</v>
      </c>
    </row>
    <row r="124" spans="1:3">
      <c r="A124" s="20">
        <v>123</v>
      </c>
      <c r="B124" s="75" t="s">
        <v>415</v>
      </c>
      <c r="C124" s="34" t="s">
        <v>263</v>
      </c>
    </row>
    <row r="125" spans="1:3">
      <c r="A125" s="20">
        <v>124</v>
      </c>
      <c r="B125" s="75" t="s">
        <v>415</v>
      </c>
      <c r="C125" s="34" t="s">
        <v>306</v>
      </c>
    </row>
    <row r="126" spans="1:3">
      <c r="A126" s="20">
        <v>125</v>
      </c>
      <c r="B126" s="75" t="s">
        <v>483</v>
      </c>
      <c r="C126" s="34" t="s">
        <v>264</v>
      </c>
    </row>
    <row r="127" spans="1:3">
      <c r="A127" s="20">
        <v>126</v>
      </c>
      <c r="B127" s="75" t="s">
        <v>415</v>
      </c>
      <c r="C127" s="34" t="s">
        <v>265</v>
      </c>
    </row>
    <row r="128" spans="1:3">
      <c r="A128" s="20">
        <v>127</v>
      </c>
      <c r="B128" s="75" t="s">
        <v>415</v>
      </c>
      <c r="C128" s="34" t="s">
        <v>266</v>
      </c>
    </row>
    <row r="129" spans="1:3">
      <c r="A129" s="20">
        <v>128</v>
      </c>
      <c r="B129" s="75" t="s">
        <v>415</v>
      </c>
      <c r="C129" s="34" t="s">
        <v>307</v>
      </c>
    </row>
    <row r="130" spans="1:3">
      <c r="A130" s="20">
        <v>129</v>
      </c>
      <c r="B130" s="75" t="s">
        <v>415</v>
      </c>
      <c r="C130" s="34" t="s">
        <v>380</v>
      </c>
    </row>
    <row r="131" spans="1:3">
      <c r="A131" s="20">
        <v>130</v>
      </c>
      <c r="B131" s="75" t="s">
        <v>415</v>
      </c>
      <c r="C131" s="34" t="s">
        <v>480</v>
      </c>
    </row>
    <row r="132" spans="1:3">
      <c r="A132" s="20">
        <v>131</v>
      </c>
      <c r="B132" s="75" t="s">
        <v>415</v>
      </c>
      <c r="C132" s="34" t="s">
        <v>404</v>
      </c>
    </row>
    <row r="133" spans="1:3">
      <c r="A133" s="20">
        <v>132</v>
      </c>
      <c r="B133" s="75" t="s">
        <v>415</v>
      </c>
      <c r="C133" s="34" t="s">
        <v>381</v>
      </c>
    </row>
    <row r="134" spans="1:3">
      <c r="A134" s="20">
        <v>133</v>
      </c>
      <c r="B134" s="75" t="s">
        <v>415</v>
      </c>
      <c r="C134" s="34" t="s">
        <v>481</v>
      </c>
    </row>
    <row r="135" spans="1:3">
      <c r="A135" s="20">
        <v>134</v>
      </c>
      <c r="B135" s="75" t="s">
        <v>415</v>
      </c>
      <c r="C135" s="34" t="s">
        <v>267</v>
      </c>
    </row>
    <row r="136" spans="1:3">
      <c r="A136" s="20">
        <v>135</v>
      </c>
      <c r="B136" s="75" t="s">
        <v>489</v>
      </c>
      <c r="C136" s="34" t="s">
        <v>482</v>
      </c>
    </row>
    <row r="137" spans="1:3">
      <c r="A137" s="20">
        <v>136</v>
      </c>
      <c r="B137" s="75" t="s">
        <v>415</v>
      </c>
      <c r="C137" s="34" t="s">
        <v>382</v>
      </c>
    </row>
    <row r="138" spans="1:3">
      <c r="C138" s="34" t="s">
        <v>269</v>
      </c>
    </row>
  </sheetData>
  <sortState ref="L3:L88">
    <sortCondition ref="L3:L88"/>
  </sortState>
  <phoneticPr fontId="0" type="noConversion"/>
  <pageMargins left="0.7" right="0.7" top="0.75" bottom="0.75" header="0.3" footer="0.3"/>
  <pageSetup paperSize="9" orientation="portrait" horizontalDpi="4294967292" verticalDpi="4294967292"/>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
  <sheetViews>
    <sheetView workbookViewId="0"/>
  </sheetViews>
  <sheetFormatPr baseColWidth="10" defaultColWidth="11.5" defaultRowHeight="13"/>
  <sheetData/>
  <phoneticPr fontId="46" type="noConversion"/>
  <pageMargins left="0.7" right="0.7" top="0.78740157499999996" bottom="0.78740157499999996" header="0.3" footer="0.3"/>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
  <sheetViews>
    <sheetView workbookViewId="0">
      <selection activeCell="I22" sqref="I22"/>
    </sheetView>
  </sheetViews>
  <sheetFormatPr baseColWidth="10" defaultColWidth="11.5" defaultRowHeight="13"/>
  <sheetData/>
  <pageMargins left="0.75" right="0.75" top="1" bottom="1" header="0.5" footer="0.5"/>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4" baseType="variant">
      <vt:variant>
        <vt:lpstr>Worksheets</vt:lpstr>
      </vt:variant>
      <vt:variant>
        <vt:i4>10</vt:i4>
      </vt:variant>
      <vt:variant>
        <vt:lpstr>Named Ranges</vt:lpstr>
      </vt:variant>
      <vt:variant>
        <vt:i4>15</vt:i4>
      </vt:variant>
    </vt:vector>
  </HeadingPairs>
  <TitlesOfParts>
    <vt:vector size="25" baseType="lpstr">
      <vt:lpstr>PLEASE FILL IN HERE FIRST!!!</vt:lpstr>
      <vt:lpstr>Prospectus</vt:lpstr>
      <vt:lpstr>Preliminary</vt:lpstr>
      <vt:lpstr>Accommodation</vt:lpstr>
      <vt:lpstr>Travel</vt:lpstr>
      <vt:lpstr>Accommodation_old</vt:lpstr>
      <vt:lpstr>Listes</vt:lpstr>
      <vt:lpstr>Tabelle1</vt:lpstr>
      <vt:lpstr>Sheet1</vt:lpstr>
      <vt:lpstr>Blatt1</vt:lpstr>
      <vt:lpstr>Balls</vt:lpstr>
      <vt:lpstr>'PLEASE FILL IN HERE FIRST!!!'!CurrencyList</vt:lpstr>
      <vt:lpstr>Events</vt:lpstr>
      <vt:lpstr>Men´s_Singles__MS</vt:lpstr>
      <vt:lpstr>nb_tables</vt:lpstr>
      <vt:lpstr>Participants</vt:lpstr>
      <vt:lpstr>Accommodation!Print_Area</vt:lpstr>
      <vt:lpstr>Accommodation_old!Print_Area</vt:lpstr>
      <vt:lpstr>'PLEASE FILL IN HERE FIRST!!!'!Print_Area</vt:lpstr>
      <vt:lpstr>Preliminary!Print_Area</vt:lpstr>
      <vt:lpstr>Prospectus!Print_Area</vt:lpstr>
      <vt:lpstr>Travel!Print_Area</vt:lpstr>
      <vt:lpstr>Prospectus!Print_Titles</vt:lpstr>
      <vt:lpstr>Sports_Floor</vt:lpstr>
      <vt:lpstr>Tables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Christian Veronese</dc:creator>
  <cp:lastModifiedBy>Freddy Almendariz</cp:lastModifiedBy>
  <cp:lastPrinted>2017-12-06T09:02:24Z</cp:lastPrinted>
  <dcterms:created xsi:type="dcterms:W3CDTF">2006-06-28T15:36:35Z</dcterms:created>
  <dcterms:modified xsi:type="dcterms:W3CDTF">2019-09-16T02:52:57Z</dcterms:modified>
</cp:coreProperties>
</file>