
<file path=[Content_Types].xml><?xml version="1.0" encoding="utf-8"?>
<Types xmlns="http://schemas.openxmlformats.org/package/2006/content-types">
  <Default Extension="xml" ContentType="application/xml"/>
  <Default Extension="jpeg" ContentType="image/jpeg"/>
  <Default Extension="vml" ContentType="application/vnd.openxmlformats-officedocument.vmlDrawing"/>
  <Default Extension="png" ContentType="image/png"/>
  <Default Extension="jpg" ContentType="image/jpeg"/>
  <Default Extension="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4" rupBuild="28125"/>
  <workbookPr showInkAnnotation="0" checkCompatibility="1" autoCompressPictures="0"/>
  <bookViews>
    <workbookView xWindow="3740" yWindow="0" windowWidth="24040" windowHeight="21840" tabRatio="706" firstSheet="5" activeTab="5"/>
  </bookViews>
  <sheets>
    <sheet name="Events" sheetId="17" state="hidden" r:id="rId1"/>
    <sheet name="Listes" sheetId="9" state="hidden" r:id="rId2"/>
    <sheet name="PLEASE FILL IN HERE FIRST!!!" sheetId="11" state="hidden" r:id="rId3"/>
    <sheet name="Prospectus" sheetId="7" state="hidden" r:id="rId4"/>
    <sheet name="Preliminary" sheetId="1" state="hidden" r:id="rId5"/>
    <sheet name="Accommodation" sheetId="14" r:id="rId6"/>
    <sheet name="Travel" sheetId="4" r:id="rId7"/>
    <sheet name="Accommodation_old" sheetId="5" state="hidden" r:id="rId8"/>
    <sheet name="Tabelle1" sheetId="12" state="hidden" r:id="rId9"/>
    <sheet name="Sheet1" sheetId="15" state="hidden" r:id="rId10"/>
    <sheet name="Blatt1" sheetId="16" state="hidden" r:id="rId11"/>
  </sheets>
  <externalReferences>
    <externalReference r:id="rId12"/>
  </externalReferences>
  <definedNames>
    <definedName name="_xlnm._FilterDatabase" localSheetId="4" hidden="1">Preliminary!#REF!</definedName>
    <definedName name="Balls">Listes!$D$2:$D$28</definedName>
    <definedName name="bd">[1]bd!$A$2:$K$21</definedName>
    <definedName name="currency">OFFSET(Listes!$I$1,1,,COUNTA(Listes!$I:$I)-1)</definedName>
    <definedName name="CurrencyList" localSheetId="2">'PLEASE FILL IN HERE FIRST!!!'!$D$45:$D$71</definedName>
    <definedName name="_xlnm.Print_Area" localSheetId="5">Accommodation!$A$1:$Q$50</definedName>
    <definedName name="_xlnm.Print_Area" localSheetId="7">Accommodation_old!$A$1:$Q$48</definedName>
    <definedName name="_xlnm.Print_Area" localSheetId="2">'PLEASE FILL IN HERE FIRST!!!'!$A$1:$D$50</definedName>
    <definedName name="_xlnm.Print_Area" localSheetId="4">Preliminary!$A$1:$J$42</definedName>
    <definedName name="_xlnm.Print_Area" localSheetId="3">Prospectus!$A$1:$J$220</definedName>
    <definedName name="_xlnm.Print_Area" localSheetId="6">Travel!$A$1:$M$51</definedName>
    <definedName name="Events">'PLEASE FILL IN HERE FIRST!!!'!$P$7:$P$17</definedName>
    <definedName name="hours">OFFSET(Listes!$J$1,1,,COUNTA(Listes!$J:$J)-1)</definedName>
    <definedName name="Men´s_Singles__MS">'PLEASE FILL IN HERE FIRST!!!'!$P$7:$P$17</definedName>
    <definedName name="nb_tables">Listes!$A$2:$A$101</definedName>
    <definedName name="Participants">Accommodation!$T$12:$T$41</definedName>
    <definedName name="Sports_Floor">Listes!$E$2:$E$20</definedName>
    <definedName name="Tables">Listes!$C$2:$C$129</definedName>
  </definedNames>
  <calcPr calcId="152511" concurrentCalc="0"/>
  <extLst>
    <ext xmlns:mx="http://schemas.microsoft.com/office/mac/excel/2008/main" uri="{7523E5D3-25F3-A5E0-1632-64F254C22452}">
      <mx:ArchID Flags="2"/>
    </ext>
  </extLst>
</workbook>
</file>

<file path=xl/calcChain.xml><?xml version="1.0" encoding="utf-8"?>
<calcChain xmlns="http://schemas.openxmlformats.org/spreadsheetml/2006/main">
  <c r="I105" i="7" l="1"/>
  <c r="I104" i="7"/>
  <c r="I122" i="7"/>
  <c r="D9" i="11"/>
  <c r="J52" i="7"/>
  <c r="O2" i="17"/>
  <c r="O5" i="17"/>
  <c r="I52" i="7"/>
  <c r="N2" i="17"/>
  <c r="N5" i="17"/>
  <c r="G52" i="7"/>
  <c r="B9" i="11"/>
  <c r="F52" i="7"/>
  <c r="I12" i="17"/>
  <c r="I11" i="17"/>
  <c r="I10" i="17"/>
  <c r="I9" i="17"/>
  <c r="I8" i="17"/>
  <c r="I7" i="17"/>
  <c r="I6" i="17"/>
  <c r="I5" i="17"/>
  <c r="I4" i="17"/>
  <c r="I3" i="17"/>
  <c r="I2" i="17"/>
  <c r="A59" i="11"/>
  <c r="A57" i="11"/>
  <c r="A55" i="11"/>
  <c r="A53" i="11"/>
  <c r="A61" i="11"/>
  <c r="B45" i="11"/>
  <c r="B47" i="11"/>
  <c r="J3" i="17" a="1"/>
  <c r="J3" i="17"/>
  <c r="J4" i="17" a="1"/>
  <c r="J4" i="17"/>
  <c r="J5" i="17" a="1"/>
  <c r="J5" i="17"/>
  <c r="J6" i="17" a="1"/>
  <c r="J6" i="17"/>
  <c r="J7" i="17" a="1"/>
  <c r="J7" i="17"/>
  <c r="J8" i="17" a="1"/>
  <c r="J8" i="17"/>
  <c r="J9" i="17" a="1"/>
  <c r="J9" i="17"/>
  <c r="J10" i="17" a="1"/>
  <c r="J10" i="17"/>
  <c r="J11" i="17" a="1"/>
  <c r="J11" i="17"/>
  <c r="J12" i="17" a="1"/>
  <c r="J12" i="17"/>
  <c r="J2" i="17" a="1"/>
  <c r="J2" i="17"/>
  <c r="N3" i="17"/>
  <c r="O3" i="17"/>
  <c r="N4" i="17"/>
  <c r="O4" i="17"/>
  <c r="N6" i="17"/>
  <c r="O6" i="17"/>
  <c r="N7" i="17"/>
  <c r="O7" i="17"/>
  <c r="N8" i="17"/>
  <c r="O8" i="17"/>
  <c r="N9" i="17"/>
  <c r="O9" i="17"/>
  <c r="N10" i="17"/>
  <c r="O10" i="17"/>
  <c r="N11" i="17"/>
  <c r="O11" i="17"/>
  <c r="N12" i="17"/>
  <c r="O12" i="17"/>
  <c r="O5" i="14"/>
  <c r="K5" i="4"/>
  <c r="A4" i="14"/>
  <c r="M5" i="14"/>
  <c r="H5" i="4"/>
  <c r="D5" i="14"/>
  <c r="D5" i="4"/>
  <c r="B5" i="14"/>
  <c r="B5" i="4"/>
  <c r="P41" i="14"/>
  <c r="O41" i="14"/>
  <c r="P40" i="14"/>
  <c r="O40" i="14"/>
  <c r="P39" i="14"/>
  <c r="O39" i="14"/>
  <c r="P38" i="14"/>
  <c r="O38" i="14"/>
  <c r="P37" i="14"/>
  <c r="O37" i="14"/>
  <c r="P36" i="14"/>
  <c r="O36" i="14"/>
  <c r="P35" i="14"/>
  <c r="O35" i="14"/>
  <c r="P34" i="14"/>
  <c r="O34" i="14"/>
  <c r="P33" i="14"/>
  <c r="O33" i="14"/>
  <c r="P32" i="14"/>
  <c r="O32" i="14"/>
  <c r="P31" i="14"/>
  <c r="O31" i="14"/>
  <c r="P30" i="14"/>
  <c r="O30" i="14"/>
  <c r="P29" i="14"/>
  <c r="O29" i="14"/>
  <c r="P28" i="14"/>
  <c r="O28" i="14"/>
  <c r="P27" i="14"/>
  <c r="O27" i="14"/>
  <c r="P26" i="14"/>
  <c r="O26" i="14"/>
  <c r="P25" i="14"/>
  <c r="O25" i="14"/>
  <c r="P24" i="14"/>
  <c r="O24" i="14"/>
  <c r="P23" i="14"/>
  <c r="O23" i="14"/>
  <c r="P22" i="14"/>
  <c r="O22" i="14"/>
  <c r="P21" i="14"/>
  <c r="O21" i="14"/>
  <c r="P20" i="14"/>
  <c r="O20" i="14"/>
  <c r="P19" i="14"/>
  <c r="O19" i="14"/>
  <c r="P18" i="14"/>
  <c r="O18" i="14"/>
  <c r="P17" i="14"/>
  <c r="O17" i="14"/>
  <c r="P16" i="14"/>
  <c r="O16" i="14"/>
  <c r="P15" i="14"/>
  <c r="O15" i="14"/>
  <c r="P14" i="14"/>
  <c r="O14" i="14"/>
  <c r="P13" i="14"/>
  <c r="O13" i="14"/>
  <c r="P12" i="14"/>
  <c r="O12" i="14"/>
  <c r="B21" i="11"/>
  <c r="B19" i="11"/>
  <c r="B17" i="11"/>
  <c r="J211" i="7"/>
  <c r="F54" i="7"/>
  <c r="E54" i="7"/>
  <c r="A63" i="11"/>
  <c r="E49" i="7"/>
  <c r="E48" i="7"/>
  <c r="G49" i="7"/>
  <c r="G48" i="7"/>
  <c r="B41" i="11"/>
  <c r="B31" i="11"/>
  <c r="C7" i="4"/>
  <c r="A4" i="4"/>
  <c r="A1" i="4"/>
  <c r="A1" i="14"/>
  <c r="A2" i="7"/>
  <c r="I164" i="7"/>
  <c r="T13" i="14"/>
  <c r="T14" i="14"/>
  <c r="T15" i="14"/>
  <c r="T16" i="14"/>
  <c r="T17" i="14"/>
  <c r="T18" i="14"/>
  <c r="T19" i="14"/>
  <c r="T20" i="14"/>
  <c r="T21" i="14"/>
  <c r="T22" i="14"/>
  <c r="T23" i="14"/>
  <c r="T24" i="14"/>
  <c r="T25" i="14"/>
  <c r="T26" i="14"/>
  <c r="T27" i="14"/>
  <c r="T28" i="14"/>
  <c r="T29" i="14"/>
  <c r="T30" i="14"/>
  <c r="T31" i="14"/>
  <c r="T32" i="14"/>
  <c r="T33" i="14"/>
  <c r="T34" i="14"/>
  <c r="T35" i="14"/>
  <c r="T36" i="14"/>
  <c r="T37" i="14"/>
  <c r="T38" i="14"/>
  <c r="T39" i="14"/>
  <c r="T40" i="14"/>
  <c r="T41" i="14"/>
  <c r="T42" i="14"/>
  <c r="T43" i="14"/>
  <c r="T44" i="14"/>
  <c r="T12" i="14"/>
  <c r="B13" i="11"/>
  <c r="B11" i="11"/>
  <c r="B39" i="11"/>
  <c r="G158" i="7"/>
  <c r="G142" i="7"/>
  <c r="E47" i="7"/>
  <c r="E46" i="7"/>
  <c r="E45" i="7"/>
  <c r="I173" i="7"/>
  <c r="J173" i="7"/>
  <c r="G46" i="7"/>
  <c r="E34" i="7"/>
  <c r="E33" i="7"/>
  <c r="B50" i="14"/>
  <c r="F42" i="1"/>
  <c r="F50" i="4"/>
  <c r="K13" i="4"/>
  <c r="K14" i="4"/>
  <c r="K15" i="4"/>
  <c r="K16" i="4"/>
  <c r="K17" i="4"/>
  <c r="K18" i="4"/>
  <c r="K19" i="4"/>
  <c r="K20" i="4"/>
  <c r="K21" i="4"/>
  <c r="K22" i="4"/>
  <c r="K23" i="4"/>
  <c r="K24" i="4"/>
  <c r="K25" i="4"/>
  <c r="K26" i="4"/>
  <c r="K27" i="4"/>
  <c r="K28" i="4"/>
  <c r="K29" i="4"/>
  <c r="K30" i="4"/>
  <c r="K31" i="4"/>
  <c r="K32" i="4"/>
  <c r="K33" i="4"/>
  <c r="K34" i="4"/>
  <c r="K35" i="4"/>
  <c r="K36" i="4"/>
  <c r="K37" i="4"/>
  <c r="K38" i="4"/>
  <c r="K39" i="4"/>
  <c r="K40" i="4"/>
  <c r="K41" i="4"/>
  <c r="G13" i="4"/>
  <c r="G14" i="4"/>
  <c r="G15" i="4"/>
  <c r="G16" i="4"/>
  <c r="G17" i="4"/>
  <c r="G18" i="4"/>
  <c r="G19" i="4"/>
  <c r="G20" i="4"/>
  <c r="G21" i="4"/>
  <c r="G22" i="4"/>
  <c r="G23" i="4"/>
  <c r="G24" i="4"/>
  <c r="G25" i="4"/>
  <c r="G26" i="4"/>
  <c r="G27" i="4"/>
  <c r="G28" i="4"/>
  <c r="G29" i="4"/>
  <c r="G30" i="4"/>
  <c r="G31" i="4"/>
  <c r="G32" i="4"/>
  <c r="G33" i="4"/>
  <c r="G34" i="4"/>
  <c r="G35" i="4"/>
  <c r="G36" i="4"/>
  <c r="G37" i="4"/>
  <c r="G38" i="4"/>
  <c r="G39" i="4"/>
  <c r="G40" i="4"/>
  <c r="G41" i="4"/>
  <c r="N13" i="14"/>
  <c r="N14" i="14"/>
  <c r="N15" i="14"/>
  <c r="N16" i="14"/>
  <c r="N17" i="14"/>
  <c r="N18" i="14"/>
  <c r="N19" i="14"/>
  <c r="N20" i="14"/>
  <c r="N21" i="14"/>
  <c r="N22" i="14"/>
  <c r="N23" i="14"/>
  <c r="N24" i="14"/>
  <c r="N25" i="14"/>
  <c r="N26" i="14"/>
  <c r="N27" i="14"/>
  <c r="N28" i="14"/>
  <c r="N29" i="14"/>
  <c r="N30" i="14"/>
  <c r="N31" i="14"/>
  <c r="N32" i="14"/>
  <c r="N33" i="14"/>
  <c r="N34" i="14"/>
  <c r="N35" i="14"/>
  <c r="N36" i="14"/>
  <c r="N37" i="14"/>
  <c r="N38" i="14"/>
  <c r="N39" i="14"/>
  <c r="N40" i="14"/>
  <c r="N41" i="14"/>
  <c r="A1" i="1"/>
  <c r="B49" i="11"/>
  <c r="I74" i="7"/>
  <c r="I73" i="7"/>
  <c r="E32" i="7"/>
  <c r="F27" i="1"/>
  <c r="I27" i="1"/>
  <c r="I25" i="1"/>
  <c r="F25" i="1"/>
  <c r="H19" i="1"/>
  <c r="J27" i="1"/>
  <c r="J25" i="1"/>
  <c r="G27" i="1"/>
  <c r="G25" i="1"/>
  <c r="I19" i="1"/>
  <c r="E22" i="1"/>
  <c r="D22" i="1"/>
  <c r="I20" i="1"/>
  <c r="H20" i="1"/>
  <c r="E44" i="7"/>
  <c r="G47" i="7"/>
  <c r="J74" i="7"/>
  <c r="J73" i="7"/>
  <c r="G45" i="7"/>
  <c r="G44" i="7"/>
  <c r="K12" i="4"/>
  <c r="G12" i="4"/>
  <c r="B29" i="11"/>
  <c r="B27" i="11"/>
  <c r="B25" i="11"/>
  <c r="B23" i="11"/>
  <c r="N12" i="14"/>
  <c r="C49" i="14"/>
  <c r="A48" i="14"/>
  <c r="B33" i="11"/>
  <c r="F47" i="14"/>
  <c r="Q43" i="14"/>
  <c r="O42" i="14"/>
  <c r="P42" i="14"/>
  <c r="Q11" i="14"/>
  <c r="P11" i="14"/>
  <c r="O11" i="14"/>
  <c r="Q10" i="14"/>
  <c r="P10" i="14"/>
  <c r="O10" i="14"/>
  <c r="A3" i="14"/>
  <c r="P40" i="5"/>
  <c r="P39" i="5"/>
  <c r="P38" i="5"/>
  <c r="P37" i="5"/>
  <c r="P36" i="5"/>
  <c r="P35" i="5"/>
  <c r="P34" i="5"/>
  <c r="P33" i="5"/>
  <c r="P32" i="5"/>
  <c r="P31" i="5"/>
  <c r="P30" i="5"/>
  <c r="P29" i="5"/>
  <c r="P28" i="5"/>
  <c r="P27" i="5"/>
  <c r="P26" i="5"/>
  <c r="P25" i="5"/>
  <c r="P24" i="5"/>
  <c r="P23" i="5"/>
  <c r="P22" i="5"/>
  <c r="P21" i="5"/>
  <c r="P20" i="5"/>
  <c r="P19" i="5"/>
  <c r="P18" i="5"/>
  <c r="P17" i="5"/>
  <c r="P16" i="5"/>
  <c r="P15" i="5"/>
  <c r="P14" i="5"/>
  <c r="P13" i="5"/>
  <c r="P12" i="5"/>
  <c r="P11" i="5"/>
  <c r="T12" i="5"/>
  <c r="T13" i="5"/>
  <c r="T14" i="5"/>
  <c r="T15" i="5"/>
  <c r="T16" i="5"/>
  <c r="T17" i="5"/>
  <c r="T18" i="5"/>
  <c r="T19" i="5"/>
  <c r="T20" i="5"/>
  <c r="T21" i="5"/>
  <c r="T22" i="5"/>
  <c r="T23" i="5"/>
  <c r="T24" i="5"/>
  <c r="T25" i="5"/>
  <c r="T26" i="5"/>
  <c r="T27" i="5"/>
  <c r="T28" i="5"/>
  <c r="T29" i="5"/>
  <c r="T30" i="5"/>
  <c r="T31" i="5"/>
  <c r="T32" i="5"/>
  <c r="T33" i="5"/>
  <c r="T34" i="5"/>
  <c r="T35" i="5"/>
  <c r="T36" i="5"/>
  <c r="T37" i="5"/>
  <c r="T38" i="5"/>
  <c r="T39" i="5"/>
  <c r="T40" i="5"/>
  <c r="T11" i="5"/>
  <c r="W6" i="5"/>
  <c r="O10" i="5"/>
  <c r="S12" i="5"/>
  <c r="S13" i="5"/>
  <c r="U7" i="5"/>
  <c r="S11" i="5"/>
  <c r="U9" i="5"/>
  <c r="U10" i="5"/>
  <c r="U8" i="5"/>
  <c r="S14" i="5"/>
  <c r="S15" i="5"/>
  <c r="S16" i="5"/>
  <c r="S17" i="5"/>
  <c r="S18" i="5"/>
  <c r="S19" i="5"/>
  <c r="S20" i="5"/>
  <c r="S21" i="5"/>
  <c r="S22" i="5"/>
  <c r="S23" i="5"/>
  <c r="S24" i="5"/>
  <c r="S25" i="5"/>
  <c r="S26" i="5"/>
  <c r="S27" i="5"/>
  <c r="S28" i="5"/>
  <c r="S29" i="5"/>
  <c r="S30" i="5"/>
  <c r="S31" i="5"/>
  <c r="S32" i="5"/>
  <c r="S33" i="5"/>
  <c r="S34" i="5"/>
  <c r="S35" i="5"/>
  <c r="S36" i="5"/>
  <c r="S37" i="5"/>
  <c r="S38" i="5"/>
  <c r="S39" i="5"/>
  <c r="S40" i="5"/>
  <c r="R40" i="5"/>
  <c r="R39" i="5"/>
  <c r="R38" i="5"/>
  <c r="R37" i="5"/>
  <c r="R35" i="5"/>
  <c r="R34" i="5"/>
  <c r="R33" i="5"/>
  <c r="R32" i="5"/>
  <c r="R31" i="5"/>
  <c r="R30" i="5"/>
  <c r="R29" i="5"/>
  <c r="R28" i="5"/>
  <c r="R27" i="5"/>
  <c r="R26" i="5"/>
  <c r="R25" i="5"/>
  <c r="R24" i="5"/>
  <c r="R23" i="5"/>
  <c r="R22" i="5"/>
  <c r="R21" i="5"/>
  <c r="R20" i="5"/>
  <c r="R19" i="5"/>
  <c r="R18" i="5"/>
  <c r="R17" i="5"/>
  <c r="R15" i="5"/>
  <c r="R14" i="5"/>
  <c r="Z28" i="5"/>
  <c r="Z27" i="5"/>
  <c r="Z26" i="5"/>
  <c r="Z25" i="5"/>
  <c r="Z24" i="5"/>
  <c r="Z23" i="5"/>
  <c r="O40" i="5"/>
  <c r="O39" i="5"/>
  <c r="O38" i="5"/>
  <c r="O37" i="5"/>
  <c r="O35" i="5"/>
  <c r="O34" i="5"/>
  <c r="O33" i="5"/>
  <c r="O32" i="5"/>
  <c r="O31" i="5"/>
  <c r="O30" i="5"/>
  <c r="O29" i="5"/>
  <c r="O28" i="5"/>
  <c r="O27" i="5"/>
  <c r="O26" i="5"/>
  <c r="O25" i="5"/>
  <c r="O24" i="5"/>
  <c r="O23" i="5"/>
  <c r="O22" i="5"/>
  <c r="O21" i="5"/>
  <c r="O20" i="5"/>
  <c r="O19" i="5"/>
  <c r="O18" i="5"/>
  <c r="O17" i="5"/>
  <c r="O15" i="5"/>
  <c r="O14" i="5"/>
  <c r="BA190" i="5"/>
  <c r="AZ190" i="5"/>
  <c r="BA189" i="5"/>
  <c r="AZ189" i="5"/>
  <c r="BA188" i="5"/>
  <c r="AZ188" i="5"/>
  <c r="BA187" i="5"/>
  <c r="AZ187" i="5"/>
  <c r="BA186" i="5"/>
  <c r="AZ186" i="5"/>
  <c r="BA185" i="5"/>
  <c r="AZ185" i="5"/>
  <c r="AZ184" i="5"/>
  <c r="AY184" i="5"/>
  <c r="AZ183" i="5"/>
  <c r="AY183" i="5"/>
  <c r="AZ182" i="5"/>
  <c r="AY182" i="5"/>
  <c r="AZ181" i="5"/>
  <c r="AY181" i="5"/>
  <c r="AZ180" i="5"/>
  <c r="AY180" i="5"/>
  <c r="AZ179" i="5"/>
  <c r="AY179" i="5"/>
  <c r="AY178" i="5"/>
  <c r="AX178" i="5"/>
  <c r="AY177" i="5"/>
  <c r="AX177" i="5"/>
  <c r="AY176" i="5"/>
  <c r="AX176" i="5"/>
  <c r="AY175" i="5"/>
  <c r="AX175" i="5"/>
  <c r="AY174" i="5"/>
  <c r="AX174" i="5"/>
  <c r="AY173" i="5"/>
  <c r="AX173" i="5"/>
  <c r="AX172" i="5"/>
  <c r="AW172" i="5"/>
  <c r="AX171" i="5"/>
  <c r="AW171" i="5"/>
  <c r="AX170" i="5"/>
  <c r="AW170" i="5"/>
  <c r="AX169" i="5"/>
  <c r="AW169" i="5"/>
  <c r="AX168" i="5"/>
  <c r="AW168" i="5"/>
  <c r="AX167" i="5"/>
  <c r="AW167" i="5"/>
  <c r="AW166" i="5"/>
  <c r="AV166" i="5"/>
  <c r="AW165" i="5"/>
  <c r="AV165" i="5"/>
  <c r="AW164" i="5"/>
  <c r="AV164" i="5"/>
  <c r="AW163" i="5"/>
  <c r="AV163" i="5"/>
  <c r="AW162" i="5"/>
  <c r="AV162" i="5"/>
  <c r="AW161" i="5"/>
  <c r="AV161" i="5"/>
  <c r="AV160" i="5"/>
  <c r="AU160" i="5"/>
  <c r="AV159" i="5"/>
  <c r="AU159" i="5"/>
  <c r="AV158" i="5"/>
  <c r="AU158" i="5"/>
  <c r="AV157" i="5"/>
  <c r="AU157" i="5"/>
  <c r="AV156" i="5"/>
  <c r="AU156" i="5"/>
  <c r="AV155" i="5"/>
  <c r="AU155" i="5"/>
  <c r="AU154" i="5"/>
  <c r="AT154" i="5"/>
  <c r="AU153" i="5"/>
  <c r="AT153" i="5"/>
  <c r="AU152" i="5"/>
  <c r="AT152" i="5"/>
  <c r="AU151" i="5"/>
  <c r="AT151" i="5"/>
  <c r="AU150" i="5"/>
  <c r="AT150" i="5"/>
  <c r="AU149" i="5"/>
  <c r="AT149" i="5"/>
  <c r="AT148" i="5"/>
  <c r="AS148" i="5"/>
  <c r="AT147" i="5"/>
  <c r="AS147" i="5"/>
  <c r="AT146" i="5"/>
  <c r="AS146" i="5"/>
  <c r="AT145" i="5"/>
  <c r="AS145" i="5"/>
  <c r="AT144" i="5"/>
  <c r="AS144" i="5"/>
  <c r="AT143" i="5"/>
  <c r="AS143" i="5"/>
  <c r="AS142" i="5"/>
  <c r="AR142" i="5"/>
  <c r="AS141" i="5"/>
  <c r="AR141" i="5"/>
  <c r="AS140" i="5"/>
  <c r="AR140" i="5"/>
  <c r="AS139" i="5"/>
  <c r="AR139" i="5"/>
  <c r="AS138" i="5"/>
  <c r="AR138" i="5"/>
  <c r="AS137" i="5"/>
  <c r="AR137" i="5"/>
  <c r="AR136" i="5"/>
  <c r="AQ136" i="5"/>
  <c r="AR135" i="5"/>
  <c r="AQ135" i="5"/>
  <c r="AR134" i="5"/>
  <c r="AQ134" i="5"/>
  <c r="AR133" i="5"/>
  <c r="AQ133" i="5"/>
  <c r="AR132" i="5"/>
  <c r="AQ132" i="5"/>
  <c r="AR131" i="5"/>
  <c r="AQ131" i="5"/>
  <c r="AQ130" i="5"/>
  <c r="AP130" i="5"/>
  <c r="AQ129" i="5"/>
  <c r="AP129" i="5"/>
  <c r="AQ128" i="5"/>
  <c r="AP128" i="5"/>
  <c r="AQ127" i="5"/>
  <c r="AP127" i="5"/>
  <c r="AQ126" i="5"/>
  <c r="AP126" i="5"/>
  <c r="AQ125" i="5"/>
  <c r="AP125" i="5"/>
  <c r="AP124" i="5"/>
  <c r="AO124" i="5"/>
  <c r="AP123" i="5"/>
  <c r="AO123" i="5"/>
  <c r="AP122" i="5"/>
  <c r="AO122" i="5"/>
  <c r="AP121" i="5"/>
  <c r="AO121" i="5"/>
  <c r="AP120" i="5"/>
  <c r="AO120" i="5"/>
  <c r="AP119" i="5"/>
  <c r="AO119" i="5"/>
  <c r="AO118" i="5"/>
  <c r="AN118" i="5"/>
  <c r="AO117" i="5"/>
  <c r="AN117" i="5"/>
  <c r="AO116" i="5"/>
  <c r="AN116" i="5"/>
  <c r="AO115" i="5"/>
  <c r="AN115" i="5"/>
  <c r="AO114" i="5"/>
  <c r="AN114" i="5"/>
  <c r="AO113" i="5"/>
  <c r="AN113" i="5"/>
  <c r="AN112" i="5"/>
  <c r="AM112" i="5"/>
  <c r="AN111" i="5"/>
  <c r="AM111" i="5"/>
  <c r="AN110" i="5"/>
  <c r="AM110" i="5"/>
  <c r="AN109" i="5"/>
  <c r="AM109" i="5"/>
  <c r="AN108" i="5"/>
  <c r="AM108" i="5"/>
  <c r="AN107" i="5"/>
  <c r="AM107" i="5"/>
  <c r="AM106" i="5"/>
  <c r="AL106" i="5"/>
  <c r="AM105" i="5"/>
  <c r="AL105" i="5"/>
  <c r="AM104" i="5"/>
  <c r="AL104" i="5"/>
  <c r="AM103" i="5"/>
  <c r="AL103" i="5"/>
  <c r="AM102" i="5"/>
  <c r="AL102" i="5"/>
  <c r="AM101" i="5"/>
  <c r="AL101" i="5"/>
  <c r="AL100" i="5"/>
  <c r="AK100" i="5"/>
  <c r="AL99" i="5"/>
  <c r="AK99" i="5"/>
  <c r="AL98" i="5"/>
  <c r="AK98" i="5"/>
  <c r="AL97" i="5"/>
  <c r="AK97" i="5"/>
  <c r="AL96" i="5"/>
  <c r="AK96" i="5"/>
  <c r="AL95" i="5"/>
  <c r="AK95" i="5"/>
  <c r="AK94" i="5"/>
  <c r="AJ94" i="5"/>
  <c r="AK93" i="5"/>
  <c r="AJ93" i="5"/>
  <c r="AK92" i="5"/>
  <c r="AJ92" i="5"/>
  <c r="AK91" i="5"/>
  <c r="AJ91" i="5"/>
  <c r="AK90" i="5"/>
  <c r="AJ90" i="5"/>
  <c r="AK89" i="5"/>
  <c r="AJ89" i="5"/>
  <c r="AJ88" i="5"/>
  <c r="AI88" i="5"/>
  <c r="AJ87" i="5"/>
  <c r="AI87" i="5"/>
  <c r="AJ86" i="5"/>
  <c r="AI86" i="5"/>
  <c r="AJ85" i="5"/>
  <c r="AI85" i="5"/>
  <c r="AJ84" i="5"/>
  <c r="AI84" i="5"/>
  <c r="AJ83" i="5"/>
  <c r="AI83" i="5"/>
  <c r="AI82" i="5"/>
  <c r="AH82" i="5"/>
  <c r="AI81" i="5"/>
  <c r="AH81" i="5"/>
  <c r="AI80" i="5"/>
  <c r="AH80" i="5"/>
  <c r="AI79" i="5"/>
  <c r="AH79" i="5"/>
  <c r="AI78" i="5"/>
  <c r="AH78" i="5"/>
  <c r="AI77" i="5"/>
  <c r="AH77" i="5"/>
  <c r="AH76" i="5"/>
  <c r="AG76" i="5"/>
  <c r="AH75" i="5"/>
  <c r="AG75" i="5"/>
  <c r="AH74" i="5"/>
  <c r="AG74" i="5"/>
  <c r="AH73" i="5"/>
  <c r="AG73" i="5"/>
  <c r="AH72" i="5"/>
  <c r="AG72" i="5"/>
  <c r="AH71" i="5"/>
  <c r="AG71" i="5"/>
  <c r="AG70" i="5"/>
  <c r="AF70" i="5"/>
  <c r="AG69" i="5"/>
  <c r="AF69" i="5"/>
  <c r="AG68" i="5"/>
  <c r="AF68" i="5"/>
  <c r="AG67" i="5"/>
  <c r="AF67" i="5"/>
  <c r="AG66" i="5"/>
  <c r="AF66" i="5"/>
  <c r="AG65" i="5"/>
  <c r="AF65" i="5"/>
  <c r="AF64" i="5"/>
  <c r="AE64" i="5"/>
  <c r="AF63" i="5"/>
  <c r="AE63" i="5"/>
  <c r="AF62" i="5"/>
  <c r="AE62" i="5"/>
  <c r="AF61" i="5"/>
  <c r="AE61" i="5"/>
  <c r="AF60" i="5"/>
  <c r="AE60" i="5"/>
  <c r="AF59" i="5"/>
  <c r="AE59" i="5"/>
  <c r="AE58" i="5"/>
  <c r="AD58" i="5"/>
  <c r="AE57" i="5"/>
  <c r="AD57" i="5"/>
  <c r="AE56" i="5"/>
  <c r="AD56" i="5"/>
  <c r="AE55" i="5"/>
  <c r="AD55" i="5"/>
  <c r="AE54" i="5"/>
  <c r="AD54" i="5"/>
  <c r="AE53" i="5"/>
  <c r="AD53" i="5"/>
  <c r="AD52" i="5"/>
  <c r="AC52" i="5"/>
  <c r="AD51" i="5"/>
  <c r="AC51" i="5"/>
  <c r="AD50" i="5"/>
  <c r="AC50" i="5"/>
  <c r="AD49" i="5"/>
  <c r="AC49" i="5"/>
  <c r="AD48" i="5"/>
  <c r="AC48" i="5"/>
  <c r="AD47" i="5"/>
  <c r="AC47" i="5"/>
  <c r="AC46" i="5"/>
  <c r="AB46" i="5"/>
  <c r="AC45" i="5"/>
  <c r="AB45" i="5"/>
  <c r="AC44" i="5"/>
  <c r="AB44" i="5"/>
  <c r="AC43" i="5"/>
  <c r="AB43" i="5"/>
  <c r="AC42" i="5"/>
  <c r="AB42" i="5"/>
  <c r="AC41" i="5"/>
  <c r="AB41" i="5"/>
  <c r="R16" i="5"/>
  <c r="AB40" i="5"/>
  <c r="AA40" i="5"/>
  <c r="AB39" i="5"/>
  <c r="AA39" i="5"/>
  <c r="AB38" i="5"/>
  <c r="AA38" i="5"/>
  <c r="AB37" i="5"/>
  <c r="AA37" i="5"/>
  <c r="AB36" i="5"/>
  <c r="AA36" i="5"/>
  <c r="AB35" i="5"/>
  <c r="AA35" i="5"/>
  <c r="AA34" i="5"/>
  <c r="Z34" i="5"/>
  <c r="AA33" i="5"/>
  <c r="Z33" i="5"/>
  <c r="AA32" i="5"/>
  <c r="Z32" i="5"/>
  <c r="AA31" i="5"/>
  <c r="Z31" i="5"/>
  <c r="AA30" i="5"/>
  <c r="Z30" i="5"/>
  <c r="AA29" i="5"/>
  <c r="Z29" i="5"/>
  <c r="Y28" i="5"/>
  <c r="Y27" i="5"/>
  <c r="Y26" i="5"/>
  <c r="Y25" i="5"/>
  <c r="Y24" i="5"/>
  <c r="Y23" i="5"/>
  <c r="Y22" i="5"/>
  <c r="X22" i="5"/>
  <c r="Y21" i="5"/>
  <c r="X21" i="5"/>
  <c r="Y20" i="5"/>
  <c r="X20" i="5"/>
  <c r="Y19" i="5"/>
  <c r="X19" i="5"/>
  <c r="Y18" i="5"/>
  <c r="X18" i="5"/>
  <c r="Y17" i="5"/>
  <c r="X17" i="5"/>
  <c r="R12" i="5"/>
  <c r="O12" i="5"/>
  <c r="U5" i="5"/>
  <c r="X16" i="5"/>
  <c r="V5" i="5"/>
  <c r="X15" i="5"/>
  <c r="X14" i="5"/>
  <c r="X13" i="5"/>
  <c r="X12" i="5"/>
  <c r="X11" i="5"/>
  <c r="W16" i="5"/>
  <c r="W15" i="5"/>
  <c r="W13" i="5"/>
  <c r="W14" i="5"/>
  <c r="W12" i="5"/>
  <c r="W11" i="5"/>
  <c r="R11" i="5"/>
  <c r="O11" i="5"/>
  <c r="V4" i="5"/>
  <c r="U4" i="5"/>
  <c r="V3" i="5"/>
  <c r="U3" i="5"/>
  <c r="I123" i="7"/>
  <c r="I87" i="7"/>
  <c r="I86" i="7"/>
  <c r="B35" i="11"/>
  <c r="A3" i="7"/>
  <c r="E31" i="7"/>
  <c r="G65" i="7"/>
  <c r="G156" i="7"/>
  <c r="G157" i="7"/>
  <c r="G162" i="7"/>
  <c r="A3" i="1"/>
  <c r="A4" i="1"/>
  <c r="D5" i="1"/>
  <c r="F5" i="1"/>
  <c r="H40" i="1"/>
  <c r="B42" i="1"/>
  <c r="A3" i="4"/>
  <c r="G48" i="4"/>
  <c r="A50" i="4"/>
  <c r="C50" i="4"/>
  <c r="A51" i="4"/>
  <c r="C51" i="4"/>
  <c r="F51" i="4"/>
  <c r="A2" i="5"/>
  <c r="A3" i="5"/>
  <c r="F4" i="5"/>
  <c r="H4" i="5"/>
  <c r="C6" i="5"/>
  <c r="O9" i="5"/>
  <c r="P9" i="5"/>
  <c r="Q9" i="5"/>
  <c r="P10" i="5"/>
  <c r="Q10" i="5"/>
  <c r="Q11" i="5"/>
  <c r="Q12" i="5"/>
  <c r="Q13" i="5"/>
  <c r="Q14" i="5"/>
  <c r="Q15" i="5"/>
  <c r="Q16" i="5"/>
  <c r="Q17" i="5"/>
  <c r="Q18" i="5"/>
  <c r="Q19" i="5"/>
  <c r="Q20" i="5"/>
  <c r="Q21" i="5"/>
  <c r="Q22" i="5"/>
  <c r="Q23" i="5"/>
  <c r="Q24" i="5"/>
  <c r="Q25" i="5"/>
  <c r="Q26" i="5"/>
  <c r="Q27" i="5"/>
  <c r="Q28" i="5"/>
  <c r="Q29" i="5"/>
  <c r="Q30" i="5"/>
  <c r="Q31" i="5"/>
  <c r="Q32" i="5"/>
  <c r="Q33" i="5"/>
  <c r="Q34" i="5"/>
  <c r="Q35" i="5"/>
  <c r="Q36" i="5"/>
  <c r="Q37" i="5"/>
  <c r="Q38" i="5"/>
  <c r="Q39" i="5"/>
  <c r="Q40" i="5"/>
  <c r="P41" i="5"/>
  <c r="Q42" i="5"/>
  <c r="F45" i="5"/>
  <c r="A47" i="5"/>
  <c r="C47" i="5"/>
  <c r="C48" i="5"/>
  <c r="Q41" i="5"/>
  <c r="R13" i="5"/>
  <c r="O13" i="5"/>
  <c r="R36" i="5"/>
  <c r="O16" i="5"/>
  <c r="O36" i="5"/>
  <c r="O41" i="5"/>
  <c r="O42" i="5"/>
  <c r="B12" i="4"/>
  <c r="D41" i="4"/>
  <c r="C41" i="4"/>
  <c r="D40" i="4"/>
  <c r="C40" i="4"/>
  <c r="D39" i="4"/>
  <c r="C39" i="4"/>
  <c r="D38" i="4"/>
  <c r="C38" i="4"/>
  <c r="D37" i="4"/>
  <c r="C37" i="4"/>
  <c r="D36" i="4"/>
  <c r="C36" i="4"/>
  <c r="D35" i="4"/>
  <c r="C35" i="4"/>
  <c r="D34" i="4"/>
  <c r="C34" i="4"/>
  <c r="D33" i="4"/>
  <c r="C33" i="4"/>
  <c r="D32" i="4"/>
  <c r="C32" i="4"/>
  <c r="D31" i="4"/>
  <c r="C31" i="4"/>
  <c r="D30" i="4"/>
  <c r="C30" i="4"/>
  <c r="D29" i="4"/>
  <c r="C29" i="4"/>
  <c r="D28" i="4"/>
  <c r="C28" i="4"/>
  <c r="D27" i="4"/>
  <c r="C27" i="4"/>
  <c r="D26" i="4"/>
  <c r="C26" i="4"/>
  <c r="D25" i="4"/>
  <c r="C25" i="4"/>
  <c r="D24" i="4"/>
  <c r="C24" i="4"/>
  <c r="D23" i="4"/>
  <c r="C23" i="4"/>
  <c r="D22" i="4"/>
  <c r="C22" i="4"/>
  <c r="D21" i="4"/>
  <c r="C21" i="4"/>
  <c r="D20" i="4"/>
  <c r="C20" i="4"/>
  <c r="D19" i="4"/>
  <c r="C19" i="4"/>
  <c r="D18" i="4"/>
  <c r="C18" i="4"/>
  <c r="D17" i="4"/>
  <c r="C17" i="4"/>
  <c r="D16" i="4"/>
  <c r="C16" i="4"/>
  <c r="D15" i="4"/>
  <c r="C15" i="4"/>
  <c r="D14" i="4"/>
  <c r="C14" i="4"/>
  <c r="D13" i="4"/>
  <c r="C13" i="4"/>
  <c r="D12" i="4"/>
  <c r="C12" i="4"/>
  <c r="E13" i="4"/>
  <c r="Q13" i="14"/>
  <c r="E14" i="4"/>
  <c r="Q14" i="14"/>
  <c r="E15" i="4"/>
  <c r="Q15" i="14"/>
  <c r="E16" i="4"/>
  <c r="Q16" i="14"/>
  <c r="E17" i="4"/>
  <c r="Q17" i="14"/>
  <c r="E18" i="4"/>
  <c r="Q18" i="14"/>
  <c r="E19" i="4"/>
  <c r="Q19" i="14"/>
  <c r="E20" i="4"/>
  <c r="Q20" i="14"/>
  <c r="E21" i="4"/>
  <c r="Q21" i="14"/>
  <c r="E22" i="4"/>
  <c r="Q22" i="14"/>
  <c r="E23" i="4"/>
  <c r="Q23" i="14"/>
  <c r="E24" i="4"/>
  <c r="Q24" i="14"/>
  <c r="E25" i="4"/>
  <c r="Q25" i="14"/>
  <c r="E26" i="4"/>
  <c r="Q26" i="14"/>
  <c r="E27" i="4"/>
  <c r="Q27" i="14"/>
  <c r="E28" i="4"/>
  <c r="Q28" i="14"/>
  <c r="E29" i="4"/>
  <c r="Q29" i="14"/>
  <c r="E30" i="4"/>
  <c r="Q30" i="14"/>
  <c r="E31" i="4"/>
  <c r="Q31" i="14"/>
  <c r="E32" i="4"/>
  <c r="Q32" i="14"/>
  <c r="E33" i="4"/>
  <c r="Q33" i="14"/>
  <c r="E34" i="4"/>
  <c r="Q34" i="14"/>
  <c r="E35" i="4"/>
  <c r="Q35" i="14"/>
  <c r="E36" i="4"/>
  <c r="Q36" i="14"/>
  <c r="E37" i="4"/>
  <c r="Q37" i="14"/>
  <c r="E38" i="4"/>
  <c r="Q38" i="14"/>
  <c r="E39" i="4"/>
  <c r="Q39" i="14"/>
  <c r="E40" i="4"/>
  <c r="Q40" i="14"/>
  <c r="E41" i="4"/>
  <c r="Q41" i="14"/>
  <c r="E12" i="4"/>
  <c r="Q12" i="14"/>
  <c r="Q42" i="14"/>
  <c r="O43" i="14"/>
  <c r="B13" i="4"/>
  <c r="B14" i="4"/>
  <c r="B15" i="4"/>
  <c r="B16" i="4"/>
  <c r="B17" i="4"/>
  <c r="B18" i="4"/>
  <c r="B19" i="4"/>
  <c r="B20" i="4"/>
  <c r="B21" i="4"/>
  <c r="B22" i="4"/>
  <c r="B23" i="4"/>
  <c r="B24" i="4"/>
  <c r="B25" i="4"/>
  <c r="B26" i="4"/>
  <c r="B27" i="4"/>
  <c r="B28" i="4"/>
  <c r="B29" i="4"/>
  <c r="B30" i="4"/>
  <c r="B31" i="4"/>
  <c r="B32" i="4"/>
  <c r="B33" i="4"/>
  <c r="B34" i="4"/>
  <c r="B35" i="4"/>
  <c r="B36" i="4"/>
  <c r="B37" i="4"/>
  <c r="B38" i="4"/>
  <c r="B39" i="4"/>
  <c r="B40" i="4"/>
  <c r="B41" i="4"/>
</calcChain>
</file>

<file path=xl/comments1.xml><?xml version="1.0" encoding="utf-8"?>
<comments xmlns="http://schemas.openxmlformats.org/spreadsheetml/2006/main">
  <authors>
    <author>Karl Jindrak</author>
  </authors>
  <commentList>
    <comment ref="B3" authorId="0">
      <text>
        <r>
          <rPr>
            <b/>
            <sz val="9"/>
            <color indexed="81"/>
            <rFont val="Arial"/>
          </rPr>
          <t xml:space="preserve">PLEASE USE THE DROP DOWN MENU!
</t>
        </r>
        <r>
          <rPr>
            <sz val="9"/>
            <color indexed="81"/>
            <rFont val="Arial"/>
          </rPr>
          <t xml:space="preserve">
</t>
        </r>
      </text>
    </comment>
    <comment ref="B5" authorId="0">
      <text>
        <r>
          <rPr>
            <b/>
            <sz val="9"/>
            <color indexed="81"/>
            <rFont val="Arial"/>
          </rPr>
          <t xml:space="preserve">PLEASE USE THE DROP DOWN MENU!
</t>
        </r>
        <r>
          <rPr>
            <sz val="9"/>
            <color indexed="81"/>
            <rFont val="Arial"/>
          </rPr>
          <t xml:space="preserve">
</t>
        </r>
      </text>
    </comment>
    <comment ref="B7" authorId="0">
      <text>
        <r>
          <rPr>
            <b/>
            <sz val="9"/>
            <color indexed="81"/>
            <rFont val="Arial"/>
          </rPr>
          <t>PLEASE USE THE DROP DOWN MENU!</t>
        </r>
        <r>
          <rPr>
            <sz val="9"/>
            <color indexed="81"/>
            <rFont val="Arial"/>
          </rPr>
          <t xml:space="preserve">
</t>
        </r>
      </text>
    </comment>
    <comment ref="B43" authorId="0">
      <text>
        <r>
          <rPr>
            <b/>
            <sz val="9"/>
            <color indexed="81"/>
            <rFont val="Arial"/>
          </rPr>
          <t>PLEASE USE THE DROP DOWN MENU!</t>
        </r>
        <r>
          <rPr>
            <sz val="9"/>
            <color indexed="81"/>
            <rFont val="Arial"/>
          </rPr>
          <t xml:space="preserve">
</t>
        </r>
      </text>
    </comment>
    <comment ref="B49" authorId="0">
      <text>
        <r>
          <rPr>
            <b/>
            <sz val="9"/>
            <color indexed="81"/>
            <rFont val="Tahoma"/>
            <family val="2"/>
          </rPr>
          <t>Karl Jindrak:</t>
        </r>
        <r>
          <rPr>
            <sz val="9"/>
            <color indexed="81"/>
            <rFont val="Tahoma"/>
            <family val="2"/>
          </rPr>
          <t xml:space="preserve">
Please enter only the amount without any curreny. For example: "110" and not "110Euro"</t>
        </r>
      </text>
    </comment>
    <comment ref="B57" authorId="0">
      <text>
        <r>
          <rPr>
            <b/>
            <sz val="9"/>
            <color indexed="81"/>
            <rFont val="Arial"/>
          </rPr>
          <t>PLEASE USE THE DROP DOWN MENU!</t>
        </r>
        <r>
          <rPr>
            <sz val="9"/>
            <color indexed="81"/>
            <rFont val="Arial"/>
          </rPr>
          <t xml:space="preserve">
</t>
        </r>
      </text>
    </comment>
    <comment ref="B59" authorId="0">
      <text>
        <r>
          <rPr>
            <b/>
            <sz val="9"/>
            <color indexed="81"/>
            <rFont val="Arial"/>
          </rPr>
          <t>PLEASE USE THE DROP DOWN MENU!</t>
        </r>
        <r>
          <rPr>
            <sz val="9"/>
            <color indexed="81"/>
            <rFont val="Arial"/>
          </rPr>
          <t xml:space="preserve">
</t>
        </r>
      </text>
    </comment>
    <comment ref="B61" authorId="0">
      <text>
        <r>
          <rPr>
            <b/>
            <sz val="9"/>
            <color indexed="81"/>
            <rFont val="Arial"/>
          </rPr>
          <t>PLEASE USE THE DROP DOWN MENU!</t>
        </r>
        <r>
          <rPr>
            <sz val="9"/>
            <color indexed="81"/>
            <rFont val="Arial"/>
          </rPr>
          <t xml:space="preserve">
</t>
        </r>
      </text>
    </comment>
    <comment ref="B63" authorId="0">
      <text>
        <r>
          <rPr>
            <b/>
            <sz val="9"/>
            <color indexed="81"/>
            <rFont val="Arial"/>
          </rPr>
          <t>PLEASE USE THE DROP DOWN MENU!</t>
        </r>
        <r>
          <rPr>
            <sz val="9"/>
            <color indexed="81"/>
            <rFont val="Arial"/>
          </rPr>
          <t xml:space="preserve">
</t>
        </r>
      </text>
    </comment>
    <comment ref="A83" authorId="0">
      <text>
        <r>
          <rPr>
            <b/>
            <sz val="9"/>
            <color indexed="81"/>
            <rFont val="Tahoma"/>
            <family val="2"/>
          </rPr>
          <t>Karl Jindrak:</t>
        </r>
        <r>
          <rPr>
            <sz val="9"/>
            <color indexed="81"/>
            <rFont val="Tahoma"/>
            <family val="2"/>
          </rPr>
          <t xml:space="preserve">
Please enter only the amount without any curreny. For example: "110" and not "110Euro"</t>
        </r>
      </text>
    </comment>
    <comment ref="B83" authorId="0">
      <text>
        <r>
          <rPr>
            <b/>
            <sz val="9"/>
            <color indexed="81"/>
            <rFont val="Tahoma"/>
            <family val="2"/>
          </rPr>
          <t>Karl Jindrak:</t>
        </r>
        <r>
          <rPr>
            <sz val="9"/>
            <color indexed="81"/>
            <rFont val="Tahoma"/>
            <family val="2"/>
          </rPr>
          <t xml:space="preserve">
Please enter only the amount without any curreny. For example: "110" and not "110Euro"</t>
        </r>
      </text>
    </comment>
  </commentList>
</comments>
</file>

<file path=xl/comments2.xml><?xml version="1.0" encoding="utf-8"?>
<comments xmlns="http://schemas.openxmlformats.org/spreadsheetml/2006/main">
  <authors>
    <author xml:space="preserve"> Christian Veronese</author>
    <author xml:space="preserve"> CV</author>
    <author>Christian Veronese</author>
  </authors>
  <commentList>
    <comment ref="E8" authorId="0">
      <text>
        <r>
          <rPr>
            <b/>
            <sz val="8"/>
            <color indexed="81"/>
            <rFont val="Tahoma"/>
            <family val="2"/>
          </rPr>
          <t>Enter the name and full addfress of the national association on 3 lines</t>
        </r>
        <r>
          <rPr>
            <sz val="8"/>
            <color indexed="81"/>
            <rFont val="Tahoma"/>
            <family val="2"/>
          </rPr>
          <t xml:space="preserve">
</t>
        </r>
      </text>
    </comment>
    <comment ref="E16" authorId="0">
      <text>
        <r>
          <rPr>
            <b/>
            <sz val="8"/>
            <color indexed="81"/>
            <rFont val="Tahoma"/>
            <family val="2"/>
          </rPr>
          <t xml:space="preserve">Enter the name of the Pro Tour Director
</t>
        </r>
        <r>
          <rPr>
            <b/>
            <i/>
            <sz val="8"/>
            <color indexed="10"/>
            <rFont val="Tahoma"/>
            <family val="2"/>
          </rPr>
          <t>(This person will be in direct contact with TMS)</t>
        </r>
        <r>
          <rPr>
            <sz val="8"/>
            <color indexed="81"/>
            <rFont val="Tahoma"/>
            <family val="2"/>
          </rPr>
          <t xml:space="preserve">
</t>
        </r>
      </text>
    </comment>
    <comment ref="E36" authorId="0">
      <text>
        <r>
          <rPr>
            <b/>
            <sz val="8"/>
            <color indexed="81"/>
            <rFont val="Tahoma"/>
            <family val="2"/>
          </rPr>
          <t>Enter the name and full address of the venue on 3 lines</t>
        </r>
        <r>
          <rPr>
            <sz val="8"/>
            <color indexed="81"/>
            <rFont val="Tahoma"/>
            <family val="2"/>
          </rPr>
          <t xml:space="preserve">
</t>
        </r>
      </text>
    </comment>
    <comment ref="G56" authorId="0">
      <text>
        <r>
          <rPr>
            <b/>
            <sz val="8"/>
            <color indexed="81"/>
            <rFont val="Tahoma"/>
            <family val="2"/>
          </rPr>
          <t xml:space="preserve">Enter the date with  the format : 
</t>
        </r>
        <r>
          <rPr>
            <b/>
            <sz val="8"/>
            <color indexed="12"/>
            <rFont val="Tahoma"/>
            <family val="2"/>
          </rPr>
          <t>DD-MM-YY</t>
        </r>
      </text>
    </comment>
    <comment ref="F57" authorId="0">
      <text>
        <r>
          <rPr>
            <b/>
            <sz val="8"/>
            <color indexed="81"/>
            <rFont val="Tahoma"/>
            <family val="2"/>
          </rPr>
          <t xml:space="preserve">Enter the location of the draw :
</t>
        </r>
        <r>
          <rPr>
            <b/>
            <sz val="8"/>
            <color indexed="12"/>
            <rFont val="Tahoma"/>
            <family val="2"/>
          </rPr>
          <t>name of the hotel with the room, venue or any other place</t>
        </r>
        <r>
          <rPr>
            <sz val="8"/>
            <color indexed="81"/>
            <rFont val="Tahoma"/>
            <family val="2"/>
          </rPr>
          <t xml:space="preserve">
</t>
        </r>
      </text>
    </comment>
    <comment ref="G66" authorId="0">
      <text>
        <r>
          <rPr>
            <b/>
            <sz val="8"/>
            <color indexed="81"/>
            <rFont val="Tahoma"/>
            <family val="2"/>
          </rPr>
          <t xml:space="preserve">Enter the percentage of applicable taxes
without the sign %
</t>
        </r>
        <r>
          <rPr>
            <b/>
            <sz val="8"/>
            <color indexed="12"/>
            <rFont val="Tahoma"/>
            <family val="2"/>
          </rPr>
          <t>ex: 22</t>
        </r>
        <r>
          <rPr>
            <sz val="8"/>
            <color indexed="81"/>
            <rFont val="Tahoma"/>
            <family val="2"/>
          </rPr>
          <t xml:space="preserve">
</t>
        </r>
      </text>
    </comment>
    <comment ref="E80" authorId="1">
      <text>
        <r>
          <rPr>
            <b/>
            <sz val="8"/>
            <color indexed="81"/>
            <rFont val="Tahoma"/>
            <family val="2"/>
          </rPr>
          <t xml:space="preserve"> Enter the name with stars, full address, phone, fax and email of the hotel
</t>
        </r>
        <r>
          <rPr>
            <b/>
            <sz val="8"/>
            <color indexed="48"/>
            <rFont val="Tahoma"/>
            <family val="2"/>
          </rPr>
          <t>ex: Novotel ***</t>
        </r>
        <r>
          <rPr>
            <sz val="8"/>
            <color indexed="81"/>
            <rFont val="Tahoma"/>
            <family val="2"/>
          </rPr>
          <t xml:space="preserve">
</t>
        </r>
      </text>
    </comment>
    <comment ref="H86" authorId="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87" authorId="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04" authorId="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05" authorId="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22" authorId="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H123" authorId="0">
      <text>
        <r>
          <rPr>
            <b/>
            <sz val="8"/>
            <color indexed="81"/>
            <rFont val="Tahoma"/>
            <family val="2"/>
          </rPr>
          <t xml:space="preserve">  Enter the price without coma and 00
</t>
        </r>
        <r>
          <rPr>
            <b/>
            <sz val="8"/>
            <color indexed="12"/>
            <rFont val="Tahoma"/>
            <family val="2"/>
          </rPr>
          <t>ex. 155</t>
        </r>
        <r>
          <rPr>
            <sz val="8"/>
            <color indexed="81"/>
            <rFont val="Tahoma"/>
            <family val="2"/>
          </rPr>
          <t xml:space="preserve">
</t>
        </r>
      </text>
    </comment>
    <comment ref="F134" authorId="0">
      <text>
        <r>
          <rPr>
            <b/>
            <sz val="8"/>
            <color indexed="81"/>
            <rFont val="Tahoma"/>
            <family val="2"/>
          </rPr>
          <t xml:space="preserve"> Enter the name of the airport</t>
        </r>
        <r>
          <rPr>
            <sz val="8"/>
            <color indexed="81"/>
            <rFont val="Tahoma"/>
            <family val="2"/>
          </rPr>
          <t xml:space="preserve">
</t>
        </r>
      </text>
    </comment>
    <comment ref="F136" authorId="0">
      <text>
        <r>
          <rPr>
            <b/>
            <sz val="8"/>
            <color indexed="81"/>
            <rFont val="Tahoma"/>
            <family val="2"/>
          </rPr>
          <t xml:space="preserve"> Enter the name of the railway station</t>
        </r>
        <r>
          <rPr>
            <sz val="8"/>
            <color indexed="81"/>
            <rFont val="Tahoma"/>
            <family val="2"/>
          </rPr>
          <t xml:space="preserve">
</t>
        </r>
      </text>
    </comment>
    <comment ref="G142" authorId="0">
      <text>
        <r>
          <rPr>
            <b/>
            <sz val="8"/>
            <color indexed="81"/>
            <rFont val="Tahoma"/>
            <family val="2"/>
          </rPr>
          <t>The ROOM CANCELLATION DEADLINE is fixed to one week before the event starts!</t>
        </r>
      </text>
    </comment>
    <comment ref="E151" authorId="2">
      <text>
        <r>
          <rPr>
            <b/>
            <sz val="9"/>
            <color indexed="81"/>
            <rFont val="Tahoma"/>
            <family val="2"/>
          </rPr>
          <t xml:space="preserve">Enter the date with  the format : 
</t>
        </r>
        <r>
          <rPr>
            <b/>
            <sz val="9"/>
            <color indexed="12"/>
            <rFont val="Tahoma"/>
            <family val="2"/>
          </rPr>
          <t>DD-MM-YY</t>
        </r>
        <r>
          <rPr>
            <sz val="9"/>
            <color indexed="81"/>
            <rFont val="Tahoma"/>
            <family val="2"/>
          </rPr>
          <t xml:space="preserve">
</t>
        </r>
      </text>
    </comment>
    <comment ref="E152" authorId="2">
      <text>
        <r>
          <rPr>
            <b/>
            <sz val="9"/>
            <color indexed="81"/>
            <rFont val="Tahoma"/>
            <family val="2"/>
          </rPr>
          <t xml:space="preserve">Enter the date with  the format : </t>
        </r>
        <r>
          <rPr>
            <b/>
            <sz val="9"/>
            <color indexed="12"/>
            <rFont val="Tahoma"/>
            <family val="2"/>
          </rPr>
          <t xml:space="preserve">
DD-MM-YY</t>
        </r>
        <r>
          <rPr>
            <sz val="9"/>
            <color indexed="81"/>
            <rFont val="Tahoma"/>
            <family val="2"/>
          </rPr>
          <t xml:space="preserve">
</t>
        </r>
      </text>
    </comment>
    <comment ref="F153" authorId="0">
      <text>
        <r>
          <rPr>
            <b/>
            <sz val="8"/>
            <color indexed="81"/>
            <rFont val="Tahoma"/>
            <family val="2"/>
          </rPr>
          <t xml:space="preserve">Enter the location for the accreditation :
</t>
        </r>
        <r>
          <rPr>
            <b/>
            <sz val="8"/>
            <color indexed="12"/>
            <rFont val="Tahoma"/>
            <family val="2"/>
          </rPr>
          <t>name of the hotel with the room, venue or any other place</t>
        </r>
        <r>
          <rPr>
            <sz val="8"/>
            <color indexed="81"/>
            <rFont val="Tahoma"/>
            <family val="2"/>
          </rPr>
          <t xml:space="preserve">
</t>
        </r>
      </text>
    </comment>
    <comment ref="G159" authorId="0">
      <text>
        <r>
          <rPr>
            <b/>
            <sz val="8"/>
            <color indexed="81"/>
            <rFont val="Tahoma"/>
            <family val="2"/>
          </rPr>
          <t xml:space="preserve">Enter the date with  the format : 
</t>
        </r>
        <r>
          <rPr>
            <b/>
            <sz val="8"/>
            <color indexed="12"/>
            <rFont val="Tahoma"/>
            <family val="2"/>
          </rPr>
          <t>DD-MM-YY</t>
        </r>
        <r>
          <rPr>
            <sz val="8"/>
            <color indexed="81"/>
            <rFont val="Tahoma"/>
            <family val="2"/>
          </rPr>
          <t xml:space="preserve">
</t>
        </r>
      </text>
    </comment>
    <comment ref="G160" authorId="0">
      <text>
        <r>
          <rPr>
            <b/>
            <sz val="8"/>
            <color indexed="81"/>
            <rFont val="Tahoma"/>
            <family val="2"/>
          </rPr>
          <t xml:space="preserve">Enter the date with  the format : 
</t>
        </r>
        <r>
          <rPr>
            <b/>
            <sz val="8"/>
            <color indexed="12"/>
            <rFont val="Tahoma"/>
            <family val="2"/>
          </rPr>
          <t>DD-MM-YY</t>
        </r>
        <r>
          <rPr>
            <sz val="8"/>
            <color indexed="81"/>
            <rFont val="Tahoma"/>
            <family val="2"/>
          </rPr>
          <t xml:space="preserve">
</t>
        </r>
      </text>
    </comment>
    <comment ref="E177" authorId="0">
      <text>
        <r>
          <rPr>
            <b/>
            <sz val="8"/>
            <color indexed="81"/>
            <rFont val="Tahoma"/>
            <family val="2"/>
          </rPr>
          <t xml:space="preserve"> Enter the information relating to your bank account for the bank transfert (6 lines)</t>
        </r>
      </text>
    </comment>
    <comment ref="E178" authorId="0">
      <text>
        <r>
          <rPr>
            <b/>
            <sz val="8"/>
            <color indexed="81"/>
            <rFont val="Tahoma"/>
            <family val="2"/>
          </rPr>
          <t xml:space="preserve"> Enter the information relating to your bank account for the bank transfert (6 lines)</t>
        </r>
      </text>
    </comment>
  </commentList>
</comments>
</file>

<file path=xl/sharedStrings.xml><?xml version="1.0" encoding="utf-8"?>
<sst xmlns="http://schemas.openxmlformats.org/spreadsheetml/2006/main" count="1006" uniqueCount="623">
  <si>
    <t>We will take care of our own accommodation and will pay the entry fee of the players of:</t>
  </si>
  <si>
    <t>We will take care of our own accommodation and will pay the entry fee of the coaches and medicals of:</t>
  </si>
  <si>
    <t>GB £</t>
  </si>
  <si>
    <t>SEK</t>
  </si>
  <si>
    <t>DKK</t>
  </si>
  <si>
    <t>QAR</t>
  </si>
  <si>
    <t>AED</t>
  </si>
  <si>
    <t>KWD</t>
  </si>
  <si>
    <t>BRL</t>
  </si>
  <si>
    <t>CLP</t>
  </si>
  <si>
    <t>from (airport name)</t>
  </si>
  <si>
    <t>from (railway sation name if any)</t>
  </si>
  <si>
    <t>hours</t>
  </si>
  <si>
    <t>2A</t>
  </si>
  <si>
    <t>2B</t>
  </si>
  <si>
    <t>MEDIA &amp; PRESS OFFICER</t>
  </si>
  <si>
    <t>Check-in</t>
  </si>
  <si>
    <t>Check-out</t>
  </si>
  <si>
    <t>Nb.Tables</t>
  </si>
  <si>
    <t>Nb. Practice tables</t>
  </si>
  <si>
    <t>2C</t>
  </si>
  <si>
    <t>REFEREE</t>
  </si>
  <si>
    <t>Timo</t>
  </si>
  <si>
    <t>BOLL</t>
  </si>
  <si>
    <t>M</t>
  </si>
  <si>
    <t>PLA</t>
  </si>
  <si>
    <t>X</t>
  </si>
  <si>
    <t>STEGER</t>
  </si>
  <si>
    <t>Participation fee</t>
  </si>
  <si>
    <t>A</t>
  </si>
  <si>
    <t>Frankfurt</t>
  </si>
  <si>
    <t>LH 007</t>
  </si>
  <si>
    <t>LH 008</t>
  </si>
  <si>
    <t>Date of the event</t>
  </si>
  <si>
    <t>Entry Deadline:</t>
  </si>
  <si>
    <t>Preliminary Deadline:</t>
  </si>
  <si>
    <t>Doubles Deadline:</t>
  </si>
  <si>
    <t>CM tel</t>
  </si>
  <si>
    <t>CM fax</t>
  </si>
  <si>
    <t>CM email</t>
  </si>
  <si>
    <t>OC tel</t>
  </si>
  <si>
    <t>OC fax</t>
  </si>
  <si>
    <t>OC email</t>
  </si>
  <si>
    <t>OC name</t>
  </si>
  <si>
    <t>Accommodation forms:</t>
  </si>
  <si>
    <t>Travelling details:</t>
  </si>
  <si>
    <t>Accommodation forms</t>
  </si>
  <si>
    <t>Total number of players:</t>
  </si>
  <si>
    <t xml:space="preserve">Deadline of cancellations: </t>
  </si>
  <si>
    <t>Competition Manager</t>
  </si>
  <si>
    <t>Total Prize money for this event:</t>
  </si>
  <si>
    <t>Room</t>
  </si>
  <si>
    <t>DR</t>
  </si>
  <si>
    <t>Currency used from the OC:</t>
  </si>
  <si>
    <t>Opt 1</t>
  </si>
  <si>
    <t>Opt 2</t>
  </si>
  <si>
    <t>Opt 3</t>
  </si>
  <si>
    <t>Opt 4</t>
  </si>
  <si>
    <t>Euro €</t>
  </si>
  <si>
    <t>Participation fee (US $, Euro, or any other)</t>
  </si>
  <si>
    <t>Option 4</t>
  </si>
  <si>
    <t>TRANSPORTATION</t>
  </si>
  <si>
    <t>from</t>
  </si>
  <si>
    <t>the selected hotel and the venue and back</t>
  </si>
  <si>
    <t>ROOM CANCELLATION</t>
  </si>
  <si>
    <t>For room cancellation after</t>
  </si>
  <si>
    <t>ACCREDITATION</t>
  </si>
  <si>
    <t>DEADLINES</t>
  </si>
  <si>
    <t>Final entries for singles</t>
  </si>
  <si>
    <t>Final entries for doubles</t>
  </si>
  <si>
    <t>ENTRY CANCELLATION</t>
  </si>
  <si>
    <t xml:space="preserve">Cancellation of participation is possible till </t>
  </si>
  <si>
    <t>ENTRIES</t>
  </si>
  <si>
    <t>ONLINE ENTRIES ONLY</t>
  </si>
  <si>
    <t>or contact the Competition Manager</t>
  </si>
  <si>
    <t>PAYMENT</t>
  </si>
  <si>
    <t>VISA</t>
  </si>
  <si>
    <t xml:space="preserve">Free transportation will only be arranged when booking the full hospitality package (OHP) </t>
  </si>
  <si>
    <t>and the</t>
  </si>
  <si>
    <t>at (location)</t>
  </si>
  <si>
    <t>Name of Account Holder</t>
  </si>
  <si>
    <t>Name of bank</t>
  </si>
  <si>
    <t>Postal Address of bank</t>
  </si>
  <si>
    <t>IBAN number</t>
  </si>
  <si>
    <t>SWIFT-BIC number</t>
  </si>
  <si>
    <t>Nb de tables</t>
  </si>
  <si>
    <t>blue</t>
  </si>
  <si>
    <t>white *** stars</t>
  </si>
  <si>
    <t>currency</t>
  </si>
  <si>
    <t>US $</t>
  </si>
  <si>
    <t>Association</t>
  </si>
  <si>
    <t>Men players</t>
  </si>
  <si>
    <t>Women players</t>
  </si>
  <si>
    <t>Officials and coaches</t>
  </si>
  <si>
    <t>Others</t>
  </si>
  <si>
    <t>Single rooms</t>
  </si>
  <si>
    <t>Double rooms</t>
  </si>
  <si>
    <t>for</t>
  </si>
  <si>
    <t>people</t>
  </si>
  <si>
    <t>Name in capital letters</t>
  </si>
  <si>
    <t>Date</t>
  </si>
  <si>
    <t>Signature</t>
  </si>
  <si>
    <t>We expect to enter :</t>
  </si>
  <si>
    <t xml:space="preserve">Fax </t>
  </si>
  <si>
    <t>email</t>
  </si>
  <si>
    <t xml:space="preserve">Please return this form by fax or email attachment not later than </t>
  </si>
  <si>
    <t>and</t>
  </si>
  <si>
    <t>Fax</t>
  </si>
  <si>
    <t>to</t>
  </si>
  <si>
    <t>Name</t>
  </si>
  <si>
    <t>Surname</t>
  </si>
  <si>
    <t>Sex</t>
  </si>
  <si>
    <t>Function</t>
  </si>
  <si>
    <t>Means of</t>
  </si>
  <si>
    <t>Arrival</t>
  </si>
  <si>
    <t>From</t>
  </si>
  <si>
    <t>Flight nb</t>
  </si>
  <si>
    <t>Departure</t>
  </si>
  <si>
    <t>Transport</t>
  </si>
  <si>
    <t>(date)</t>
  </si>
  <si>
    <t>(City)</t>
  </si>
  <si>
    <t>(time)</t>
  </si>
  <si>
    <t>Example</t>
  </si>
  <si>
    <t>Abbreviations : Sex</t>
  </si>
  <si>
    <t>M=Men, W=Women</t>
  </si>
  <si>
    <t>Abbreviations : Function</t>
  </si>
  <si>
    <t xml:space="preserve">PLA=Player, COA=Coach, MED=Medical, PRE= Press, ACC=Accompanying person, </t>
  </si>
  <si>
    <t>Abbreviations : Means of Transport</t>
  </si>
  <si>
    <t>A=Airplane, T=Train, C=Car</t>
  </si>
  <si>
    <t>Travelling details</t>
  </si>
  <si>
    <t>Option 1</t>
  </si>
  <si>
    <t>Option 2</t>
  </si>
  <si>
    <t>Option 3</t>
  </si>
  <si>
    <t>With</t>
  </si>
  <si>
    <t>Nb nights</t>
  </si>
  <si>
    <t>Amount</t>
  </si>
  <si>
    <t>Entry fee</t>
  </si>
  <si>
    <t>TOTAL</t>
  </si>
  <si>
    <t>TOTAL TO BE PAID</t>
  </si>
  <si>
    <t>Abbreviations : PLA=Player, COA=Coach, MED=Medical, PRE= Press, ACC=Accompanying person, M=Men, W=Women, SR=Single room, DR=Double room</t>
  </si>
  <si>
    <t>ORGANIZER</t>
  </si>
  <si>
    <t>Tel</t>
  </si>
  <si>
    <t>VENUE</t>
  </si>
  <si>
    <t>EVENTS</t>
  </si>
  <si>
    <t>SCHEDULE</t>
  </si>
  <si>
    <t>SYSTEM OF PLAY</t>
  </si>
  <si>
    <t>Will take place on the</t>
  </si>
  <si>
    <t>at</t>
  </si>
  <si>
    <t>hrs</t>
  </si>
  <si>
    <t>Balls</t>
  </si>
  <si>
    <t>Floor</t>
  </si>
  <si>
    <t>PRIZE MONEY</t>
  </si>
  <si>
    <t>Total prize money</t>
  </si>
  <si>
    <t>Applicable taxes</t>
  </si>
  <si>
    <t>as per the national laws</t>
  </si>
  <si>
    <t>HOSPITALITY</t>
  </si>
  <si>
    <t>Address</t>
  </si>
  <si>
    <t>Tel.</t>
  </si>
  <si>
    <t>Fax.</t>
  </si>
  <si>
    <t>Single room per person per day</t>
  </si>
  <si>
    <t>Double room per person per day</t>
  </si>
  <si>
    <t>By entering the event, players agree to abide by all ITTF rules and by the rules and regulations of the Organizing Committee. All entered associations, pairs and individual players agree to be under the auspices of the ITTF and its agents in all matters concerning television coverage, video, internet web casting, motion picture coverage, and photographic coverage of any kind. Participants release all rights, or rights held by their agents or sponsors, in all matters relating to television and web casting coverage, video and motion picture coverage, and photographic coverage of any kind. A participant’s refusal of above listed coverage may be subject to suspension or dismissal from the competition.</t>
  </si>
  <si>
    <t>INFORMATION FOR PLAYERS</t>
  </si>
  <si>
    <t>SR</t>
  </si>
  <si>
    <t>COA</t>
  </si>
  <si>
    <t>Accreditation fee</t>
  </si>
  <si>
    <t>ACC</t>
  </si>
  <si>
    <t>MED</t>
  </si>
  <si>
    <t xml:space="preserve">DRAW (for Seeded Players) </t>
  </si>
  <si>
    <t>ITTF COMPETITION MANAGER</t>
  </si>
  <si>
    <t>INFORMATION FOR PARTICIPANTS</t>
  </si>
  <si>
    <t>In the context of betting participants shall not, by any manner whatsoever, infringe the principle of fair play, show unsporting conduct, or attempt to influence the course or result of a competition, or any part thereof, in a manner contrary to sporting ethics. Any violation of this principle shall be disciplined according to provisions of ITTF regulation 3.5.3.</t>
  </si>
  <si>
    <t>Entry Fee</t>
  </si>
  <si>
    <t xml:space="preserve">GAC GROUP 2012 ITTF WORLD TOUR - Accommodation </t>
  </si>
  <si>
    <t>no Fax</t>
  </si>
  <si>
    <t>JINDRAK</t>
  </si>
  <si>
    <t>PRE</t>
  </si>
  <si>
    <t>W</t>
  </si>
  <si>
    <t>Airplane</t>
  </si>
  <si>
    <t>Train</t>
  </si>
  <si>
    <t>Car</t>
  </si>
  <si>
    <t>Karl JINDRAK</t>
  </si>
  <si>
    <t>Didier LEROY</t>
  </si>
  <si>
    <t>Mohamed DAWLATLY</t>
  </si>
  <si>
    <t>PROSPECTUS</t>
  </si>
  <si>
    <t>PLEASE FILL IN ALL GREEN CELLS ON THAT PAGE AFTER YOU FILLED IN THE ACCOMMODATION FORM FIRST</t>
  </si>
  <si>
    <t>Events played at this tournament:</t>
  </si>
  <si>
    <t>mandatory event</t>
  </si>
  <si>
    <t>Events</t>
  </si>
  <si>
    <t xml:space="preserve">We will pay the entry fee of </t>
  </si>
  <si>
    <t>per Participant and we attend to use</t>
  </si>
  <si>
    <t>the Official Hospitality Package (Option 2 or 3) and we request :</t>
  </si>
  <si>
    <t>Option 2:</t>
  </si>
  <si>
    <t>Option 3:</t>
  </si>
  <si>
    <t>Event Names:</t>
  </si>
  <si>
    <t>Country (Open) and Place:</t>
  </si>
  <si>
    <t>----</t>
  </si>
  <si>
    <t>PLEASE COPY PASTE THE ACTUAL HEADER OVER THIS FRAME</t>
  </si>
  <si>
    <t>Preliminary Entries</t>
  </si>
  <si>
    <t>Accommodation</t>
  </si>
  <si>
    <t>NUMBER OF ENTRIES PER ASSOCIATION</t>
  </si>
  <si>
    <t xml:space="preserve">  M/F</t>
  </si>
  <si>
    <t>entry fee only</t>
  </si>
  <si>
    <t>OHP</t>
  </si>
  <si>
    <t>EQUIPMENT</t>
  </si>
  <si>
    <t>To be sent to the Competition Manager</t>
  </si>
  <si>
    <t>to the selected hotel and the venue and back.</t>
  </si>
  <si>
    <t>confirmed event</t>
  </si>
  <si>
    <t>E-Mail:</t>
  </si>
  <si>
    <t>Raul CALIN</t>
  </si>
  <si>
    <t>Event:</t>
  </si>
  <si>
    <t>Tiers:</t>
  </si>
  <si>
    <t>Tier:</t>
  </si>
  <si>
    <t>Vicky ELEFTHERIADE</t>
  </si>
  <si>
    <t xml:space="preserve">   Accommodation (full board) in the selected hotel</t>
  </si>
  <si>
    <t xml:space="preserve">   Free transportation from/to the airport, railway station/hotel/venue</t>
  </si>
  <si>
    <t xml:space="preserve">   Entry fee</t>
  </si>
  <si>
    <t>E-mail</t>
  </si>
  <si>
    <t>Accreditaion fee for Coaches and Medical staff</t>
  </si>
  <si>
    <t>Accreditation/Entry fee for players:</t>
  </si>
  <si>
    <t>Bank Account Number*</t>
  </si>
  <si>
    <t>* Even though it's included in the IBAN, we do need it separately.</t>
  </si>
  <si>
    <t>Additional information</t>
  </si>
  <si>
    <t>The participants will only pay the accreditation fee.</t>
  </si>
  <si>
    <t>The participants have to look after their own accommodation, tranportation and meals.</t>
  </si>
  <si>
    <t>After this deadline, the penalty for non show policy will apply.</t>
  </si>
  <si>
    <t>Naxos</t>
  </si>
  <si>
    <t>729 Hongguan</t>
  </si>
  <si>
    <t>Andro Competition</t>
  </si>
  <si>
    <t>Andro Magnum-SC</t>
  </si>
  <si>
    <t>Andro Roller</t>
  </si>
  <si>
    <t>Butterfly Europa 25</t>
  </si>
  <si>
    <t>Butterfly Octet 25</t>
  </si>
  <si>
    <t>Butterfly Professional DT3</t>
  </si>
  <si>
    <t>Butterfly Starker BS-2</t>
  </si>
  <si>
    <t>Butterfly Starker BS-2D</t>
  </si>
  <si>
    <t>Cornilleau Competition 610</t>
  </si>
  <si>
    <t>Donic Compact 25</t>
  </si>
  <si>
    <t>Donic Persson 25</t>
  </si>
  <si>
    <t>Donic Waldner 909</t>
  </si>
  <si>
    <t>Donic Waldner Classic 25</t>
  </si>
  <si>
    <t>Double Fish Rollaway 99-45</t>
  </si>
  <si>
    <t>Double Fish Volant King</t>
  </si>
  <si>
    <t>Dunlop EVO 8000 Master Edition</t>
  </si>
  <si>
    <t>Gewo Europa 25</t>
  </si>
  <si>
    <t>Giant Dragon K2008</t>
  </si>
  <si>
    <t>Giant Dragon K2022</t>
  </si>
  <si>
    <t>Giant Dragon K2025</t>
  </si>
  <si>
    <t>Joola 2000-S</t>
  </si>
  <si>
    <t>Joola Duomat</t>
  </si>
  <si>
    <t>Lion 25 Sport</t>
  </si>
  <si>
    <t>Nittaku JC-235</t>
  </si>
  <si>
    <t>Nittaku Wing DX</t>
  </si>
  <si>
    <t>San-Ei IF Veric</t>
  </si>
  <si>
    <t>San-Ei Paragon Sensor</t>
  </si>
  <si>
    <t>Start Line Champion</t>
  </si>
  <si>
    <t>Stiga Competition Compact</t>
  </si>
  <si>
    <t>Stiga Expert Roller</t>
  </si>
  <si>
    <t>Stiga Expert VM</t>
  </si>
  <si>
    <t>Stiga Optimum 30</t>
  </si>
  <si>
    <t>Stiga Premium Compact</t>
  </si>
  <si>
    <t>Stiga Premium Roller</t>
  </si>
  <si>
    <t>Sunflex Pioneer</t>
  </si>
  <si>
    <t>Tibhar Smash 28</t>
  </si>
  <si>
    <t>Tibhar Smash 28/R</t>
  </si>
  <si>
    <t>Tibhar Smash 28/SC</t>
  </si>
  <si>
    <t>TSP Europa-SC</t>
  </si>
  <si>
    <t>TSP Europa-SK 25</t>
  </si>
  <si>
    <t>TSP Europa-TK 20</t>
  </si>
  <si>
    <t>TSP TF-25</t>
  </si>
  <si>
    <t>Yasaka Progress</t>
  </si>
  <si>
    <t>Sports Floor</t>
  </si>
  <si>
    <t>-</t>
  </si>
  <si>
    <t>Tables</t>
  </si>
  <si>
    <t>Balls ONLY PLASTIC</t>
  </si>
  <si>
    <t>optional event</t>
  </si>
  <si>
    <t>will be charged for</t>
  </si>
  <si>
    <t>Men's Singles (MS)</t>
  </si>
  <si>
    <t>Women's Singles (WS)</t>
  </si>
  <si>
    <t>Men's Doubles (MD)</t>
  </si>
  <si>
    <t>Women's Doubles (WD)</t>
  </si>
  <si>
    <t>U21 Men's Singles (U21 MS)</t>
  </si>
  <si>
    <t>U21 Women's Singles (U21 WS)</t>
  </si>
  <si>
    <t>PLEASE FILL IN ONLY THE COLOURED CELLS FIRST AND USE THE DROP DOWN MENUS</t>
  </si>
  <si>
    <t>Andro Magnum-SCw</t>
  </si>
  <si>
    <t>Butterfly Centrefold 25</t>
  </si>
  <si>
    <t>Butterfly Starker BS-2W</t>
  </si>
  <si>
    <t>Butterfly Starker BS-2WD</t>
  </si>
  <si>
    <t>Butterfly Tokyo 2014</t>
  </si>
  <si>
    <t>Cornilleau Competition 640</t>
  </si>
  <si>
    <t>Cornilleau Competition 740</t>
  </si>
  <si>
    <t>Cornilleau Event</t>
  </si>
  <si>
    <t>Donic Delhi 25</t>
  </si>
  <si>
    <t>Donic Delhi SLC</t>
  </si>
  <si>
    <t>Donic World Champion TC</t>
  </si>
  <si>
    <t>Double Fish 328A</t>
  </si>
  <si>
    <t>Joola 3000 SC</t>
  </si>
  <si>
    <t>Joola 5000</t>
  </si>
  <si>
    <t>Joola Olymp (Atlanta)</t>
  </si>
  <si>
    <t>Joola Rollomat</t>
  </si>
  <si>
    <t>Nittaku STX211-W</t>
  </si>
  <si>
    <t>Nittaku STX212-W</t>
  </si>
  <si>
    <t>Nittaku Wing BF</t>
  </si>
  <si>
    <t>San-Ei Absolute-W Advanced</t>
  </si>
  <si>
    <t>San-Ei Absolute-W</t>
  </si>
  <si>
    <t>San-Ei IF Veric-W</t>
  </si>
  <si>
    <t>San-Ei VR Veric-W</t>
  </si>
  <si>
    <t>Stiga Premium Compact W</t>
  </si>
  <si>
    <t>Tibhar Smash 28/SC W</t>
  </si>
  <si>
    <t>TSP Europa-SCW</t>
  </si>
  <si>
    <t>TSP TF-25W</t>
  </si>
  <si>
    <t>please fill in the name of the Association</t>
  </si>
  <si>
    <t>INSURANCE</t>
  </si>
  <si>
    <t>By entering the event, each association must ensure that all delegation members have medical, travel and other appropriate insurance.</t>
  </si>
  <si>
    <t>Freddy ALMENDARIZ</t>
  </si>
  <si>
    <t>Mounir BESSAH</t>
  </si>
  <si>
    <t>Net</t>
  </si>
  <si>
    <t>The payment of the full amount from each association should be done in ONE invoice. Individual payments are not possible anymore. Individual players can ask that the OC issue separate invoices.</t>
  </si>
  <si>
    <t>Payment deadline</t>
  </si>
  <si>
    <t>the full amount has to be transfered latest until that date</t>
  </si>
  <si>
    <t>Dimosthenis MESSINIS</t>
  </si>
  <si>
    <t>ITTF World Tour</t>
  </si>
  <si>
    <t>ITTF World Tour Grand Finals</t>
  </si>
  <si>
    <t>Travel details</t>
  </si>
  <si>
    <t>Cancellations have to be sent to the Competition Manager AND the Organizers.</t>
  </si>
  <si>
    <r>
      <t xml:space="preserve">players in total. Only the final entries are taken into consideration by the organizers and the Competition Manager for the participation of your players.                                                                                                                                                                                    </t>
    </r>
    <r>
      <rPr>
        <b/>
        <u/>
        <sz val="9"/>
        <color rgb="FFFF0000"/>
        <rFont val="Verdana"/>
      </rPr>
      <t/>
    </r>
  </si>
  <si>
    <t xml:space="preserve">Additional entries will be put on a waiting list and accepted depending of the total number of entries.   </t>
  </si>
  <si>
    <t>Association:</t>
  </si>
  <si>
    <t>PLEASE FILL IN FIRST THE ACCOMMODATION FORM ON ALL SHADED CELLS</t>
  </si>
  <si>
    <t xml:space="preserve">Please return this form by email attachment not later than </t>
  </si>
  <si>
    <t>No.</t>
  </si>
  <si>
    <t>Website</t>
  </si>
  <si>
    <t>ADDITIONAL                                                         IMPORTANT                                                INFORMATION!!</t>
  </si>
  <si>
    <r>
      <t xml:space="preserve">Accreditation fee payment </t>
    </r>
    <r>
      <rPr>
        <b/>
        <sz val="11"/>
        <color rgb="FFFF0000"/>
        <rFont val="Myriad Pro"/>
      </rPr>
      <t>without</t>
    </r>
    <r>
      <rPr>
        <b/>
        <sz val="11"/>
        <rFont val="Myriad Pro"/>
      </rPr>
      <t xml:space="preserve"> hospitality</t>
    </r>
  </si>
  <si>
    <r>
      <t xml:space="preserve">In case the participants choose Option 1 the Organizers will </t>
    </r>
    <r>
      <rPr>
        <b/>
        <sz val="11"/>
        <color rgb="FFFF0000"/>
        <rFont val="Myriad Pro"/>
      </rPr>
      <t>not</t>
    </r>
    <r>
      <rPr>
        <sz val="11"/>
        <rFont val="Myriad Pro"/>
      </rPr>
      <t xml:space="preserve"> offer an official hospitality package.</t>
    </r>
  </si>
  <si>
    <r>
      <t xml:space="preserve">Accreditation fee for the </t>
    </r>
    <r>
      <rPr>
        <b/>
        <sz val="11"/>
        <rFont val="Myriad Pro"/>
      </rPr>
      <t>players</t>
    </r>
    <r>
      <rPr>
        <sz val="11"/>
        <rFont val="Myriad Pro"/>
      </rPr>
      <t xml:space="preserve"> is fixed to (according to the currency)</t>
    </r>
  </si>
  <si>
    <r>
      <t xml:space="preserve">Accreditation fee for the </t>
    </r>
    <r>
      <rPr>
        <b/>
        <sz val="11"/>
        <rFont val="Myriad Pro"/>
      </rPr>
      <t>coaches and medical staff</t>
    </r>
    <r>
      <rPr>
        <sz val="11"/>
        <rFont val="Myriad Pro"/>
      </rPr>
      <t xml:space="preserve"> is fixed to (according to the currency)</t>
    </r>
  </si>
  <si>
    <r>
      <t xml:space="preserve">The official hospitality package includes </t>
    </r>
    <r>
      <rPr>
        <b/>
        <sz val="11"/>
        <color rgb="FFFF0000"/>
        <rFont val="Myriad Pro"/>
      </rPr>
      <t>(</t>
    </r>
    <r>
      <rPr>
        <b/>
        <i/>
        <sz val="11"/>
        <color rgb="FFFF0000"/>
        <rFont val="Myriad Pro"/>
      </rPr>
      <t>3 nights minimum)</t>
    </r>
  </si>
  <si>
    <t>The entering association will be charged with one night costs of the official hospitality package                                                                           (Option 2; Single room); this is valid for players, coaches, medical staff, accompanied persons</t>
  </si>
  <si>
    <r>
      <t xml:space="preserve">Seniors </t>
    </r>
    <r>
      <rPr>
        <b/>
        <sz val="11"/>
        <rFont val="Myriad Pro"/>
      </rPr>
      <t>AND</t>
    </r>
    <r>
      <rPr>
        <sz val="11"/>
        <rFont val="Myriad Pro"/>
      </rPr>
      <t xml:space="preserve"> U21</t>
    </r>
  </si>
  <si>
    <r>
      <t xml:space="preserve">at </t>
    </r>
    <r>
      <rPr>
        <b/>
        <sz val="11"/>
        <rFont val="Myriad Pro"/>
      </rPr>
      <t>12h</t>
    </r>
    <r>
      <rPr>
        <sz val="11"/>
        <rFont val="Myriad Pro"/>
      </rPr>
      <t xml:space="preserve"> local time</t>
    </r>
  </si>
  <si>
    <r>
      <t>For cancellations after the entry deadline (30 days before the event), a</t>
    </r>
    <r>
      <rPr>
        <b/>
        <sz val="11"/>
        <rFont val="Myriad Pro"/>
      </rPr>
      <t xml:space="preserve"> cancellation fee</t>
    </r>
    <r>
      <rPr>
        <sz val="11"/>
        <rFont val="Myriad Pro"/>
      </rPr>
      <t xml:space="preserve"> of </t>
    </r>
  </si>
  <si>
    <r>
      <rPr>
        <b/>
        <sz val="11"/>
        <rFont val="Myriad Pro"/>
      </rPr>
      <t>each player, coach and medical staff</t>
    </r>
    <r>
      <rPr>
        <sz val="11"/>
        <rFont val="Myriad Pro"/>
      </rPr>
      <t>. (Coach &amp; Medical staff needs to pay only in case they booked the official Hotel package).</t>
    </r>
  </si>
  <si>
    <r>
      <t>1)</t>
    </r>
    <r>
      <rPr>
        <sz val="11"/>
        <rFont val="Myriad Pro"/>
      </rPr>
      <t xml:space="preserve"> </t>
    </r>
    <r>
      <rPr>
        <b/>
        <sz val="11"/>
        <color rgb="FFFF0000"/>
        <rFont val="Myriad Pro"/>
      </rPr>
      <t>After receiving an invoice from the Organizing Committee</t>
    </r>
    <r>
      <rPr>
        <sz val="11"/>
        <rFont val="Myriad Pro"/>
      </rPr>
      <t xml:space="preserve"> please send your payment by bank transfer, to:</t>
    </r>
  </si>
  <si>
    <r>
      <t>2)</t>
    </r>
    <r>
      <rPr>
        <sz val="11"/>
        <rFont val="Myriad Pro"/>
      </rPr>
      <t xml:space="preserve"> Cash upon your arrival</t>
    </r>
  </si>
  <si>
    <t>For those who would need a visa to enter into the country, please contact the organizers to get a letter of invitation at least 2 months in advance with: Full name, nationality, passport number with expiration date, address and occupation and also birthday and place of birth.</t>
  </si>
  <si>
    <t>The official draw for qualifications takes place 2 days before the first competition day, at 12:00 local time. This is also the entry cancellation deadline.</t>
  </si>
  <si>
    <t>and if you send back your travel form in time. Please check the deadline in the item 15.</t>
  </si>
  <si>
    <t>Event</t>
  </si>
  <si>
    <t>Prize Money</t>
  </si>
  <si>
    <t>World Tour</t>
  </si>
  <si>
    <t>Challenge</t>
  </si>
  <si>
    <t>Minsk (BLR) - ITTF CHALLENGE</t>
  </si>
  <si>
    <t>Bangkok (THA) - ITTF CHALLENGE</t>
  </si>
  <si>
    <t>Otocec (SLO) - ITTF CHALLENGE</t>
  </si>
  <si>
    <t>Zagreb (CRO) - ITTF CHALLENGE</t>
  </si>
  <si>
    <t>Pyongyang (PRK) - ITTF CHALLENGE</t>
  </si>
  <si>
    <t>Lagos (NGR) - ITTF CHALLENGE</t>
  </si>
  <si>
    <t>De Haan (BEL) - ITTF CHALLENGE</t>
  </si>
  <si>
    <t>Start</t>
  </si>
  <si>
    <t>End</t>
  </si>
  <si>
    <t>Tier</t>
  </si>
  <si>
    <t>WTGF</t>
  </si>
  <si>
    <t>Event Type</t>
  </si>
  <si>
    <t>U21</t>
  </si>
  <si>
    <t xml:space="preserve">Men and Women Singles: 6 players per Association (each gender) / 12 players for the Host Association (each gender) </t>
  </si>
  <si>
    <t>Qual.days</t>
  </si>
  <si>
    <t>Qual.System</t>
  </si>
  <si>
    <t>Qualifications: 2 Days</t>
  </si>
  <si>
    <t>World Tour Platinum</t>
  </si>
  <si>
    <t>2 Days</t>
  </si>
  <si>
    <t>CUSTOM Formula</t>
  </si>
  <si>
    <t>Zena SIM</t>
  </si>
  <si>
    <t>Alen IVANCIN</t>
  </si>
  <si>
    <t>aivancin@gmail.com</t>
  </si>
  <si>
    <t>Zoltan BENCSIK</t>
  </si>
  <si>
    <t>Ganeshan NEELAKANTAIYER</t>
  </si>
  <si>
    <t>ganeshaniob@gmail.com</t>
  </si>
  <si>
    <t>Jens LANG</t>
  </si>
  <si>
    <t>Andres LAROZZA</t>
  </si>
  <si>
    <t>anlarro@gmail.com</t>
  </si>
  <si>
    <t>Adham ASHOUR</t>
  </si>
  <si>
    <t>adham-ashour@hotmail.com</t>
  </si>
  <si>
    <t>00357 99 764474</t>
  </si>
  <si>
    <t>0043 699 124 17 193</t>
  </si>
  <si>
    <t>0032 477 68 15 91</t>
  </si>
  <si>
    <t>0034 616 08 11 20</t>
  </si>
  <si>
    <t>0020 11 11 11 72 75</t>
  </si>
  <si>
    <t>00593 98 86 69 084</t>
  </si>
  <si>
    <t>00213 661605837</t>
  </si>
  <si>
    <t>0030 6970 2361 16</t>
  </si>
  <si>
    <t>0065 6473 8022</t>
  </si>
  <si>
    <t>00385 992 065 844</t>
  </si>
  <si>
    <t>0036 703 372 566</t>
  </si>
  <si>
    <t>0091 989 597 12 99</t>
  </si>
  <si>
    <t>0061 488 088 494</t>
  </si>
  <si>
    <t>0034 651 148 211</t>
  </si>
  <si>
    <t>0020 100 570 20 20</t>
  </si>
  <si>
    <t>Butterfly BTY-GT</t>
  </si>
  <si>
    <t>Shaofa Xu Shaofa</t>
  </si>
  <si>
    <t>Sponeta Sponeta 7-12 (Master Compact S)</t>
  </si>
  <si>
    <t>Stag Americas 16</t>
  </si>
  <si>
    <t>Tibhar Showcourt 28</t>
  </si>
  <si>
    <t>Victas VF-25</t>
  </si>
  <si>
    <t>Xiom A6</t>
  </si>
  <si>
    <t>Zemax V7 Top</t>
  </si>
  <si>
    <t>Butterfly Centre Court</t>
  </si>
  <si>
    <t>Butterfly One Earth 2014</t>
  </si>
  <si>
    <t>Butterfly Space Saver 22</t>
  </si>
  <si>
    <t>Butterfly Space Saver 25</t>
  </si>
  <si>
    <t>Butterfly The Earth 2012</t>
  </si>
  <si>
    <t>Butterfly Trusspeed</t>
  </si>
  <si>
    <t>Cornilleau Competition 850 Wood</t>
  </si>
  <si>
    <t>Donic Show Court</t>
  </si>
  <si>
    <t>Donic Waldner Premium 30</t>
  </si>
  <si>
    <t>Double Fish Volant 3</t>
  </si>
  <si>
    <t>Double Fish Volant Dream 2</t>
  </si>
  <si>
    <t>Gewo GEWOmatic SC 25</t>
  </si>
  <si>
    <t>Joola Showcourt</t>
  </si>
  <si>
    <t>Nittaku Rainbow</t>
  </si>
  <si>
    <t>Nittaku T-168 Hannover (T168 or Hannover)</t>
  </si>
  <si>
    <t>San-Ei Infinity</t>
  </si>
  <si>
    <t>San-Ei One Earth 2014</t>
  </si>
  <si>
    <t>San-Ei Show Court Table CA</t>
  </si>
  <si>
    <t>San-Ei Show Court Table CAM</t>
  </si>
  <si>
    <t>San-Ei VR Veric</t>
  </si>
  <si>
    <t>Stiga Extreme Roller</t>
  </si>
  <si>
    <t>Victas VF-25W</t>
  </si>
  <si>
    <t>Haokang H2451</t>
  </si>
  <si>
    <t>Merry Lock System</t>
  </si>
  <si>
    <t>Nagase Kenko Table Tennis</t>
  </si>
  <si>
    <t>729 Sports Floor FL9004</t>
  </si>
  <si>
    <t>Qual ends</t>
  </si>
  <si>
    <t>MD starts</t>
  </si>
  <si>
    <t>Qualifications:</t>
  </si>
  <si>
    <t>Main Draw:</t>
  </si>
  <si>
    <t>ITTF Challenge</t>
  </si>
  <si>
    <r>
      <t>Platinum (</t>
    </r>
    <r>
      <rPr>
        <b/>
        <sz val="10"/>
        <color theme="0"/>
        <rFont val="Verdana"/>
      </rPr>
      <t>MS/WS - MD/WD</t>
    </r>
    <r>
      <rPr>
        <sz val="10"/>
        <color theme="0"/>
        <rFont val="Verdana"/>
      </rPr>
      <t xml:space="preserve"> - opt. U21MS/U21WS)                             Regular (</t>
    </r>
    <r>
      <rPr>
        <b/>
        <sz val="10"/>
        <color theme="0"/>
        <rFont val="Verdana"/>
      </rPr>
      <t xml:space="preserve">MS/WS - MD/WD - </t>
    </r>
    <r>
      <rPr>
        <sz val="10"/>
        <color theme="0"/>
        <rFont val="Verdana"/>
      </rPr>
      <t xml:space="preserve">opt. U21MS/U21WS)              Challenge </t>
    </r>
    <r>
      <rPr>
        <b/>
        <sz val="10"/>
        <color theme="0"/>
        <rFont val="Verdana"/>
      </rPr>
      <t xml:space="preserve">(MS/WS - MD/WD - U21MS/U21WS)      </t>
    </r>
    <r>
      <rPr>
        <sz val="10"/>
        <color theme="0"/>
        <rFont val="Verdana"/>
      </rPr>
      <t xml:space="preserve">                   WTGF</t>
    </r>
    <r>
      <rPr>
        <b/>
        <sz val="10"/>
        <color theme="0"/>
        <rFont val="Verdana"/>
      </rPr>
      <t xml:space="preserve"> (MS/WS - MD/WD - U21MS/U21WS)</t>
    </r>
    <r>
      <rPr>
        <sz val="10"/>
        <color theme="0"/>
        <rFont val="Verdana"/>
      </rPr>
      <t xml:space="preserve">  </t>
    </r>
  </si>
  <si>
    <t>Main Draw: 3 Days</t>
  </si>
  <si>
    <t>TOURNAMENT DIRECTOR</t>
  </si>
  <si>
    <t xml:space="preserve">These cancellation amounts will be added to the associations´s invoice to be paid, together with the hospitality costs, to the organizers either by bank transfer or by cash on site. </t>
  </si>
  <si>
    <t>Associations will not be allowed to enter future WORLD TOUR and CHALLENGE events if any cancellation fees remain outstanding.</t>
  </si>
  <si>
    <t>For the ITTF Challenge: An association can enter a maximum of:</t>
  </si>
  <si>
    <t>Men and Women Doubles: 3 pairs or 6 players per Association (each gender) / 6 pairs or 12 players for the Host Association (each gender)</t>
  </si>
  <si>
    <t xml:space="preserve">U21 Men an Women Singles: 6 players per Association (each gender) / 12 players for the Host Association (each gender) </t>
  </si>
  <si>
    <t>Please refer to the Official Documents on the Challenge section of the ITTF web-site or contact the Competition Manager.</t>
  </si>
  <si>
    <t>Red</t>
  </si>
  <si>
    <t>Green</t>
  </si>
  <si>
    <t>Blue</t>
  </si>
  <si>
    <t>Maroon</t>
  </si>
  <si>
    <t>Purple</t>
  </si>
  <si>
    <t>Qualification dates:</t>
  </si>
  <si>
    <t>Man Draw dates:</t>
  </si>
  <si>
    <t>DHS D40+***</t>
  </si>
  <si>
    <t>Spala (POL) - ITTF CHALLENGE</t>
  </si>
  <si>
    <t>Guadalajara (ESP) - ITTF CHALLENGE</t>
  </si>
  <si>
    <t>Under 21 Category for 2018 : Born on or after January 1st, 1997</t>
  </si>
  <si>
    <t>According to the 2018 ITTF Challenge Directives and SSI, we have to limit the number of entries to</t>
  </si>
  <si>
    <r>
      <t>For 2018 the</t>
    </r>
    <r>
      <rPr>
        <b/>
        <sz val="11"/>
        <rFont val="Myriad Pro"/>
      </rPr>
      <t xml:space="preserve"> participation fee</t>
    </r>
    <r>
      <rPr>
        <sz val="11"/>
        <rFont val="Myriad Pro"/>
      </rPr>
      <t xml:space="preserve"> for the </t>
    </r>
    <r>
      <rPr>
        <b/>
        <sz val="11"/>
        <rFont val="Myriad Pro"/>
      </rPr>
      <t>players</t>
    </r>
    <r>
      <rPr>
        <sz val="11"/>
        <rFont val="Myriad Pro"/>
      </rPr>
      <t xml:space="preserve"> is fixed to (according to the currency)</t>
    </r>
  </si>
  <si>
    <t>Paid cash on site</t>
  </si>
  <si>
    <t>Floor Color</t>
  </si>
  <si>
    <t>Recreation 60</t>
  </si>
  <si>
    <t>NO U21 events will be played</t>
  </si>
  <si>
    <t>Euro Û</t>
  </si>
  <si>
    <t>729 729 JD-1</t>
  </si>
  <si>
    <t>729 YG-1</t>
  </si>
  <si>
    <t>Taraflex Table Tennis 3.7</t>
  </si>
  <si>
    <t>Framboise</t>
  </si>
  <si>
    <t>Andro Niveau</t>
  </si>
  <si>
    <t>Blue, Green</t>
  </si>
  <si>
    <t>Taraflex TT 6.2</t>
  </si>
  <si>
    <t>Artengo FA950C</t>
  </si>
  <si>
    <t>PVC Flooring DX1303</t>
  </si>
  <si>
    <t>RUB _</t>
  </si>
  <si>
    <t>Butterfly Europa</t>
  </si>
  <si>
    <t>KRW _</t>
  </si>
  <si>
    <t>Butterfly International</t>
  </si>
  <si>
    <t>Tinsue TRO 700G (TRO-700G)</t>
  </si>
  <si>
    <t>CNY ´</t>
  </si>
  <si>
    <t>Butterfly National League</t>
  </si>
  <si>
    <t>Tinsue TLO 500B (TS500b)</t>
  </si>
  <si>
    <t>JPY ´</t>
  </si>
  <si>
    <t>Champion 690</t>
  </si>
  <si>
    <t>Tinsue TLO 500R</t>
  </si>
  <si>
    <t>Cornilleau Clip</t>
  </si>
  <si>
    <t>Trioflor-SU5.0 (Red)</t>
  </si>
  <si>
    <t>Cornilleau Competition</t>
  </si>
  <si>
    <t>Trioflor-SU5.0 (Blue)</t>
  </si>
  <si>
    <t>Donic Clip</t>
  </si>
  <si>
    <t>BT-1211</t>
  </si>
  <si>
    <t>Donic Stress</t>
  </si>
  <si>
    <t>Donic World Champion (can be used until 30 June 2018)</t>
  </si>
  <si>
    <t>Double Fish 137C</t>
  </si>
  <si>
    <t>Green, Blue</t>
  </si>
  <si>
    <t>QQ18145</t>
  </si>
  <si>
    <t>Double Fish Volant</t>
  </si>
  <si>
    <t>DT218</t>
  </si>
  <si>
    <t>Double Happiness P100</t>
  </si>
  <si>
    <t>Super Weaving Surface (Red)</t>
  </si>
  <si>
    <t>Double Happiness P105</t>
  </si>
  <si>
    <t>Super Weaving Surface (Purple)</t>
  </si>
  <si>
    <t>Double Happiness P108</t>
  </si>
  <si>
    <t>Double Happiness P118</t>
  </si>
  <si>
    <t xml:space="preserve">Stag  </t>
  </si>
  <si>
    <t>Double Happiness P145</t>
  </si>
  <si>
    <t>Gewo World Cup</t>
  </si>
  <si>
    <t>Giant Dragon 9819N</t>
  </si>
  <si>
    <t>Joola Pro Tour</t>
  </si>
  <si>
    <t>Butterfly TTI 10</t>
  </si>
  <si>
    <t>Joola Spring</t>
  </si>
  <si>
    <t>Carlton CS-699</t>
  </si>
  <si>
    <t>Joola WM</t>
  </si>
  <si>
    <t>Chanson Competition 540</t>
  </si>
  <si>
    <t>Joola WM Ultra</t>
  </si>
  <si>
    <t>Kinson Professional</t>
  </si>
  <si>
    <t>Nittaku I.N.</t>
  </si>
  <si>
    <t>Blue, Green, Grey</t>
  </si>
  <si>
    <t>Peace SP20</t>
  </si>
  <si>
    <t>Blue, Grey</t>
  </si>
  <si>
    <t>San-Ei Integral</t>
  </si>
  <si>
    <t>San-Ei Limitless</t>
  </si>
  <si>
    <t>Sponeta Classic</t>
  </si>
  <si>
    <t>Stag Clipper</t>
  </si>
  <si>
    <t>Stag Expert</t>
  </si>
  <si>
    <t>Stag Pro</t>
  </si>
  <si>
    <t>Donic SKY Line Q</t>
  </si>
  <si>
    <t>Stag Smash</t>
  </si>
  <si>
    <t>Stag Snap-On</t>
  </si>
  <si>
    <t>Stiga Clipper VM</t>
  </si>
  <si>
    <t>Stiga Evolution</t>
  </si>
  <si>
    <t>Stiga Premium Clip</t>
  </si>
  <si>
    <t>Double Fish 233</t>
  </si>
  <si>
    <t>Stiga Premium VM</t>
  </si>
  <si>
    <t>Sunflex Pro</t>
  </si>
  <si>
    <t>Tibhar Clip</t>
  </si>
  <si>
    <t>Tibhar Rondo</t>
  </si>
  <si>
    <t>Tibhar Smash</t>
  </si>
  <si>
    <t>Tmount PN900</t>
  </si>
  <si>
    <t>Double Happiness DHS 1024</t>
  </si>
  <si>
    <t>TSP CL</t>
  </si>
  <si>
    <t>Blue, Green, Black</t>
  </si>
  <si>
    <t>Double Happiness DHS Rainbow</t>
  </si>
  <si>
    <t>TSP MS</t>
  </si>
  <si>
    <t>Black</t>
  </si>
  <si>
    <t>Double Happiness DHS Rainbow DÙsseldorf</t>
  </si>
  <si>
    <t>Victas VC</t>
  </si>
  <si>
    <t>Double Happiness DHS Rainbow Paris</t>
  </si>
  <si>
    <t>Xiom N6</t>
  </si>
  <si>
    <t>Double Happiness DHS T1223</t>
  </si>
  <si>
    <t>Yasaka Master 2000</t>
  </si>
  <si>
    <t>Double Happiness DHS T1818</t>
  </si>
  <si>
    <t>Double Star T004-55</t>
  </si>
  <si>
    <t>Gewo SC 25 Premium</t>
  </si>
  <si>
    <t>Giant Dragon K2023</t>
  </si>
  <si>
    <t>Joola Worldcup 25-S</t>
  </si>
  <si>
    <t>San-Ei Infinity II</t>
  </si>
  <si>
    <t>San-Ei Tibhar Infinity</t>
  </si>
  <si>
    <t>San-Ei Tibhar Absolute-W Advanced</t>
  </si>
  <si>
    <t>Shiamiq Masterpiece</t>
  </si>
  <si>
    <t>Sponeta Sponeta 7-13 (Master Compact S)</t>
  </si>
  <si>
    <t>Sponeta Sponeta 7-62 (Allround Compact)</t>
  </si>
  <si>
    <t>Sponeta Sponeta 7-63 (Allround Compact)</t>
  </si>
  <si>
    <t>Sponeta Sponeta 8-36 (Super Compact)</t>
  </si>
  <si>
    <t>Sponeta Sponeta 8-36 W (Super Compact W)</t>
  </si>
  <si>
    <t>Sponeta Sponeta 8-37 (Super Compact)</t>
  </si>
  <si>
    <t>Sponeta Sponeta 8-37 W (Super Compact W)</t>
  </si>
  <si>
    <t>Stag Peter Karlsson</t>
  </si>
  <si>
    <t>Stiga Stiga Showcourt</t>
  </si>
  <si>
    <t>Stiga WT Classic (can be used until 30 June 2018)</t>
  </si>
  <si>
    <t>Tmount Ecotop Ace</t>
  </si>
  <si>
    <t>Triple S K2008</t>
  </si>
  <si>
    <t>Victas VF-25SC</t>
  </si>
  <si>
    <t>Xiom T8</t>
  </si>
  <si>
    <t>Blue, Purple</t>
  </si>
  <si>
    <t>Yinhe Pro 25</t>
  </si>
  <si>
    <t>kjindrak@ittf.com</t>
  </si>
  <si>
    <t>dleroy@ittf.com</t>
  </si>
  <si>
    <t>rcalin@ittf.com</t>
  </si>
  <si>
    <t>mdawlatly@ittf.com</t>
  </si>
  <si>
    <t>vicky@ittf.com</t>
  </si>
  <si>
    <t>falmendariz@ittf.com</t>
  </si>
  <si>
    <t>mbessah@ittf.com</t>
  </si>
  <si>
    <t>dmessinis@ittf.com</t>
  </si>
  <si>
    <t>zena@ittf.com</t>
  </si>
  <si>
    <t>zbencsik@ittf.com</t>
  </si>
  <si>
    <t>langttnetw@aol.com</t>
  </si>
  <si>
    <t>CROATIAN TABLE TENNIS ASSOCIATION</t>
  </si>
  <si>
    <t>Zagreb, Trg Krešimira Ćosića 11</t>
  </si>
  <si>
    <t>00385 1 3012327, 00385 1 3012334</t>
  </si>
  <si>
    <t>hsts@zg.t-com.hr</t>
  </si>
  <si>
    <t>www.hsts.hr</t>
  </si>
  <si>
    <t>Renato ČENGIĆ</t>
  </si>
  <si>
    <t>+385 997060647</t>
  </si>
  <si>
    <t>rcengic@gmail.com</t>
  </si>
  <si>
    <t>Dean BAUER</t>
  </si>
  <si>
    <t>+385 98341383</t>
  </si>
  <si>
    <t>deanbauer.hr@gmail.com</t>
  </si>
  <si>
    <t>Spasoje MATIJEVIĆ</t>
  </si>
  <si>
    <t>spasoje.matijevic@gmail.com</t>
  </si>
  <si>
    <t>+385 98425515</t>
  </si>
  <si>
    <t>Hall of Sports Zagreb</t>
  </si>
  <si>
    <t>Zagreb, Trg Kresimira Ćosića 11</t>
  </si>
  <si>
    <t>+385 1 3012327 , +385 1 3012334</t>
  </si>
  <si>
    <t>HOTEL PANORAMA</t>
  </si>
  <si>
    <t>Hotel  I***</t>
  </si>
  <si>
    <t>Zagreb,Remetinecka 106</t>
  </si>
  <si>
    <t>+385 1 6141222</t>
  </si>
  <si>
    <t>+385 1 6542961</t>
  </si>
  <si>
    <t>www.hotel-i.hr</t>
  </si>
  <si>
    <t>Hotel PANORAMA****</t>
  </si>
  <si>
    <t>Zagreb,Trg Kresimira Cosica 9</t>
  </si>
  <si>
    <t>00385 1 3658333/ 00385 1 6108800</t>
  </si>
  <si>
    <t>00385 1 3092657/ 00385 1 6108700</t>
  </si>
  <si>
    <t>www.panorama-zagreb.hr</t>
  </si>
  <si>
    <t>Zagreb, Pleso, Airport</t>
  </si>
  <si>
    <t>Zagreb, Railway station</t>
  </si>
  <si>
    <t>HSTS SPORT j.d.o.o.</t>
  </si>
  <si>
    <t>Erste &amp;Steiermärkische Bank d.d.</t>
  </si>
  <si>
    <t>Jadranski trg 3a, Rijeka</t>
  </si>
  <si>
    <t>HR0624020061100770955</t>
  </si>
  <si>
    <t>ESBCHR22</t>
  </si>
  <si>
    <t>Payment in Hotel Panorama,Accreditation desk,only in EUR</t>
  </si>
  <si>
    <t>HOTEL "PANORAMA",Trg Kresimira Cosica 9,Zagreb</t>
  </si>
</sst>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164" formatCode="[$-1009]mmmm\ d\,\ yyyy;@"/>
    <numFmt numFmtId="165" formatCode="yyyy/mm/dd;@"/>
    <numFmt numFmtId="166" formatCode="[$-F800]dddd\,\ mmmm\ dd\,\ yyyy"/>
    <numFmt numFmtId="167" formatCode="[$$-409]#,##0"/>
    <numFmt numFmtId="168" formatCode="dd\-mm\-yy;@"/>
    <numFmt numFmtId="169" formatCode="[$-409]d\-mmm\-yy;@"/>
    <numFmt numFmtId="170" formatCode="h:mm;@"/>
    <numFmt numFmtId="171" formatCode="0.0%"/>
    <numFmt numFmtId="172" formatCode="[$-C09]dd\-mmm\-yy;@"/>
    <numFmt numFmtId="173" formatCode="[$-409]dd\-mmm\-yy;@"/>
  </numFmts>
  <fonts count="141" x14ac:knownFonts="1">
    <font>
      <sz val="10"/>
      <name val="Arial"/>
    </font>
    <font>
      <b/>
      <sz val="10"/>
      <name val="Arial"/>
      <family val="2"/>
    </font>
    <font>
      <b/>
      <sz val="20"/>
      <name val="Verdana"/>
      <family val="2"/>
    </font>
    <font>
      <sz val="8"/>
      <name val="Arial"/>
      <family val="2"/>
    </font>
    <font>
      <b/>
      <sz val="12"/>
      <name val="Verdana"/>
    </font>
    <font>
      <sz val="12"/>
      <name val="Arial"/>
      <family val="2"/>
    </font>
    <font>
      <b/>
      <sz val="12"/>
      <name val="Arial"/>
      <family val="2"/>
    </font>
    <font>
      <b/>
      <sz val="12"/>
      <color indexed="9"/>
      <name val="Arial"/>
      <family val="2"/>
    </font>
    <font>
      <u/>
      <sz val="10"/>
      <color indexed="12"/>
      <name val="Arial"/>
      <family val="2"/>
    </font>
    <font>
      <i/>
      <sz val="10"/>
      <name val="Arial"/>
      <family val="2"/>
    </font>
    <font>
      <sz val="10"/>
      <name val="Arial"/>
    </font>
    <font>
      <b/>
      <sz val="10"/>
      <color indexed="10"/>
      <name val="Arial"/>
      <family val="2"/>
    </font>
    <font>
      <b/>
      <i/>
      <sz val="10"/>
      <name val="Arial"/>
      <family val="2"/>
    </font>
    <font>
      <b/>
      <sz val="12"/>
      <color indexed="10"/>
      <name val="Verdana"/>
      <family val="2"/>
    </font>
    <font>
      <sz val="10"/>
      <name val="Verdana"/>
      <family val="2"/>
    </font>
    <font>
      <b/>
      <i/>
      <sz val="10"/>
      <color indexed="10"/>
      <name val="Verdana"/>
      <family val="2"/>
    </font>
    <font>
      <b/>
      <sz val="10"/>
      <name val="Verdana"/>
      <family val="2"/>
    </font>
    <font>
      <i/>
      <sz val="8"/>
      <name val="Verdana"/>
      <family val="2"/>
    </font>
    <font>
      <b/>
      <sz val="10"/>
      <color indexed="10"/>
      <name val="Verdana"/>
      <family val="2"/>
    </font>
    <font>
      <i/>
      <sz val="10"/>
      <name val="Verdana"/>
      <family val="2"/>
    </font>
    <font>
      <sz val="8"/>
      <name val="Verdana"/>
      <family val="2"/>
    </font>
    <font>
      <b/>
      <sz val="8"/>
      <color indexed="81"/>
      <name val="Tahoma"/>
      <family val="2"/>
    </font>
    <font>
      <b/>
      <sz val="8"/>
      <color indexed="12"/>
      <name val="Tahoma"/>
      <family val="2"/>
    </font>
    <font>
      <sz val="8"/>
      <color indexed="81"/>
      <name val="Tahoma"/>
      <family val="2"/>
    </font>
    <font>
      <b/>
      <i/>
      <sz val="10"/>
      <name val="Verdana"/>
      <family val="2"/>
    </font>
    <font>
      <sz val="9"/>
      <color indexed="81"/>
      <name val="Tahoma"/>
      <family val="2"/>
    </font>
    <font>
      <b/>
      <sz val="9"/>
      <color indexed="81"/>
      <name val="Tahoma"/>
      <family val="2"/>
    </font>
    <font>
      <b/>
      <sz val="9"/>
      <color indexed="12"/>
      <name val="Tahoma"/>
      <family val="2"/>
    </font>
    <font>
      <b/>
      <sz val="10"/>
      <color indexed="12"/>
      <name val="Verdana"/>
      <family val="2"/>
    </font>
    <font>
      <b/>
      <i/>
      <sz val="8"/>
      <color indexed="10"/>
      <name val="Tahoma"/>
      <family val="2"/>
    </font>
    <font>
      <b/>
      <sz val="8"/>
      <color indexed="48"/>
      <name val="Tahoma"/>
      <family val="2"/>
    </font>
    <font>
      <sz val="9"/>
      <name val="Verdana"/>
      <family val="2"/>
    </font>
    <font>
      <b/>
      <i/>
      <sz val="12"/>
      <name val="Arial"/>
      <family val="2"/>
    </font>
    <font>
      <b/>
      <i/>
      <sz val="16"/>
      <name val="Arial"/>
      <family val="2"/>
    </font>
    <font>
      <b/>
      <sz val="18"/>
      <name val="Arial"/>
      <family val="2"/>
    </font>
    <font>
      <b/>
      <i/>
      <sz val="12"/>
      <color indexed="10"/>
      <name val="Verdana"/>
      <family val="2"/>
    </font>
    <font>
      <b/>
      <i/>
      <sz val="14"/>
      <color indexed="10"/>
      <name val="Verdana"/>
      <family val="2"/>
    </font>
    <font>
      <b/>
      <sz val="14"/>
      <color indexed="10"/>
      <name val="Verdana"/>
      <family val="2"/>
    </font>
    <font>
      <b/>
      <sz val="18"/>
      <color indexed="10"/>
      <name val="Verdana"/>
      <family val="2"/>
    </font>
    <font>
      <b/>
      <sz val="12"/>
      <color indexed="10"/>
      <name val="Arial"/>
      <family val="2"/>
    </font>
    <font>
      <b/>
      <sz val="12"/>
      <color indexed="9"/>
      <name val="Arial"/>
      <family val="2"/>
    </font>
    <font>
      <b/>
      <i/>
      <u/>
      <sz val="16"/>
      <color indexed="10"/>
      <name val="Arial"/>
      <family val="2"/>
    </font>
    <font>
      <sz val="8"/>
      <color indexed="10"/>
      <name val="Verdana"/>
      <family val="2"/>
    </font>
    <font>
      <i/>
      <sz val="9"/>
      <name val="Verdana"/>
      <family val="2"/>
    </font>
    <font>
      <sz val="8"/>
      <name val="Arial"/>
      <family val="2"/>
    </font>
    <font>
      <b/>
      <i/>
      <sz val="10"/>
      <color indexed="10"/>
      <name val="Verdana"/>
      <family val="2"/>
    </font>
    <font>
      <u/>
      <sz val="10"/>
      <color theme="11"/>
      <name val="Arial"/>
    </font>
    <font>
      <b/>
      <sz val="9"/>
      <color indexed="10"/>
      <name val="Verdana"/>
    </font>
    <font>
      <sz val="10"/>
      <color rgb="FFFF0000"/>
      <name val="Verdana"/>
    </font>
    <font>
      <sz val="10"/>
      <color theme="0"/>
      <name val="Arial"/>
    </font>
    <font>
      <sz val="12"/>
      <color theme="0"/>
      <name val="Arial"/>
    </font>
    <font>
      <sz val="10"/>
      <name val="Arial"/>
      <family val="2"/>
    </font>
    <font>
      <b/>
      <sz val="18"/>
      <name val="Verdana"/>
    </font>
    <font>
      <b/>
      <sz val="10"/>
      <color theme="0"/>
      <name val="Verdana"/>
    </font>
    <font>
      <sz val="9"/>
      <color indexed="81"/>
      <name val="Arial"/>
    </font>
    <font>
      <b/>
      <sz val="9"/>
      <color indexed="81"/>
      <name val="Arial"/>
    </font>
    <font>
      <b/>
      <sz val="10"/>
      <color rgb="FFFF0000"/>
      <name val="Arial"/>
    </font>
    <font>
      <b/>
      <i/>
      <sz val="8"/>
      <color rgb="FFFF0000"/>
      <name val="Verdana"/>
    </font>
    <font>
      <u/>
      <sz val="10"/>
      <color indexed="12"/>
      <name val="Verdana"/>
    </font>
    <font>
      <b/>
      <sz val="9"/>
      <name val="Verdana"/>
    </font>
    <font>
      <b/>
      <sz val="9"/>
      <color rgb="FFFF0000"/>
      <name val="Verdana"/>
    </font>
    <font>
      <b/>
      <i/>
      <sz val="22"/>
      <color indexed="9"/>
      <name val="Verdana"/>
    </font>
    <font>
      <b/>
      <i/>
      <sz val="22"/>
      <color theme="0"/>
      <name val="Verdana"/>
    </font>
    <font>
      <b/>
      <sz val="14"/>
      <name val="Verdana"/>
    </font>
    <font>
      <b/>
      <i/>
      <sz val="12"/>
      <color theme="1"/>
      <name val="Verdana"/>
    </font>
    <font>
      <sz val="10"/>
      <color rgb="FF0000FF"/>
      <name val="Verdana"/>
    </font>
    <font>
      <b/>
      <sz val="14"/>
      <color theme="0"/>
      <name val="Verdana"/>
    </font>
    <font>
      <sz val="10"/>
      <color theme="0"/>
      <name val="Verdana"/>
    </font>
    <font>
      <b/>
      <i/>
      <sz val="12"/>
      <color theme="0"/>
      <name val="Verdana"/>
    </font>
    <font>
      <b/>
      <i/>
      <sz val="12"/>
      <name val="Verdana"/>
    </font>
    <font>
      <u/>
      <sz val="10"/>
      <color theme="0"/>
      <name val="Verdana"/>
    </font>
    <font>
      <b/>
      <i/>
      <u/>
      <sz val="12"/>
      <color theme="1"/>
      <name val="Verdana"/>
    </font>
    <font>
      <u/>
      <sz val="10"/>
      <name val="Verdana"/>
    </font>
    <font>
      <b/>
      <i/>
      <sz val="10"/>
      <color rgb="FFDD0806"/>
      <name val="Verdana"/>
      <family val="2"/>
    </font>
    <font>
      <b/>
      <u/>
      <sz val="12"/>
      <color indexed="12"/>
      <name val="Verdana"/>
    </font>
    <font>
      <b/>
      <sz val="10"/>
      <color rgb="FF004D40"/>
      <name val="Verdana"/>
    </font>
    <font>
      <b/>
      <sz val="9"/>
      <color indexed="9"/>
      <name val="Verdana"/>
    </font>
    <font>
      <b/>
      <sz val="11"/>
      <name val="Verdana"/>
    </font>
    <font>
      <b/>
      <sz val="12"/>
      <color rgb="FF004D40"/>
      <name val="Verdana"/>
      <family val="2"/>
    </font>
    <font>
      <sz val="9"/>
      <color theme="0"/>
      <name val="Verdana"/>
    </font>
    <font>
      <b/>
      <i/>
      <sz val="9"/>
      <name val="Verdana"/>
    </font>
    <font>
      <i/>
      <sz val="10"/>
      <color theme="0"/>
      <name val="Verdana"/>
    </font>
    <font>
      <b/>
      <i/>
      <sz val="20"/>
      <color indexed="9"/>
      <name val="Verdana"/>
    </font>
    <font>
      <b/>
      <i/>
      <sz val="10"/>
      <color rgb="FFFF0000"/>
      <name val="Verdana"/>
    </font>
    <font>
      <b/>
      <u/>
      <sz val="9"/>
      <color rgb="FFFF0000"/>
      <name val="Verdana"/>
    </font>
    <font>
      <sz val="10"/>
      <name val="Exo 2 Bold Expanded"/>
    </font>
    <font>
      <sz val="11"/>
      <name val="Exo 2 Regular Expanded"/>
    </font>
    <font>
      <b/>
      <sz val="11"/>
      <color theme="0"/>
      <name val="Verdana"/>
    </font>
    <font>
      <sz val="16"/>
      <name val="Arial"/>
    </font>
    <font>
      <sz val="16"/>
      <name val="Exo 2 Regular Expanded"/>
    </font>
    <font>
      <sz val="10"/>
      <name val="Myriad Pro"/>
    </font>
    <font>
      <sz val="11"/>
      <name val="Myriad Pro"/>
    </font>
    <font>
      <b/>
      <i/>
      <sz val="11"/>
      <color indexed="10"/>
      <name val="Myriad Pro"/>
    </font>
    <font>
      <b/>
      <sz val="11"/>
      <name val="Myriad Pro"/>
    </font>
    <font>
      <b/>
      <sz val="10"/>
      <color theme="0"/>
      <name val="Myriad Pro"/>
    </font>
    <font>
      <sz val="11"/>
      <color theme="0"/>
      <name val="Myriad Pro"/>
    </font>
    <font>
      <b/>
      <sz val="11"/>
      <color theme="0"/>
      <name val="Myriad Pro"/>
    </font>
    <font>
      <i/>
      <sz val="11"/>
      <name val="Myriad Pro"/>
    </font>
    <font>
      <sz val="9"/>
      <name val="Myriad Pro"/>
    </font>
    <font>
      <b/>
      <sz val="11"/>
      <color rgb="FF0000FF"/>
      <name val="Myriad Pro"/>
    </font>
    <font>
      <b/>
      <sz val="12"/>
      <color rgb="FFFF0000"/>
      <name val="Myriad Pro"/>
    </font>
    <font>
      <b/>
      <sz val="11"/>
      <color rgb="FFFF0000"/>
      <name val="Myriad Pro"/>
    </font>
    <font>
      <b/>
      <i/>
      <sz val="11"/>
      <name val="Myriad Pro"/>
    </font>
    <font>
      <b/>
      <sz val="9"/>
      <color rgb="FFFF0000"/>
      <name val="Myriad Pro"/>
    </font>
    <font>
      <b/>
      <i/>
      <sz val="9"/>
      <color rgb="FFFF0000"/>
      <name val="Myriad Pro"/>
    </font>
    <font>
      <b/>
      <i/>
      <sz val="11"/>
      <color rgb="FFFF0000"/>
      <name val="Myriad Pro"/>
    </font>
    <font>
      <b/>
      <sz val="11"/>
      <color indexed="10"/>
      <name val="Myriad Pro"/>
    </font>
    <font>
      <sz val="11"/>
      <color rgb="FFFF0000"/>
      <name val="Myriad Pro"/>
    </font>
    <font>
      <b/>
      <sz val="9"/>
      <name val="Myriad Pro"/>
    </font>
    <font>
      <sz val="9"/>
      <color rgb="FFFF0000"/>
      <name val="Myriad Pro"/>
    </font>
    <font>
      <b/>
      <sz val="11"/>
      <color indexed="9"/>
      <name val="Myriad Pro"/>
    </font>
    <font>
      <b/>
      <sz val="9"/>
      <color theme="0"/>
      <name val="Myriad Pro"/>
    </font>
    <font>
      <b/>
      <u/>
      <sz val="11"/>
      <color rgb="FFFF0000"/>
      <name val="Myriad Pro"/>
    </font>
    <font>
      <b/>
      <sz val="12"/>
      <name val="Myriad Pro"/>
    </font>
    <font>
      <b/>
      <sz val="9"/>
      <color indexed="9"/>
      <name val="Myriad Pro"/>
    </font>
    <font>
      <b/>
      <sz val="9"/>
      <color indexed="10"/>
      <name val="Myriad Pro"/>
    </font>
    <font>
      <sz val="11"/>
      <color rgb="FF000000"/>
      <name val="Verdana"/>
    </font>
    <font>
      <b/>
      <i/>
      <u/>
      <sz val="11"/>
      <color rgb="FFFF0000"/>
      <name val="Verdana"/>
    </font>
    <font>
      <sz val="11"/>
      <name val="Verdana"/>
    </font>
    <font>
      <b/>
      <sz val="11"/>
      <color rgb="FFFF0000"/>
      <name val="Verdana"/>
    </font>
    <font>
      <sz val="11"/>
      <color rgb="FFFF0000"/>
      <name val="Verdana"/>
    </font>
    <font>
      <sz val="13"/>
      <name val="Arial"/>
    </font>
    <font>
      <b/>
      <i/>
      <sz val="10"/>
      <color indexed="10"/>
      <name val="Myriad Pro"/>
    </font>
    <font>
      <b/>
      <i/>
      <sz val="20"/>
      <color indexed="10"/>
      <name val="Myriad Pro"/>
    </font>
    <font>
      <b/>
      <sz val="20"/>
      <name val="Myriad Pro"/>
    </font>
    <font>
      <b/>
      <sz val="20"/>
      <color indexed="10"/>
      <name val="Myriad Pro"/>
    </font>
    <font>
      <b/>
      <sz val="22"/>
      <name val="Myriad Pro"/>
    </font>
    <font>
      <b/>
      <sz val="20"/>
      <color theme="0"/>
      <name val="Myriad Pro"/>
    </font>
    <font>
      <b/>
      <sz val="10"/>
      <name val="Myriad Pro"/>
    </font>
    <font>
      <i/>
      <sz val="10"/>
      <name val="Myriad Pro"/>
    </font>
    <font>
      <b/>
      <i/>
      <sz val="10"/>
      <name val="Myriad Pro"/>
    </font>
    <font>
      <i/>
      <sz val="8"/>
      <name val="Myriad Pro"/>
    </font>
    <font>
      <sz val="10"/>
      <color indexed="10"/>
      <name val="Myriad Pro"/>
    </font>
    <font>
      <b/>
      <sz val="12"/>
      <color rgb="FF004D40"/>
      <name val="Myriad Pro"/>
    </font>
    <font>
      <b/>
      <sz val="15"/>
      <color rgb="FF004D40"/>
      <name val="Myriad Pro"/>
    </font>
    <font>
      <b/>
      <sz val="13"/>
      <color rgb="FF004D40"/>
      <name val="Myriad Pro"/>
    </font>
    <font>
      <sz val="13"/>
      <color rgb="FF004D40"/>
      <name val="Myriad Pro"/>
    </font>
    <font>
      <b/>
      <sz val="18"/>
      <color rgb="FF004D40"/>
      <name val="Myriad Pro"/>
    </font>
    <font>
      <b/>
      <sz val="16"/>
      <color rgb="FF004D40"/>
      <name val="Myriad Pro"/>
    </font>
    <font>
      <b/>
      <sz val="10"/>
      <color rgb="FFFF0000"/>
      <name val="Myriad Pro"/>
    </font>
    <font>
      <b/>
      <sz val="10"/>
      <color rgb="FF0000FF"/>
      <name val="Verdana"/>
    </font>
  </fonts>
  <fills count="22">
    <fill>
      <patternFill patternType="none"/>
    </fill>
    <fill>
      <patternFill patternType="gray125"/>
    </fill>
    <fill>
      <patternFill patternType="solid">
        <fgColor indexed="9"/>
        <bgColor indexed="64"/>
      </patternFill>
    </fill>
    <fill>
      <patternFill patternType="solid">
        <fgColor indexed="10"/>
        <bgColor indexed="64"/>
      </patternFill>
    </fill>
    <fill>
      <patternFill patternType="solid">
        <fgColor indexed="8"/>
        <bgColor indexed="64"/>
      </patternFill>
    </fill>
    <fill>
      <patternFill patternType="solid">
        <fgColor indexed="17"/>
        <bgColor indexed="64"/>
      </patternFill>
    </fill>
    <fill>
      <patternFill patternType="solid">
        <fgColor indexed="13"/>
        <bgColor indexed="64"/>
      </patternFill>
    </fill>
    <fill>
      <patternFill patternType="solid">
        <fgColor rgb="FFFFFF00"/>
        <bgColor indexed="64"/>
      </patternFill>
    </fill>
    <fill>
      <patternFill patternType="solid">
        <fgColor rgb="FFCCFFCC"/>
        <bgColor indexed="64"/>
      </patternFill>
    </fill>
    <fill>
      <patternFill patternType="solid">
        <fgColor rgb="FF004D40"/>
        <bgColor indexed="64"/>
      </patternFill>
    </fill>
    <fill>
      <patternFill patternType="solid">
        <fgColor rgb="FFCFE5D5"/>
        <bgColor indexed="64"/>
      </patternFill>
    </fill>
    <fill>
      <patternFill patternType="solid">
        <fgColor theme="1"/>
        <bgColor indexed="64"/>
      </patternFill>
    </fill>
    <fill>
      <patternFill patternType="solid">
        <fgColor theme="0" tint="-0.249977111117893"/>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theme="0"/>
        <bgColor rgb="FF000000"/>
      </patternFill>
    </fill>
    <fill>
      <patternFill patternType="solid">
        <fgColor theme="1" tint="0.14999847407452621"/>
        <bgColor indexed="64"/>
      </patternFill>
    </fill>
    <fill>
      <patternFill patternType="solid">
        <fgColor rgb="FFF2F2F2"/>
        <bgColor rgb="FF000000"/>
      </patternFill>
    </fill>
    <fill>
      <patternFill patternType="solid">
        <fgColor theme="0" tint="-0.14999847407452621"/>
        <bgColor rgb="FF000000"/>
      </patternFill>
    </fill>
    <fill>
      <patternFill patternType="solid">
        <fgColor rgb="FFC4D79B"/>
        <bgColor rgb="FF000000"/>
      </patternFill>
    </fill>
  </fills>
  <borders count="28">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top/>
      <bottom style="thin">
        <color auto="1"/>
      </bottom>
      <diagonal/>
    </border>
    <border>
      <left style="thin">
        <color auto="1"/>
      </left>
      <right style="thin">
        <color auto="1"/>
      </right>
      <top/>
      <bottom style="thin">
        <color auto="1"/>
      </bottom>
      <diagonal/>
    </border>
    <border>
      <left/>
      <right/>
      <top style="thin">
        <color auto="1"/>
      </top>
      <bottom/>
      <diagonal/>
    </border>
    <border>
      <left style="thin">
        <color auto="1"/>
      </left>
      <right/>
      <top/>
      <bottom/>
      <diagonal/>
    </border>
    <border>
      <left/>
      <right/>
      <top/>
      <bottom style="thin">
        <color auto="1"/>
      </bottom>
      <diagonal/>
    </border>
    <border>
      <left/>
      <right style="thin">
        <color auto="1"/>
      </right>
      <top style="thin">
        <color auto="1"/>
      </top>
      <bottom/>
      <diagonal/>
    </border>
    <border>
      <left/>
      <right style="thin">
        <color auto="1"/>
      </right>
      <top/>
      <bottom/>
      <diagonal/>
    </border>
    <border>
      <left/>
      <right/>
      <top style="thin">
        <color auto="1"/>
      </top>
      <bottom style="thin">
        <color auto="1"/>
      </bottom>
      <diagonal/>
    </border>
    <border>
      <left/>
      <right style="thin">
        <color auto="1"/>
      </right>
      <top/>
      <bottom style="thin">
        <color auto="1"/>
      </bottom>
      <diagonal/>
    </border>
    <border>
      <left/>
      <right style="medium">
        <color auto="1"/>
      </right>
      <top style="medium">
        <color auto="1"/>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s>
  <cellStyleXfs count="380">
    <xf numFmtId="0" fontId="0" fillId="0" borderId="0"/>
    <xf numFmtId="0" fontId="8" fillId="0" borderId="0" applyNumberFormat="0" applyFill="0" applyBorder="0" applyAlignment="0" applyProtection="0">
      <alignment vertical="top"/>
      <protection locked="0"/>
    </xf>
    <xf numFmtId="0" fontId="10" fillId="0" borderId="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cellStyleXfs>
  <cellXfs count="661">
    <xf numFmtId="0" fontId="0" fillId="0" borderId="0" xfId="0"/>
    <xf numFmtId="0" fontId="0" fillId="0" borderId="0" xfId="0" applyAlignment="1">
      <alignment horizontal="center"/>
    </xf>
    <xf numFmtId="0" fontId="5" fillId="0" borderId="0" xfId="0" applyFont="1"/>
    <xf numFmtId="0" fontId="0" fillId="0" borderId="0" xfId="0" applyBorder="1" applyAlignment="1">
      <alignment vertical="center"/>
    </xf>
    <xf numFmtId="0" fontId="0" fillId="0" borderId="0" xfId="0" applyAlignment="1">
      <alignment horizontal="right"/>
    </xf>
    <xf numFmtId="0" fontId="4" fillId="0" borderId="0" xfId="0" applyFont="1" applyAlignment="1"/>
    <xf numFmtId="0" fontId="0" fillId="0" borderId="0" xfId="0" applyBorder="1"/>
    <xf numFmtId="0" fontId="1" fillId="0" borderId="2" xfId="0" applyFont="1" applyBorder="1"/>
    <xf numFmtId="0" fontId="1" fillId="0" borderId="2" xfId="0" applyFont="1" applyBorder="1" applyAlignment="1">
      <alignment horizontal="center"/>
    </xf>
    <xf numFmtId="0" fontId="11" fillId="2" borderId="2" xfId="0" applyFont="1" applyFill="1" applyBorder="1" applyAlignment="1">
      <alignment horizontal="center"/>
    </xf>
    <xf numFmtId="0" fontId="13" fillId="0" borderId="0" xfId="0" applyFont="1" applyAlignment="1"/>
    <xf numFmtId="165" fontId="6" fillId="2" borderId="0" xfId="0" applyNumberFormat="1" applyFont="1" applyFill="1" applyBorder="1" applyAlignment="1" applyProtection="1">
      <alignment vertical="center"/>
      <protection locked="0"/>
    </xf>
    <xf numFmtId="168" fontId="15" fillId="0" borderId="0" xfId="0" applyNumberFormat="1" applyFont="1" applyAlignment="1"/>
    <xf numFmtId="0" fontId="7" fillId="4" borderId="2" xfId="0" applyFont="1" applyFill="1" applyBorder="1" applyAlignment="1">
      <alignment vertical="center"/>
    </xf>
    <xf numFmtId="0" fontId="7" fillId="4" borderId="2" xfId="0" applyFont="1" applyFill="1" applyBorder="1" applyAlignment="1">
      <alignment horizontal="left" vertical="center"/>
    </xf>
    <xf numFmtId="0" fontId="7" fillId="4" borderId="2" xfId="0" applyFont="1" applyFill="1" applyBorder="1" applyAlignment="1">
      <alignment horizontal="center" vertical="center"/>
    </xf>
    <xf numFmtId="0" fontId="1" fillId="0" borderId="2" xfId="0" applyFont="1" applyFill="1" applyBorder="1" applyAlignment="1">
      <alignment horizontal="center"/>
    </xf>
    <xf numFmtId="0" fontId="6" fillId="0" borderId="2" xfId="0" applyFont="1" applyBorder="1" applyAlignment="1">
      <alignment horizontal="center"/>
    </xf>
    <xf numFmtId="0" fontId="5" fillId="0" borderId="0" xfId="0" applyFont="1" applyBorder="1" applyAlignment="1">
      <alignment horizontal="center" vertical="center"/>
    </xf>
    <xf numFmtId="169" fontId="7" fillId="4" borderId="2" xfId="0" applyNumberFormat="1" applyFont="1" applyFill="1" applyBorder="1" applyAlignment="1">
      <alignment horizontal="center" vertical="center"/>
    </xf>
    <xf numFmtId="0" fontId="0" fillId="0" borderId="0" xfId="0" applyAlignment="1">
      <alignment horizontal="center" vertical="center"/>
    </xf>
    <xf numFmtId="169" fontId="36" fillId="0" borderId="0" xfId="0" applyNumberFormat="1" applyFont="1" applyAlignment="1">
      <alignment horizontal="center" vertical="center"/>
    </xf>
    <xf numFmtId="168" fontId="35" fillId="0" borderId="0" xfId="0" applyNumberFormat="1" applyFont="1" applyAlignment="1">
      <alignment horizontal="center" vertical="center"/>
    </xf>
    <xf numFmtId="0" fontId="33" fillId="0" borderId="0" xfId="0" applyFont="1" applyAlignment="1">
      <alignment horizontal="center" vertical="center"/>
    </xf>
    <xf numFmtId="0" fontId="39" fillId="0" borderId="0" xfId="0" applyFont="1" applyAlignment="1">
      <alignment horizontal="right"/>
    </xf>
    <xf numFmtId="0" fontId="5" fillId="0" borderId="0" xfId="0" applyFont="1" applyBorder="1"/>
    <xf numFmtId="0" fontId="6" fillId="0" borderId="0" xfId="0" applyFont="1" applyAlignment="1">
      <alignment horizontal="left"/>
    </xf>
    <xf numFmtId="0" fontId="5" fillId="0" borderId="0" xfId="0" applyFont="1" applyFill="1" applyBorder="1" applyAlignment="1" applyProtection="1">
      <alignment horizontal="center" vertical="center"/>
    </xf>
    <xf numFmtId="0" fontId="5" fillId="0" borderId="0" xfId="0" applyFont="1" applyAlignment="1" applyProtection="1">
      <alignment horizontal="center" vertical="center"/>
    </xf>
    <xf numFmtId="0" fontId="39" fillId="0" borderId="11" xfId="0" applyFont="1" applyFill="1" applyBorder="1" applyAlignment="1" applyProtection="1">
      <alignment horizontal="center" vertical="center"/>
    </xf>
    <xf numFmtId="0" fontId="5" fillId="0" borderId="0" xfId="0" applyFont="1" applyBorder="1" applyAlignment="1">
      <alignment vertical="center"/>
    </xf>
    <xf numFmtId="0" fontId="5" fillId="0" borderId="0" xfId="0" applyFont="1" applyAlignment="1">
      <alignment horizontal="right" vertical="center"/>
    </xf>
    <xf numFmtId="0" fontId="41" fillId="6" borderId="16" xfId="0" applyFont="1" applyFill="1" applyBorder="1" applyAlignment="1">
      <alignment horizontal="center" vertical="center"/>
    </xf>
    <xf numFmtId="20" fontId="0" fillId="0" borderId="0" xfId="0" applyNumberFormat="1" applyAlignment="1">
      <alignment horizontal="center" vertical="center"/>
    </xf>
    <xf numFmtId="0" fontId="0" fillId="0" borderId="0" xfId="0" applyAlignment="1">
      <alignment horizontal="left" vertical="center"/>
    </xf>
    <xf numFmtId="0" fontId="6" fillId="0" borderId="2" xfId="0" applyFont="1" applyBorder="1" applyAlignment="1" applyProtection="1">
      <alignment horizontal="center" vertical="center"/>
      <protection locked="0"/>
    </xf>
    <xf numFmtId="0" fontId="6" fillId="0" borderId="2" xfId="0" applyFont="1" applyBorder="1" applyAlignment="1" applyProtection="1">
      <alignment vertical="center"/>
      <protection locked="0"/>
    </xf>
    <xf numFmtId="169" fontId="6" fillId="0" borderId="2" xfId="0" applyNumberFormat="1" applyFont="1" applyBorder="1" applyAlignment="1" applyProtection="1">
      <alignment horizontal="center" vertical="center"/>
      <protection locked="0"/>
    </xf>
    <xf numFmtId="0" fontId="9" fillId="0" borderId="2" xfId="0" applyFont="1" applyBorder="1" applyAlignment="1">
      <alignment horizontal="center"/>
    </xf>
    <xf numFmtId="0" fontId="10" fillId="0" borderId="0" xfId="0" applyFont="1" applyFill="1" applyAlignment="1">
      <alignment horizontal="left" vertical="center"/>
    </xf>
    <xf numFmtId="0" fontId="0" fillId="0" borderId="0" xfId="0" applyFill="1" applyAlignment="1">
      <alignment horizontal="left" vertical="center"/>
    </xf>
    <xf numFmtId="0" fontId="6" fillId="0" borderId="0" xfId="0" applyFont="1" applyBorder="1" applyAlignment="1" applyProtection="1">
      <alignment horizontal="center" vertical="center"/>
    </xf>
    <xf numFmtId="0" fontId="6" fillId="0" borderId="17" xfId="0" applyFont="1" applyBorder="1" applyAlignment="1" applyProtection="1">
      <alignment horizontal="center" vertical="center"/>
    </xf>
    <xf numFmtId="0" fontId="6" fillId="0" borderId="18" xfId="0" applyFont="1" applyBorder="1" applyAlignment="1" applyProtection="1">
      <alignment horizontal="center" vertical="center"/>
    </xf>
    <xf numFmtId="0" fontId="6" fillId="0" borderId="19" xfId="0" applyFont="1" applyBorder="1" applyAlignment="1" applyProtection="1">
      <alignment horizontal="center" vertical="center"/>
    </xf>
    <xf numFmtId="0" fontId="6" fillId="0" borderId="20" xfId="0" applyFont="1" applyBorder="1" applyAlignment="1" applyProtection="1">
      <alignment horizontal="center" vertical="center"/>
    </xf>
    <xf numFmtId="0" fontId="6" fillId="0" borderId="21" xfId="0" applyFont="1" applyBorder="1" applyAlignment="1" applyProtection="1">
      <alignment horizontal="center" vertical="center"/>
    </xf>
    <xf numFmtId="0" fontId="6" fillId="0" borderId="22" xfId="0" applyFont="1" applyBorder="1" applyAlignment="1" applyProtection="1">
      <alignment horizontal="center" vertical="center"/>
    </xf>
    <xf numFmtId="0" fontId="6" fillId="0" borderId="20" xfId="0" applyFont="1" applyBorder="1" applyAlignment="1" applyProtection="1">
      <alignment vertical="center"/>
    </xf>
    <xf numFmtId="0" fontId="6" fillId="0" borderId="21" xfId="0" applyFont="1" applyBorder="1" applyAlignment="1" applyProtection="1">
      <alignment vertical="center"/>
    </xf>
    <xf numFmtId="0" fontId="6" fillId="0" borderId="22" xfId="0" applyFont="1" applyBorder="1" applyAlignment="1" applyProtection="1">
      <alignment vertical="center"/>
    </xf>
    <xf numFmtId="0" fontId="0" fillId="0" borderId="0" xfId="0" applyBorder="1" applyAlignment="1" applyProtection="1">
      <alignment horizontal="center" vertical="center"/>
    </xf>
    <xf numFmtId="0" fontId="0" fillId="0" borderId="0" xfId="0" applyBorder="1" applyProtection="1"/>
    <xf numFmtId="4" fontId="0" fillId="0" borderId="0" xfId="0" applyNumberFormat="1" applyBorder="1" applyAlignment="1" applyProtection="1">
      <alignment horizontal="center" vertical="center"/>
    </xf>
    <xf numFmtId="0" fontId="0" fillId="0" borderId="0" xfId="0" applyBorder="1" applyAlignment="1" applyProtection="1">
      <alignment vertical="center"/>
    </xf>
    <xf numFmtId="4" fontId="0" fillId="0" borderId="23" xfId="0" applyNumberFormat="1" applyBorder="1" applyAlignment="1" applyProtection="1">
      <alignment horizontal="center" vertical="center"/>
    </xf>
    <xf numFmtId="4" fontId="0" fillId="0" borderId="24" xfId="0" applyNumberFormat="1" applyBorder="1" applyAlignment="1" applyProtection="1">
      <alignment horizontal="center" vertical="center"/>
    </xf>
    <xf numFmtId="49" fontId="0" fillId="0" borderId="0" xfId="0" applyNumberFormat="1" applyBorder="1" applyAlignment="1" applyProtection="1">
      <alignment horizontal="center" vertical="center"/>
    </xf>
    <xf numFmtId="4" fontId="0" fillId="0" borderId="25" xfId="0" applyNumberFormat="1" applyBorder="1" applyAlignment="1" applyProtection="1">
      <alignment horizontal="center" vertical="center"/>
    </xf>
    <xf numFmtId="0" fontId="5" fillId="0" borderId="0" xfId="0" applyFont="1" applyBorder="1" applyProtection="1"/>
    <xf numFmtId="0" fontId="5" fillId="0" borderId="0" xfId="0" applyFont="1" applyBorder="1" applyAlignment="1" applyProtection="1">
      <alignment horizontal="center" vertical="center"/>
    </xf>
    <xf numFmtId="2" fontId="6" fillId="0" borderId="5" xfId="0" applyNumberFormat="1" applyFont="1" applyBorder="1" applyAlignment="1">
      <alignment horizontal="center"/>
    </xf>
    <xf numFmtId="4" fontId="6" fillId="0" borderId="5" xfId="0" applyNumberFormat="1" applyFont="1" applyFill="1" applyBorder="1" applyAlignment="1">
      <alignment horizontal="center"/>
    </xf>
    <xf numFmtId="2" fontId="6" fillId="0" borderId="2" xfId="0" applyNumberFormat="1" applyFont="1" applyBorder="1" applyAlignment="1" applyProtection="1">
      <alignment horizontal="center" vertical="center"/>
    </xf>
    <xf numFmtId="2" fontId="6" fillId="0" borderId="2" xfId="0" applyNumberFormat="1" applyFont="1" applyBorder="1" applyAlignment="1">
      <alignment horizontal="center" vertical="center"/>
    </xf>
    <xf numFmtId="4" fontId="7" fillId="4" borderId="2" xfId="0" applyNumberFormat="1" applyFont="1" applyFill="1" applyBorder="1" applyAlignment="1">
      <alignment horizontal="center" vertical="center"/>
    </xf>
    <xf numFmtId="4" fontId="40" fillId="4" borderId="2" xfId="0" applyNumberFormat="1" applyFont="1" applyFill="1" applyBorder="1" applyAlignment="1">
      <alignment horizontal="center" vertical="center"/>
    </xf>
    <xf numFmtId="2" fontId="0" fillId="0" borderId="0" xfId="0" applyNumberFormat="1" applyBorder="1" applyAlignment="1" applyProtection="1">
      <alignment horizontal="center" vertical="center"/>
    </xf>
    <xf numFmtId="0" fontId="0" fillId="7" borderId="0" xfId="0" applyFill="1" applyBorder="1" applyProtection="1"/>
    <xf numFmtId="0" fontId="0" fillId="0" borderId="0" xfId="0" applyAlignment="1">
      <alignment vertical="top"/>
    </xf>
    <xf numFmtId="0" fontId="49" fillId="0" borderId="0" xfId="0" applyFont="1" applyBorder="1" applyAlignment="1">
      <alignment horizontal="center" vertical="center"/>
    </xf>
    <xf numFmtId="0" fontId="50" fillId="0" borderId="0" xfId="0" applyFont="1" applyBorder="1" applyAlignment="1">
      <alignment horizontal="center" vertical="center"/>
    </xf>
    <xf numFmtId="0" fontId="0" fillId="0" borderId="0" xfId="0" applyBorder="1" applyAlignment="1">
      <alignment horizontal="center" vertical="center"/>
    </xf>
    <xf numFmtId="0" fontId="0" fillId="0" borderId="0" xfId="0" applyBorder="1" applyAlignment="1">
      <alignment horizontal="center" vertical="top"/>
    </xf>
    <xf numFmtId="0" fontId="51" fillId="0" borderId="0" xfId="0" applyFont="1" applyBorder="1" applyAlignment="1">
      <alignment horizontal="center" vertical="center"/>
    </xf>
    <xf numFmtId="0" fontId="0" fillId="0" borderId="0" xfId="0" quotePrefix="1" applyAlignment="1">
      <alignment horizontal="left" vertical="center"/>
    </xf>
    <xf numFmtId="0" fontId="0" fillId="0" borderId="0" xfId="0"/>
    <xf numFmtId="0" fontId="0" fillId="0" borderId="0" xfId="0"/>
    <xf numFmtId="0" fontId="56" fillId="0" borderId="0" xfId="0" applyFont="1"/>
    <xf numFmtId="3" fontId="56" fillId="0" borderId="0" xfId="0" applyNumberFormat="1" applyFont="1" applyAlignment="1">
      <alignment horizontal="left" vertical="center"/>
    </xf>
    <xf numFmtId="0" fontId="34" fillId="0" borderId="0" xfId="0" applyFont="1" applyFill="1" applyBorder="1" applyAlignment="1" applyProtection="1">
      <alignment horizontal="center" vertical="center"/>
      <protection locked="0"/>
    </xf>
    <xf numFmtId="0" fontId="41" fillId="0" borderId="0" xfId="0" applyFont="1" applyFill="1" applyBorder="1" applyAlignment="1" applyProtection="1">
      <alignment horizontal="center" vertical="center"/>
    </xf>
    <xf numFmtId="0" fontId="0" fillId="0" borderId="0" xfId="0" applyFont="1" applyAlignment="1">
      <alignment horizontal="left" vertical="center"/>
    </xf>
    <xf numFmtId="0" fontId="0" fillId="0" borderId="0" xfId="0"/>
    <xf numFmtId="0" fontId="10" fillId="0" borderId="0" xfId="0" applyFont="1" applyAlignment="1">
      <alignment horizontal="center" vertical="center"/>
    </xf>
    <xf numFmtId="0" fontId="13" fillId="0" borderId="0" xfId="0" applyFont="1" applyAlignment="1">
      <alignment horizontal="center"/>
    </xf>
    <xf numFmtId="0" fontId="64" fillId="10" borderId="0" xfId="0" applyFont="1" applyFill="1" applyAlignment="1" applyProtection="1">
      <alignment horizontal="center" vertical="center"/>
      <protection locked="0"/>
    </xf>
    <xf numFmtId="0" fontId="63" fillId="9" borderId="14" xfId="0" applyFont="1" applyFill="1" applyBorder="1" applyAlignment="1" applyProtection="1">
      <alignment horizontal="center" vertical="center"/>
    </xf>
    <xf numFmtId="0" fontId="66" fillId="9" borderId="14" xfId="0" applyFont="1" applyFill="1" applyBorder="1" applyAlignment="1" applyProtection="1">
      <alignment horizontal="center" vertical="center"/>
    </xf>
    <xf numFmtId="0" fontId="63" fillId="0" borderId="0" xfId="0" applyFont="1" applyAlignment="1" applyProtection="1">
      <alignment horizontal="center" vertical="center"/>
    </xf>
    <xf numFmtId="0" fontId="14" fillId="0" borderId="0" xfId="0" applyFont="1" applyAlignment="1" applyProtection="1">
      <alignment horizontal="center" vertical="center"/>
    </xf>
    <xf numFmtId="0" fontId="67" fillId="9" borderId="14" xfId="0" applyFont="1" applyFill="1" applyBorder="1" applyAlignment="1" applyProtection="1">
      <alignment horizontal="center" vertical="center"/>
    </xf>
    <xf numFmtId="169" fontId="64" fillId="10" borderId="0" xfId="0" applyNumberFormat="1" applyFont="1" applyFill="1" applyAlignment="1" applyProtection="1">
      <alignment horizontal="center" vertical="center"/>
      <protection locked="0"/>
    </xf>
    <xf numFmtId="167" fontId="69" fillId="0" borderId="0" xfId="0" applyNumberFormat="1" applyFont="1" applyFill="1" applyAlignment="1" applyProtection="1">
      <alignment vertical="center"/>
    </xf>
    <xf numFmtId="0" fontId="63" fillId="0" borderId="0" xfId="0" applyFont="1" applyAlignment="1" applyProtection="1">
      <alignment horizontal="center" vertical="center" shrinkToFit="1"/>
    </xf>
    <xf numFmtId="0" fontId="67" fillId="0" borderId="0" xfId="0" applyFont="1" applyAlignment="1" applyProtection="1">
      <alignment horizontal="center" vertical="center"/>
    </xf>
    <xf numFmtId="167" fontId="68" fillId="13" borderId="0" xfId="0" applyNumberFormat="1" applyFont="1" applyFill="1" applyAlignment="1" applyProtection="1">
      <alignment horizontal="center" vertical="center"/>
    </xf>
    <xf numFmtId="4" fontId="69" fillId="12" borderId="0" xfId="0" applyNumberFormat="1" applyFont="1" applyFill="1" applyAlignment="1" applyProtection="1">
      <alignment horizontal="center" vertical="center"/>
    </xf>
    <xf numFmtId="4" fontId="68" fillId="12" borderId="0" xfId="0" applyNumberFormat="1" applyFont="1" applyFill="1" applyAlignment="1" applyProtection="1">
      <alignment horizontal="center" vertical="center"/>
    </xf>
    <xf numFmtId="0" fontId="63" fillId="5" borderId="14" xfId="0" applyFont="1" applyFill="1" applyBorder="1" applyAlignment="1" applyProtection="1">
      <alignment horizontal="center" vertical="center"/>
    </xf>
    <xf numFmtId="0" fontId="66" fillId="5" borderId="14" xfId="0" applyFont="1" applyFill="1" applyBorder="1" applyAlignment="1" applyProtection="1">
      <alignment horizontal="center" vertical="center"/>
    </xf>
    <xf numFmtId="0" fontId="14" fillId="0" borderId="0" xfId="0" applyFont="1" applyAlignment="1" applyProtection="1">
      <alignment vertical="center"/>
    </xf>
    <xf numFmtId="0" fontId="67" fillId="11" borderId="0" xfId="0" applyFont="1" applyFill="1" applyAlignment="1" applyProtection="1">
      <alignment horizontal="center" vertical="center"/>
    </xf>
    <xf numFmtId="0" fontId="65" fillId="0" borderId="0" xfId="0" applyFont="1" applyAlignment="1" applyProtection="1">
      <alignment vertical="center"/>
    </xf>
    <xf numFmtId="0" fontId="14" fillId="0" borderId="0" xfId="0" applyFont="1" applyFill="1" applyAlignment="1" applyProtection="1">
      <alignment vertical="center"/>
    </xf>
    <xf numFmtId="0" fontId="14" fillId="0" borderId="0" xfId="0" quotePrefix="1" applyFont="1" applyAlignment="1" applyProtection="1">
      <alignment vertical="center"/>
    </xf>
    <xf numFmtId="167" fontId="69" fillId="0" borderId="0" xfId="0" applyNumberFormat="1" applyFont="1" applyFill="1" applyAlignment="1" applyProtection="1">
      <alignment horizontal="center" vertical="center"/>
    </xf>
    <xf numFmtId="0" fontId="14" fillId="0" borderId="0" xfId="0" applyFont="1" applyFill="1" applyAlignment="1" applyProtection="1">
      <alignment horizontal="center" vertical="center"/>
    </xf>
    <xf numFmtId="0" fontId="14" fillId="0" borderId="0" xfId="0" quotePrefix="1" applyFont="1" applyAlignment="1" applyProtection="1">
      <alignment horizontal="center" vertical="center"/>
    </xf>
    <xf numFmtId="0" fontId="14" fillId="9" borderId="14" xfId="0" applyFont="1" applyFill="1" applyBorder="1" applyAlignment="1" applyProtection="1">
      <alignment horizontal="center" vertical="center"/>
    </xf>
    <xf numFmtId="0" fontId="61" fillId="13" borderId="0" xfId="0" applyFont="1" applyFill="1" applyAlignment="1" applyProtection="1">
      <alignment horizontal="center" vertical="center"/>
    </xf>
    <xf numFmtId="0" fontId="14" fillId="13" borderId="0" xfId="0" applyFont="1" applyFill="1" applyAlignment="1" applyProtection="1">
      <alignment horizontal="center" vertical="center"/>
    </xf>
    <xf numFmtId="0" fontId="63" fillId="13" borderId="0" xfId="0" applyFont="1" applyFill="1" applyAlignment="1" applyProtection="1">
      <alignment horizontal="center" vertical="center"/>
    </xf>
    <xf numFmtId="0" fontId="67" fillId="13" borderId="0" xfId="0" applyFont="1" applyFill="1" applyAlignment="1" applyProtection="1">
      <alignment horizontal="center" vertical="center"/>
    </xf>
    <xf numFmtId="0" fontId="62" fillId="13" borderId="0" xfId="0" applyFont="1" applyFill="1" applyAlignment="1" applyProtection="1">
      <alignment horizontal="center" vertical="center"/>
    </xf>
    <xf numFmtId="0" fontId="63" fillId="0" borderId="14" xfId="0" applyFont="1" applyFill="1" applyBorder="1" applyAlignment="1" applyProtection="1">
      <alignment horizontal="center" vertical="center"/>
    </xf>
    <xf numFmtId="0" fontId="14" fillId="13" borderId="0" xfId="0" applyFont="1" applyFill="1" applyBorder="1" applyAlignment="1" applyProtection="1">
      <alignment horizontal="center" vertical="center"/>
    </xf>
    <xf numFmtId="0" fontId="14" fillId="0" borderId="0" xfId="0" applyFont="1" applyFill="1" applyBorder="1" applyAlignment="1" applyProtection="1">
      <alignment vertical="center"/>
    </xf>
    <xf numFmtId="169" fontId="69" fillId="0" borderId="0" xfId="0" applyNumberFormat="1" applyFont="1" applyFill="1" applyBorder="1" applyAlignment="1" applyProtection="1">
      <alignment horizontal="center" vertical="center"/>
    </xf>
    <xf numFmtId="0" fontId="14" fillId="0" borderId="0" xfId="0" applyFont="1" applyFill="1" applyBorder="1" applyAlignment="1" applyProtection="1">
      <alignment horizontal="center" vertical="center"/>
    </xf>
    <xf numFmtId="169" fontId="72" fillId="0" borderId="0" xfId="1" applyNumberFormat="1" applyFont="1" applyFill="1" applyBorder="1" applyAlignment="1" applyProtection="1">
      <alignment horizontal="center" vertical="center"/>
    </xf>
    <xf numFmtId="169" fontId="24" fillId="0" borderId="0" xfId="0" applyNumberFormat="1" applyFont="1" applyFill="1" applyBorder="1" applyAlignment="1" applyProtection="1">
      <alignment horizontal="center" vertical="center"/>
    </xf>
    <xf numFmtId="169" fontId="19" fillId="0" borderId="0" xfId="0" applyNumberFormat="1" applyFont="1" applyFill="1" applyBorder="1" applyAlignment="1" applyProtection="1">
      <alignment horizontal="center" vertical="center"/>
    </xf>
    <xf numFmtId="0" fontId="8" fillId="0" borderId="0" xfId="1" applyFill="1" applyBorder="1" applyAlignment="1" applyProtection="1">
      <alignment horizontal="center" vertical="center"/>
    </xf>
    <xf numFmtId="169" fontId="8" fillId="0" borderId="0" xfId="1" applyNumberFormat="1" applyFill="1" applyAlignment="1" applyProtection="1">
      <alignment horizontal="center" vertical="center"/>
    </xf>
    <xf numFmtId="169" fontId="68" fillId="0" borderId="0" xfId="0" applyNumberFormat="1" applyFont="1" applyFill="1" applyBorder="1" applyAlignment="1" applyProtection="1">
      <alignment horizontal="center" vertical="center"/>
    </xf>
    <xf numFmtId="0" fontId="67" fillId="0" borderId="0" xfId="0" applyFont="1" applyFill="1" applyBorder="1" applyAlignment="1" applyProtection="1">
      <alignment horizontal="center" vertical="center"/>
    </xf>
    <xf numFmtId="169" fontId="8" fillId="0" borderId="0" xfId="1" applyNumberFormat="1" applyFill="1" applyBorder="1" applyAlignment="1" applyProtection="1">
      <alignment horizontal="center" vertical="center"/>
    </xf>
    <xf numFmtId="0" fontId="24" fillId="0" borderId="0" xfId="0" applyFont="1" applyFill="1" applyBorder="1" applyAlignment="1" applyProtection="1">
      <alignment horizontal="center" vertical="center"/>
    </xf>
    <xf numFmtId="0" fontId="67" fillId="0" borderId="0" xfId="0" applyFont="1" applyFill="1" applyAlignment="1" applyProtection="1">
      <alignment horizontal="center" vertical="center"/>
    </xf>
    <xf numFmtId="0" fontId="63" fillId="13" borderId="0" xfId="0" applyFont="1" applyFill="1" applyBorder="1" applyAlignment="1" applyProtection="1">
      <alignment horizontal="center" vertical="center"/>
    </xf>
    <xf numFmtId="169" fontId="68" fillId="13" borderId="0" xfId="0" applyNumberFormat="1" applyFont="1" applyFill="1" applyBorder="1" applyAlignment="1" applyProtection="1">
      <alignment horizontal="center" vertical="center"/>
    </xf>
    <xf numFmtId="0" fontId="67" fillId="13" borderId="0" xfId="0" applyFont="1" applyFill="1" applyBorder="1" applyAlignment="1" applyProtection="1">
      <alignment horizontal="center" vertical="center"/>
    </xf>
    <xf numFmtId="169" fontId="58" fillId="13" borderId="0" xfId="1" applyNumberFormat="1" applyFont="1" applyFill="1" applyBorder="1" applyAlignment="1" applyProtection="1">
      <alignment horizontal="center" vertical="center"/>
    </xf>
    <xf numFmtId="0" fontId="8" fillId="0" borderId="0" xfId="1" applyAlignment="1" applyProtection="1">
      <alignment horizontal="center" vertical="center"/>
    </xf>
    <xf numFmtId="169" fontId="70" fillId="0" borderId="0" xfId="1" applyNumberFormat="1" applyFont="1" applyFill="1" applyBorder="1" applyAlignment="1" applyProtection="1">
      <alignment horizontal="center" vertical="center"/>
    </xf>
    <xf numFmtId="0" fontId="24" fillId="0" borderId="0" xfId="0" applyFont="1" applyAlignment="1" applyProtection="1">
      <alignment horizontal="center" vertical="center"/>
    </xf>
    <xf numFmtId="167" fontId="68" fillId="0" borderId="0" xfId="0" applyNumberFormat="1" applyFont="1" applyFill="1" applyAlignment="1" applyProtection="1">
      <alignment horizontal="center" vertical="center"/>
    </xf>
    <xf numFmtId="1" fontId="69" fillId="0" borderId="0" xfId="0" applyNumberFormat="1" applyFont="1" applyFill="1" applyAlignment="1" applyProtection="1">
      <alignment vertical="center"/>
    </xf>
    <xf numFmtId="1" fontId="69" fillId="0" borderId="0" xfId="0" applyNumberFormat="1" applyFont="1" applyFill="1" applyAlignment="1" applyProtection="1">
      <alignment horizontal="center" vertical="center"/>
    </xf>
    <xf numFmtId="1" fontId="14" fillId="0" borderId="0" xfId="0" applyNumberFormat="1" applyFont="1" applyAlignment="1" applyProtection="1">
      <alignment vertical="center"/>
    </xf>
    <xf numFmtId="1" fontId="14" fillId="0" borderId="0" xfId="0" applyNumberFormat="1" applyFont="1" applyAlignment="1" applyProtection="1">
      <alignment horizontal="center" vertical="center"/>
    </xf>
    <xf numFmtId="1" fontId="67" fillId="0" borderId="0" xfId="0" applyNumberFormat="1" applyFont="1" applyFill="1" applyAlignment="1" applyProtection="1">
      <alignment horizontal="center" vertical="center"/>
    </xf>
    <xf numFmtId="1" fontId="68" fillId="0" borderId="0" xfId="0" applyNumberFormat="1" applyFont="1" applyFill="1" applyAlignment="1" applyProtection="1">
      <alignment horizontal="center" vertical="center"/>
    </xf>
    <xf numFmtId="0" fontId="67" fillId="11" borderId="0" xfId="0" applyFont="1" applyFill="1" applyAlignment="1" applyProtection="1">
      <alignment vertical="center"/>
    </xf>
    <xf numFmtId="0" fontId="66" fillId="16" borderId="0" xfId="0" applyFont="1" applyFill="1" applyAlignment="1" applyProtection="1">
      <alignment horizontal="center" vertical="center" shrinkToFit="1"/>
    </xf>
    <xf numFmtId="0" fontId="67" fillId="16" borderId="0" xfId="0" applyFont="1" applyFill="1" applyAlignment="1" applyProtection="1">
      <alignment horizontal="center" vertical="center" wrapText="1" shrinkToFit="1"/>
    </xf>
    <xf numFmtId="167" fontId="69" fillId="13" borderId="0" xfId="0" applyNumberFormat="1" applyFont="1" applyFill="1" applyAlignment="1" applyProtection="1">
      <alignment horizontal="center" vertical="center"/>
    </xf>
    <xf numFmtId="169" fontId="70" fillId="13" borderId="0" xfId="1" applyNumberFormat="1" applyFont="1" applyFill="1" applyBorder="1" applyAlignment="1" applyProtection="1">
      <alignment horizontal="center" vertical="center"/>
    </xf>
    <xf numFmtId="0" fontId="0" fillId="0" borderId="0" xfId="0" applyFont="1" applyFill="1" applyAlignment="1">
      <alignment horizontal="left" vertical="center"/>
    </xf>
    <xf numFmtId="0" fontId="0" fillId="0" borderId="0" xfId="0" quotePrefix="1" applyFill="1" applyAlignment="1">
      <alignment horizontal="left" vertical="center"/>
    </xf>
    <xf numFmtId="0" fontId="14" fillId="0" borderId="0" xfId="0" applyFont="1"/>
    <xf numFmtId="0" fontId="4" fillId="0" borderId="0" xfId="0" applyFont="1" applyAlignment="1">
      <alignment horizontal="center"/>
    </xf>
    <xf numFmtId="0" fontId="4" fillId="0" borderId="1" xfId="0" applyFont="1" applyFill="1" applyBorder="1" applyAlignment="1" applyProtection="1">
      <alignment horizontal="center" vertical="center"/>
      <protection locked="0"/>
    </xf>
    <xf numFmtId="0" fontId="14" fillId="0" borderId="0" xfId="0" applyFont="1" applyAlignment="1">
      <alignment vertical="center"/>
    </xf>
    <xf numFmtId="0" fontId="4" fillId="0" borderId="0" xfId="0" applyFont="1"/>
    <xf numFmtId="0" fontId="31" fillId="0" borderId="0" xfId="0" applyFont="1" applyAlignment="1">
      <alignment vertical="center"/>
    </xf>
    <xf numFmtId="3" fontId="60" fillId="0" borderId="0" xfId="0" applyNumberFormat="1" applyFont="1" applyAlignment="1">
      <alignment horizontal="center" vertical="center"/>
    </xf>
    <xf numFmtId="0" fontId="60" fillId="0" borderId="0" xfId="0" applyFont="1"/>
    <xf numFmtId="0" fontId="31" fillId="0" borderId="0" xfId="0" applyFont="1"/>
    <xf numFmtId="0" fontId="59" fillId="0" borderId="1" xfId="0" applyFont="1" applyFill="1" applyBorder="1" applyAlignment="1" applyProtection="1">
      <alignment horizontal="center" vertical="center"/>
      <protection locked="0"/>
    </xf>
    <xf numFmtId="3" fontId="60" fillId="0" borderId="0" xfId="0" applyNumberFormat="1" applyFont="1" applyAlignment="1">
      <alignment horizontal="left"/>
    </xf>
    <xf numFmtId="0" fontId="43" fillId="0" borderId="0" xfId="0" applyFont="1" applyAlignment="1">
      <alignment vertical="center"/>
    </xf>
    <xf numFmtId="3" fontId="60" fillId="0" borderId="0" xfId="0" applyNumberFormat="1" applyFont="1" applyAlignment="1">
      <alignment horizontal="left" vertical="center"/>
    </xf>
    <xf numFmtId="0" fontId="31" fillId="0" borderId="0" xfId="0" applyFont="1" applyAlignment="1">
      <alignment horizontal="center"/>
    </xf>
    <xf numFmtId="0" fontId="31" fillId="0" borderId="0" xfId="0" applyFont="1" applyBorder="1" applyAlignment="1">
      <alignment horizontal="center" vertical="center"/>
    </xf>
    <xf numFmtId="0" fontId="31" fillId="0" borderId="0" xfId="0" applyFont="1" applyBorder="1" applyAlignment="1">
      <alignment vertical="center"/>
    </xf>
    <xf numFmtId="0" fontId="31" fillId="0" borderId="0" xfId="0" applyFont="1" applyBorder="1" applyAlignment="1">
      <alignment horizontal="center"/>
    </xf>
    <xf numFmtId="0" fontId="31" fillId="0" borderId="0" xfId="0" applyFont="1" applyAlignment="1">
      <alignment horizontal="right"/>
    </xf>
    <xf numFmtId="0" fontId="78" fillId="0" borderId="0" xfId="0" applyFont="1" applyAlignment="1"/>
    <xf numFmtId="169" fontId="75" fillId="0" borderId="0" xfId="0" applyNumberFormat="1" applyFont="1" applyAlignment="1">
      <alignment vertical="center"/>
    </xf>
    <xf numFmtId="166" fontId="75" fillId="0" borderId="0" xfId="0" applyNumberFormat="1" applyFont="1" applyAlignment="1">
      <alignment horizontal="center"/>
    </xf>
    <xf numFmtId="0" fontId="0" fillId="0" borderId="0" xfId="0"/>
    <xf numFmtId="167" fontId="64" fillId="15" borderId="0" xfId="0" applyNumberFormat="1" applyFont="1" applyFill="1" applyAlignment="1" applyProtection="1">
      <alignment horizontal="center" vertical="center"/>
      <protection locked="0"/>
    </xf>
    <xf numFmtId="169" fontId="64" fillId="15" borderId="0" xfId="0" applyNumberFormat="1" applyFont="1" applyFill="1" applyAlignment="1" applyProtection="1">
      <alignment horizontal="center" vertical="center"/>
      <protection locked="0"/>
    </xf>
    <xf numFmtId="169" fontId="64" fillId="15" borderId="0" xfId="0" applyNumberFormat="1" applyFont="1" applyFill="1" applyAlignment="1" applyProtection="1">
      <alignment horizontal="center" vertical="center"/>
    </xf>
    <xf numFmtId="0" fontId="74" fillId="15" borderId="0" xfId="1" applyNumberFormat="1" applyFont="1" applyFill="1" applyAlignment="1" applyProtection="1">
      <alignment horizontal="center" vertical="center"/>
    </xf>
    <xf numFmtId="169" fontId="71" fillId="15" borderId="0" xfId="1" applyNumberFormat="1" applyFont="1" applyFill="1" applyAlignment="1" applyProtection="1">
      <alignment horizontal="center" vertical="center" shrinkToFit="1"/>
    </xf>
    <xf numFmtId="167" fontId="69" fillId="15" borderId="0" xfId="0" applyNumberFormat="1" applyFont="1" applyFill="1" applyAlignment="1" applyProtection="1">
      <alignment horizontal="center" vertical="center"/>
      <protection locked="0"/>
    </xf>
    <xf numFmtId="2" fontId="64" fillId="15" borderId="0" xfId="0" applyNumberFormat="1" applyFont="1" applyFill="1" applyAlignment="1" applyProtection="1">
      <alignment horizontal="center" vertical="center"/>
      <protection locked="0"/>
    </xf>
    <xf numFmtId="4" fontId="64" fillId="15" borderId="0" xfId="0" applyNumberFormat="1" applyFont="1" applyFill="1" applyAlignment="1" applyProtection="1">
      <alignment horizontal="center" vertical="center"/>
    </xf>
    <xf numFmtId="167" fontId="64" fillId="15" borderId="0" xfId="0" applyNumberFormat="1" applyFont="1" applyFill="1" applyAlignment="1" applyProtection="1">
      <alignment horizontal="center" vertical="center"/>
    </xf>
    <xf numFmtId="167" fontId="64" fillId="15" borderId="4" xfId="0" applyNumberFormat="1" applyFont="1" applyFill="1" applyBorder="1" applyAlignment="1" applyProtection="1">
      <alignment horizontal="center" vertical="center"/>
    </xf>
    <xf numFmtId="167" fontId="64" fillId="15" borderId="4" xfId="0" applyNumberFormat="1" applyFont="1" applyFill="1" applyBorder="1" applyAlignment="1" applyProtection="1">
      <alignment horizontal="center" vertical="center"/>
      <protection locked="0"/>
    </xf>
    <xf numFmtId="167" fontId="64" fillId="15" borderId="10" xfId="0" applyNumberFormat="1" applyFont="1" applyFill="1" applyBorder="1" applyAlignment="1" applyProtection="1">
      <alignment horizontal="center" vertical="center"/>
      <protection locked="0"/>
    </xf>
    <xf numFmtId="167" fontId="64" fillId="15" borderId="7" xfId="0" applyNumberFormat="1" applyFont="1" applyFill="1" applyBorder="1" applyAlignment="1" applyProtection="1">
      <alignment horizontal="center" vertical="center"/>
      <protection locked="0"/>
    </xf>
    <xf numFmtId="169" fontId="69" fillId="15" borderId="0" xfId="0" applyNumberFormat="1" applyFont="1" applyFill="1" applyAlignment="1" applyProtection="1">
      <alignment horizontal="center" vertical="center"/>
      <protection locked="0"/>
    </xf>
    <xf numFmtId="2" fontId="64" fillId="15" borderId="0" xfId="0" applyNumberFormat="1" applyFont="1" applyFill="1" applyAlignment="1" applyProtection="1">
      <alignment horizontal="center" vertical="center"/>
    </xf>
    <xf numFmtId="0" fontId="81" fillId="9" borderId="14" xfId="0" applyFont="1" applyFill="1" applyBorder="1" applyAlignment="1" applyProtection="1">
      <alignment horizontal="center" vertical="center"/>
    </xf>
    <xf numFmtId="4" fontId="69" fillId="15" borderId="0" xfId="0" applyNumberFormat="1" applyFont="1" applyFill="1" applyAlignment="1">
      <alignment horizontal="center"/>
    </xf>
    <xf numFmtId="167" fontId="80" fillId="13" borderId="0" xfId="0" applyNumberFormat="1" applyFont="1" applyFill="1" applyAlignment="1" applyProtection="1">
      <alignment vertical="center"/>
    </xf>
    <xf numFmtId="0" fontId="79" fillId="13" borderId="0" xfId="0" applyFont="1" applyFill="1" applyAlignment="1" applyProtection="1">
      <alignment vertical="center"/>
    </xf>
    <xf numFmtId="0" fontId="14" fillId="13" borderId="0" xfId="0" applyFont="1" applyFill="1" applyAlignment="1" applyProtection="1">
      <alignment vertical="center"/>
    </xf>
    <xf numFmtId="0" fontId="65" fillId="13" borderId="0" xfId="0" applyFont="1" applyFill="1" applyAlignment="1" applyProtection="1">
      <alignment vertical="center"/>
    </xf>
    <xf numFmtId="167" fontId="69" fillId="13" borderId="0" xfId="0" applyNumberFormat="1" applyFont="1" applyFill="1" applyAlignment="1" applyProtection="1">
      <alignment vertical="center"/>
    </xf>
    <xf numFmtId="0" fontId="1" fillId="0" borderId="0" xfId="0" applyFont="1" applyAlignment="1">
      <alignment horizontal="center" vertical="center"/>
    </xf>
    <xf numFmtId="0" fontId="1" fillId="0" borderId="0" xfId="0" applyFont="1"/>
    <xf numFmtId="0" fontId="1" fillId="0" borderId="0" xfId="0" applyFont="1" applyAlignment="1">
      <alignment horizontal="left" vertical="center"/>
    </xf>
    <xf numFmtId="167" fontId="14" fillId="0" borderId="0" xfId="0" applyNumberFormat="1" applyFont="1" applyAlignment="1" applyProtection="1">
      <alignment vertical="center"/>
    </xf>
    <xf numFmtId="167" fontId="14" fillId="0" borderId="0" xfId="0" applyNumberFormat="1" applyFont="1" applyFill="1" applyAlignment="1" applyProtection="1">
      <alignment horizontal="center" vertical="center"/>
    </xf>
    <xf numFmtId="167" fontId="14" fillId="0" borderId="0" xfId="0" applyNumberFormat="1" applyFont="1" applyAlignment="1" applyProtection="1">
      <alignment horizontal="center" vertical="center"/>
    </xf>
    <xf numFmtId="167" fontId="14" fillId="0" borderId="0" xfId="0" quotePrefix="1" applyNumberFormat="1" applyFont="1" applyAlignment="1" applyProtection="1">
      <alignment horizontal="center" vertical="center"/>
    </xf>
    <xf numFmtId="172" fontId="14" fillId="0" borderId="0" xfId="0" applyNumberFormat="1" applyFont="1" applyAlignment="1" applyProtection="1">
      <alignment horizontal="center" vertical="center"/>
    </xf>
    <xf numFmtId="0" fontId="88" fillId="0" borderId="0" xfId="0" applyFont="1" applyBorder="1" applyAlignment="1" applyProtection="1">
      <alignment horizontal="center" vertical="center"/>
    </xf>
    <xf numFmtId="0" fontId="88" fillId="0" borderId="0" xfId="0" applyFont="1" applyBorder="1" applyAlignment="1" applyProtection="1">
      <alignment vertical="center"/>
    </xf>
    <xf numFmtId="0" fontId="12" fillId="0" borderId="0" xfId="0" applyFont="1" applyBorder="1" applyAlignment="1" applyProtection="1">
      <alignment horizontal="right" vertical="center"/>
    </xf>
    <xf numFmtId="4" fontId="41" fillId="0" borderId="0" xfId="0" applyNumberFormat="1" applyFont="1" applyFill="1" applyBorder="1" applyAlignment="1" applyProtection="1">
      <alignment horizontal="center" vertical="center"/>
    </xf>
    <xf numFmtId="0" fontId="0" fillId="0" borderId="0" xfId="0" applyAlignment="1" applyProtection="1">
      <alignment horizontal="center" vertical="center"/>
    </xf>
    <xf numFmtId="0" fontId="0" fillId="0" borderId="0" xfId="0" applyAlignment="1" applyProtection="1">
      <alignment vertical="center"/>
    </xf>
    <xf numFmtId="0" fontId="5" fillId="0" borderId="0" xfId="0" applyFont="1" applyAlignment="1" applyProtection="1">
      <alignment vertical="center"/>
    </xf>
    <xf numFmtId="0" fontId="5" fillId="0" borderId="0" xfId="0" applyFont="1" applyBorder="1" applyAlignment="1" applyProtection="1">
      <alignment vertical="center"/>
    </xf>
    <xf numFmtId="0" fontId="91" fillId="0" borderId="0" xfId="0" applyFont="1" applyFill="1" applyBorder="1" applyAlignment="1" applyProtection="1">
      <alignment horizontal="center" vertical="center"/>
    </xf>
    <xf numFmtId="0" fontId="91" fillId="0" borderId="0" xfId="2" applyFont="1" applyBorder="1" applyAlignment="1" applyProtection="1">
      <alignment vertical="top" wrapText="1"/>
    </xf>
    <xf numFmtId="0" fontId="110" fillId="4" borderId="2" xfId="0" applyFont="1" applyFill="1" applyBorder="1" applyAlignment="1" applyProtection="1">
      <alignment vertical="center"/>
    </xf>
    <xf numFmtId="0" fontId="110" fillId="4" borderId="2" xfId="0" applyFont="1" applyFill="1" applyBorder="1" applyAlignment="1" applyProtection="1">
      <alignment horizontal="left" vertical="center"/>
    </xf>
    <xf numFmtId="0" fontId="110" fillId="4" borderId="2" xfId="0" applyFont="1" applyFill="1" applyBorder="1" applyAlignment="1" applyProtection="1">
      <alignment horizontal="center" vertical="center"/>
    </xf>
    <xf numFmtId="169" fontId="110" fillId="4" borderId="2" xfId="0" applyNumberFormat="1" applyFont="1" applyFill="1" applyBorder="1" applyAlignment="1" applyProtection="1">
      <alignment horizontal="center" vertical="center"/>
    </xf>
    <xf numFmtId="4" fontId="110" fillId="4" borderId="2" xfId="0" applyNumberFormat="1" applyFont="1" applyFill="1" applyBorder="1" applyAlignment="1" applyProtection="1">
      <alignment horizontal="center" vertical="center"/>
    </xf>
    <xf numFmtId="0" fontId="93" fillId="0" borderId="2" xfId="0" applyFont="1" applyBorder="1" applyAlignment="1" applyProtection="1">
      <alignment horizontal="center" vertical="center"/>
    </xf>
    <xf numFmtId="0" fontId="93" fillId="8" borderId="2" xfId="0" applyFont="1" applyFill="1" applyBorder="1" applyAlignment="1" applyProtection="1">
      <alignment vertical="center" shrinkToFit="1"/>
      <protection locked="0"/>
    </xf>
    <xf numFmtId="0" fontId="93" fillId="8" borderId="2" xfId="0" applyFont="1" applyFill="1" applyBorder="1" applyAlignment="1" applyProtection="1">
      <alignment horizontal="center" vertical="center"/>
      <protection locked="0"/>
    </xf>
    <xf numFmtId="169" fontId="93" fillId="8" borderId="2" xfId="0" applyNumberFormat="1" applyFont="1" applyFill="1" applyBorder="1" applyAlignment="1" applyProtection="1">
      <alignment horizontal="center" vertical="center"/>
      <protection locked="0"/>
    </xf>
    <xf numFmtId="0" fontId="93" fillId="8" borderId="2" xfId="0" applyFont="1" applyFill="1" applyBorder="1" applyAlignment="1" applyProtection="1">
      <alignment horizontal="center" vertical="center" shrinkToFit="1"/>
      <protection locked="0"/>
    </xf>
    <xf numFmtId="2" fontId="93" fillId="0" borderId="2" xfId="0" applyNumberFormat="1" applyFont="1" applyBorder="1" applyAlignment="1" applyProtection="1">
      <alignment horizontal="center" vertical="center"/>
    </xf>
    <xf numFmtId="4" fontId="93" fillId="0" borderId="5" xfId="0" applyNumberFormat="1" applyFont="1" applyFill="1" applyBorder="1" applyAlignment="1" applyProtection="1">
      <alignment horizontal="center" vertical="center"/>
    </xf>
    <xf numFmtId="2" fontId="93" fillId="0" borderId="5" xfId="0" applyNumberFormat="1" applyFont="1" applyBorder="1" applyAlignment="1" applyProtection="1">
      <alignment horizontal="center" vertical="center"/>
    </xf>
    <xf numFmtId="0" fontId="93" fillId="0" borderId="2" xfId="0" applyFont="1" applyFill="1" applyBorder="1" applyAlignment="1" applyProtection="1">
      <alignment horizontal="center" vertical="center"/>
    </xf>
    <xf numFmtId="0" fontId="93" fillId="2" borderId="2" xfId="0" applyFont="1" applyFill="1" applyBorder="1" applyAlignment="1" applyProtection="1">
      <alignment horizontal="center" vertical="center"/>
    </xf>
    <xf numFmtId="0" fontId="112" fillId="15" borderId="16" xfId="0" applyFont="1" applyFill="1" applyBorder="1" applyAlignment="1" applyProtection="1">
      <alignment horizontal="center" vertical="center"/>
    </xf>
    <xf numFmtId="0" fontId="105" fillId="0" borderId="0" xfId="0" applyFont="1" applyFill="1" applyBorder="1" applyAlignment="1" applyProtection="1">
      <alignment vertical="center"/>
    </xf>
    <xf numFmtId="0" fontId="102" fillId="0" borderId="0" xfId="0" applyFont="1" applyBorder="1" applyAlignment="1" applyProtection="1">
      <alignment horizontal="right" vertical="center"/>
    </xf>
    <xf numFmtId="0" fontId="91" fillId="0" borderId="0" xfId="0" applyFont="1" applyAlignment="1" applyProtection="1">
      <alignment vertical="center"/>
    </xf>
    <xf numFmtId="0" fontId="91" fillId="0" borderId="0" xfId="0" applyFont="1" applyAlignment="1" applyProtection="1">
      <alignment horizontal="center" vertical="center"/>
    </xf>
    <xf numFmtId="0" fontId="91" fillId="0" borderId="0" xfId="0" applyFont="1" applyAlignment="1" applyProtection="1">
      <alignment horizontal="right" vertical="center"/>
    </xf>
    <xf numFmtId="0" fontId="91" fillId="0" borderId="0" xfId="0" applyFont="1" applyBorder="1" applyAlignment="1" applyProtection="1">
      <alignment vertical="center"/>
    </xf>
    <xf numFmtId="0" fontId="110" fillId="4" borderId="2" xfId="0" applyFont="1" applyFill="1" applyBorder="1" applyAlignment="1">
      <alignment horizontal="center" vertical="center"/>
    </xf>
    <xf numFmtId="0" fontId="110" fillId="4" borderId="2" xfId="0" applyFont="1" applyFill="1" applyBorder="1" applyAlignment="1">
      <alignment horizontal="left" vertical="center"/>
    </xf>
    <xf numFmtId="0" fontId="110" fillId="4" borderId="8" xfId="0" applyFont="1" applyFill="1" applyBorder="1" applyAlignment="1">
      <alignment horizontal="center" vertical="center"/>
    </xf>
    <xf numFmtId="169" fontId="110" fillId="4" borderId="8" xfId="0" applyNumberFormat="1" applyFont="1" applyFill="1" applyBorder="1" applyAlignment="1">
      <alignment horizontal="center" vertical="center"/>
    </xf>
    <xf numFmtId="16" fontId="110" fillId="4" borderId="8" xfId="0" applyNumberFormat="1" applyFont="1" applyFill="1" applyBorder="1" applyAlignment="1">
      <alignment horizontal="center" vertical="center"/>
    </xf>
    <xf numFmtId="170" fontId="110" fillId="4" borderId="8" xfId="0" applyNumberFormat="1" applyFont="1" applyFill="1" applyBorder="1" applyAlignment="1">
      <alignment horizontal="center" vertical="center"/>
    </xf>
    <xf numFmtId="169" fontId="110" fillId="4" borderId="2" xfId="0" applyNumberFormat="1" applyFont="1" applyFill="1" applyBorder="1" applyAlignment="1">
      <alignment horizontal="center" vertical="center"/>
    </xf>
    <xf numFmtId="170" fontId="110" fillId="4" borderId="2" xfId="0" applyNumberFormat="1" applyFont="1" applyFill="1" applyBorder="1" applyAlignment="1">
      <alignment horizontal="center" vertical="center"/>
    </xf>
    <xf numFmtId="0" fontId="93" fillId="0" borderId="4" xfId="0" applyFont="1" applyBorder="1" applyAlignment="1">
      <alignment horizontal="center" vertical="center"/>
    </xf>
    <xf numFmtId="0" fontId="93" fillId="0" borderId="5" xfId="0" applyFont="1" applyBorder="1" applyAlignment="1">
      <alignment horizontal="center" vertical="center"/>
    </xf>
    <xf numFmtId="0" fontId="93" fillId="0" borderId="7" xfId="0" applyFont="1" applyBorder="1" applyAlignment="1">
      <alignment horizontal="center" vertical="center"/>
    </xf>
    <xf numFmtId="0" fontId="93" fillId="0" borderId="2" xfId="0" applyFont="1" applyFill="1" applyBorder="1" applyAlignment="1" applyProtection="1">
      <alignment vertical="center" shrinkToFit="1"/>
    </xf>
    <xf numFmtId="0" fontId="91" fillId="8" borderId="2" xfId="0" applyFont="1" applyFill="1" applyBorder="1" applyAlignment="1" applyProtection="1">
      <alignment horizontal="center" vertical="center"/>
      <protection locked="0"/>
    </xf>
    <xf numFmtId="169" fontId="93" fillId="0" borderId="2" xfId="0" applyNumberFormat="1" applyFont="1" applyFill="1" applyBorder="1" applyAlignment="1" applyProtection="1">
      <alignment horizontal="center" vertical="center"/>
    </xf>
    <xf numFmtId="16" fontId="91" fillId="8" borderId="2" xfId="0" applyNumberFormat="1" applyFont="1" applyFill="1" applyBorder="1" applyAlignment="1" applyProtection="1">
      <alignment horizontal="center" vertical="center"/>
      <protection locked="0"/>
    </xf>
    <xf numFmtId="0" fontId="91" fillId="0" borderId="0" xfId="0" applyFont="1"/>
    <xf numFmtId="0" fontId="91" fillId="0" borderId="0" xfId="0" applyFont="1" applyAlignment="1">
      <alignment horizontal="center"/>
    </xf>
    <xf numFmtId="0" fontId="93" fillId="0" borderId="2" xfId="0" applyFont="1" applyBorder="1" applyAlignment="1">
      <alignment horizontal="center" vertical="center"/>
    </xf>
    <xf numFmtId="0" fontId="98" fillId="0" borderId="0" xfId="0" applyFont="1"/>
    <xf numFmtId="0" fontId="98" fillId="0" borderId="0" xfId="0" applyFont="1" applyBorder="1"/>
    <xf numFmtId="0" fontId="109" fillId="0" borderId="0" xfId="0" applyFont="1" applyAlignment="1">
      <alignment horizontal="right"/>
    </xf>
    <xf numFmtId="0" fontId="109" fillId="0" borderId="0" xfId="0" applyFont="1"/>
    <xf numFmtId="0" fontId="103" fillId="0" borderId="0" xfId="0" applyFont="1" applyAlignment="1">
      <alignment horizontal="right" wrapText="1" shrinkToFit="1"/>
    </xf>
    <xf numFmtId="0" fontId="109" fillId="0" borderId="0" xfId="0" applyFont="1" applyFill="1" applyBorder="1" applyAlignment="1" applyProtection="1">
      <alignment horizontal="center"/>
    </xf>
    <xf numFmtId="0" fontId="98" fillId="0" borderId="0" xfId="0" applyFont="1" applyAlignment="1">
      <alignment horizontal="center"/>
    </xf>
    <xf numFmtId="0" fontId="103" fillId="0" borderId="0" xfId="0" applyFont="1" applyAlignment="1">
      <alignment horizontal="right" shrinkToFit="1"/>
    </xf>
    <xf numFmtId="0" fontId="104" fillId="0" borderId="0" xfId="0" applyFont="1" applyFill="1" applyAlignment="1"/>
    <xf numFmtId="0" fontId="108" fillId="0" borderId="0" xfId="0" applyFont="1" applyBorder="1" applyAlignment="1"/>
    <xf numFmtId="0" fontId="115" fillId="0" borderId="0" xfId="0" applyFont="1" applyBorder="1" applyAlignment="1"/>
    <xf numFmtId="0" fontId="91" fillId="0" borderId="8" xfId="0" applyFont="1" applyBorder="1" applyAlignment="1">
      <alignment horizontal="center" vertical="center"/>
    </xf>
    <xf numFmtId="0" fontId="91" fillId="0" borderId="2" xfId="0" applyFont="1" applyBorder="1" applyAlignment="1" applyProtection="1">
      <alignment horizontal="center" vertical="center"/>
    </xf>
    <xf numFmtId="0" fontId="91" fillId="0" borderId="2" xfId="0" applyFont="1" applyBorder="1" applyAlignment="1" applyProtection="1">
      <alignment horizontal="center" vertical="center" wrapText="1"/>
    </xf>
    <xf numFmtId="0" fontId="116" fillId="0" borderId="0" xfId="0" applyFont="1"/>
    <xf numFmtId="0" fontId="116" fillId="0" borderId="0" xfId="0" applyFont="1" applyAlignment="1">
      <alignment horizontal="center" vertical="center"/>
    </xf>
    <xf numFmtId="167" fontId="117" fillId="0" borderId="0" xfId="0" applyNumberFormat="1" applyFont="1" applyAlignment="1">
      <alignment horizontal="center" vertical="center"/>
    </xf>
    <xf numFmtId="0" fontId="87" fillId="11" borderId="0" xfId="0" applyFont="1" applyFill="1"/>
    <xf numFmtId="0" fontId="118" fillId="0" borderId="0" xfId="0" applyFont="1"/>
    <xf numFmtId="0" fontId="77" fillId="21" borderId="0" xfId="0" applyFont="1" applyFill="1" applyAlignment="1">
      <alignment horizontal="left" vertical="center"/>
    </xf>
    <xf numFmtId="167" fontId="77" fillId="21" borderId="0" xfId="0" applyNumberFormat="1" applyFont="1" applyFill="1" applyAlignment="1">
      <alignment horizontal="center" vertical="center"/>
    </xf>
    <xf numFmtId="167" fontId="77" fillId="0" borderId="0" xfId="0" applyNumberFormat="1" applyFont="1" applyFill="1" applyAlignment="1">
      <alignment horizontal="center" vertical="center"/>
    </xf>
    <xf numFmtId="0" fontId="116" fillId="0" borderId="0" xfId="0" applyFont="1" applyFill="1" applyAlignment="1">
      <alignment horizontal="center" vertical="center"/>
    </xf>
    <xf numFmtId="169" fontId="77" fillId="21" borderId="0" xfId="0" applyNumberFormat="1" applyFont="1" applyFill="1" applyAlignment="1">
      <alignment horizontal="center" vertical="center"/>
    </xf>
    <xf numFmtId="0" fontId="87" fillId="11" borderId="0" xfId="0" applyFont="1" applyFill="1" applyAlignment="1">
      <alignment horizontal="center"/>
    </xf>
    <xf numFmtId="0" fontId="118" fillId="0" borderId="0" xfId="0" applyFont="1" applyFill="1" applyAlignment="1">
      <alignment horizontal="center"/>
    </xf>
    <xf numFmtId="0" fontId="118" fillId="0" borderId="0" xfId="0" applyFont="1" applyAlignment="1">
      <alignment horizontal="left"/>
    </xf>
    <xf numFmtId="0" fontId="118" fillId="0" borderId="0" xfId="0" applyFont="1" applyAlignment="1">
      <alignment horizontal="center"/>
    </xf>
    <xf numFmtId="0" fontId="91" fillId="0" borderId="0" xfId="2" applyFont="1" applyFill="1" applyBorder="1" applyAlignment="1" applyProtection="1">
      <alignment vertical="top" wrapText="1"/>
    </xf>
    <xf numFmtId="167" fontId="67" fillId="0" borderId="0" xfId="0" applyNumberFormat="1" applyFont="1" applyFill="1" applyAlignment="1" applyProtection="1">
      <alignment horizontal="center" vertical="center"/>
    </xf>
    <xf numFmtId="0" fontId="119" fillId="11" borderId="0" xfId="0" applyFont="1" applyFill="1" applyAlignment="1">
      <alignment horizontal="center"/>
    </xf>
    <xf numFmtId="0" fontId="120" fillId="0" borderId="0" xfId="0" applyFont="1" applyAlignment="1">
      <alignment horizontal="left"/>
    </xf>
    <xf numFmtId="0" fontId="96" fillId="18" borderId="9" xfId="2" applyFont="1" applyFill="1" applyBorder="1" applyAlignment="1" applyProtection="1">
      <alignment horizontal="center" vertical="top" wrapText="1"/>
    </xf>
    <xf numFmtId="0" fontId="14" fillId="0" borderId="0" xfId="2" applyFont="1" applyBorder="1" applyAlignment="1" applyProtection="1">
      <alignment vertical="top"/>
    </xf>
    <xf numFmtId="0" fontId="14" fillId="13" borderId="0" xfId="2" applyFont="1" applyFill="1" applyAlignment="1" applyProtection="1">
      <alignment vertical="top"/>
    </xf>
    <xf numFmtId="0" fontId="14" fillId="0" borderId="0" xfId="2" applyFont="1" applyAlignment="1" applyProtection="1">
      <alignment vertical="top"/>
    </xf>
    <xf numFmtId="0" fontId="16" fillId="15" borderId="9" xfId="2" applyFont="1" applyFill="1" applyBorder="1" applyAlignment="1" applyProtection="1">
      <alignment vertical="top"/>
    </xf>
    <xf numFmtId="0" fontId="91" fillId="15" borderId="9" xfId="2" applyFont="1" applyFill="1" applyBorder="1" applyAlignment="1" applyProtection="1">
      <alignment vertical="top"/>
    </xf>
    <xf numFmtId="0" fontId="14" fillId="15" borderId="0" xfId="2" applyFont="1" applyFill="1" applyBorder="1" applyAlignment="1" applyProtection="1">
      <alignment vertical="top"/>
    </xf>
    <xf numFmtId="0" fontId="91" fillId="15" borderId="0" xfId="2" applyFont="1" applyFill="1" applyBorder="1" applyAlignment="1" applyProtection="1">
      <alignment vertical="top"/>
    </xf>
    <xf numFmtId="0" fontId="91" fillId="15" borderId="0" xfId="2" applyFont="1" applyFill="1" applyBorder="1" applyAlignment="1" applyProtection="1">
      <alignment horizontal="right" vertical="top"/>
    </xf>
    <xf numFmtId="0" fontId="85" fillId="15" borderId="11" xfId="2" applyFont="1" applyFill="1" applyBorder="1" applyAlignment="1" applyProtection="1">
      <alignment vertical="top"/>
    </xf>
    <xf numFmtId="0" fontId="14" fillId="15" borderId="11" xfId="2" applyFont="1" applyFill="1" applyBorder="1" applyAlignment="1" applyProtection="1">
      <alignment vertical="top"/>
    </xf>
    <xf numFmtId="0" fontId="91" fillId="15" borderId="11" xfId="2" applyFont="1" applyFill="1" applyBorder="1" applyAlignment="1" applyProtection="1">
      <alignment horizontal="right" vertical="top"/>
    </xf>
    <xf numFmtId="0" fontId="91" fillId="0" borderId="0" xfId="2" applyFont="1" applyAlignment="1" applyProtection="1">
      <alignment vertical="top"/>
    </xf>
    <xf numFmtId="0" fontId="91" fillId="0" borderId="0" xfId="2" applyFont="1" applyBorder="1" applyAlignment="1" applyProtection="1">
      <alignment horizontal="right" vertical="top"/>
    </xf>
    <xf numFmtId="0" fontId="16" fillId="0" borderId="0" xfId="1" applyNumberFormat="1" applyFont="1" applyFill="1" applyBorder="1" applyAlignment="1" applyProtection="1">
      <alignment horizontal="center" vertical="top"/>
    </xf>
    <xf numFmtId="0" fontId="16" fillId="0" borderId="0" xfId="0" applyNumberFormat="1" applyFont="1" applyFill="1" applyBorder="1" applyAlignment="1" applyProtection="1">
      <alignment horizontal="center" vertical="top"/>
    </xf>
    <xf numFmtId="0" fontId="14" fillId="13" borderId="0" xfId="2" applyFont="1" applyFill="1" applyBorder="1" applyAlignment="1" applyProtection="1">
      <alignment vertical="top"/>
    </xf>
    <xf numFmtId="0" fontId="93" fillId="13" borderId="9" xfId="2" applyFont="1" applyFill="1" applyBorder="1" applyAlignment="1" applyProtection="1">
      <alignment vertical="top"/>
    </xf>
    <xf numFmtId="0" fontId="91" fillId="13" borderId="9" xfId="2" applyFont="1" applyFill="1" applyBorder="1" applyAlignment="1" applyProtection="1">
      <alignment vertical="top"/>
    </xf>
    <xf numFmtId="0" fontId="93" fillId="13" borderId="0" xfId="2" applyFont="1" applyFill="1" applyBorder="1" applyAlignment="1" applyProtection="1">
      <alignment vertical="top"/>
    </xf>
    <xf numFmtId="0" fontId="91" fillId="13" borderId="0" xfId="2" applyFont="1" applyFill="1" applyBorder="1" applyAlignment="1" applyProtection="1">
      <alignment vertical="top"/>
    </xf>
    <xf numFmtId="0" fontId="93" fillId="0" borderId="0" xfId="2" applyFont="1" applyFill="1" applyBorder="1" applyAlignment="1" applyProtection="1">
      <alignment vertical="top"/>
    </xf>
    <xf numFmtId="0" fontId="91" fillId="0" borderId="0" xfId="2" applyFont="1" applyBorder="1" applyAlignment="1" applyProtection="1">
      <alignment vertical="top"/>
    </xf>
    <xf numFmtId="0" fontId="92" fillId="15" borderId="11" xfId="2" applyFont="1" applyFill="1" applyBorder="1" applyAlignment="1" applyProtection="1">
      <alignment vertical="top"/>
    </xf>
    <xf numFmtId="0" fontId="16" fillId="15" borderId="14" xfId="2" applyFont="1" applyFill="1" applyBorder="1" applyAlignment="1" applyProtection="1">
      <alignment vertical="top"/>
    </xf>
    <xf numFmtId="0" fontId="14" fillId="15" borderId="14" xfId="2" applyFont="1" applyFill="1" applyBorder="1" applyAlignment="1" applyProtection="1">
      <alignment vertical="top"/>
    </xf>
    <xf numFmtId="0" fontId="91" fillId="0" borderId="14" xfId="1" applyFont="1" applyBorder="1" applyAlignment="1" applyProtection="1">
      <alignment vertical="top"/>
    </xf>
    <xf numFmtId="0" fontId="91" fillId="0" borderId="14" xfId="2" applyFont="1" applyBorder="1" applyAlignment="1" applyProtection="1">
      <alignment vertical="top"/>
    </xf>
    <xf numFmtId="0" fontId="14" fillId="15" borderId="9" xfId="2" applyFont="1" applyFill="1" applyBorder="1" applyAlignment="1" applyProtection="1">
      <alignment vertical="top"/>
    </xf>
    <xf numFmtId="0" fontId="91" fillId="13" borderId="9" xfId="2" applyFont="1" applyFill="1" applyBorder="1" applyAlignment="1" applyProtection="1">
      <alignment horizontal="left" vertical="top"/>
    </xf>
    <xf numFmtId="164" fontId="101" fillId="14" borderId="9" xfId="2" applyNumberFormat="1" applyFont="1" applyFill="1" applyBorder="1" applyAlignment="1" applyProtection="1">
      <alignment horizontal="center" vertical="top" shrinkToFit="1"/>
      <protection locked="0"/>
    </xf>
    <xf numFmtId="0" fontId="91" fillId="13" borderId="9" xfId="2" applyFont="1" applyFill="1" applyBorder="1" applyAlignment="1" applyProtection="1">
      <alignment horizontal="center" vertical="top"/>
    </xf>
    <xf numFmtId="20" fontId="101" fillId="14" borderId="9" xfId="2" applyNumberFormat="1" applyFont="1" applyFill="1" applyBorder="1" applyAlignment="1" applyProtection="1">
      <alignment horizontal="center" vertical="top"/>
      <protection locked="0"/>
    </xf>
    <xf numFmtId="0" fontId="91" fillId="13" borderId="0" xfId="2" applyFont="1" applyFill="1" applyBorder="1" applyAlignment="1" applyProtection="1">
      <alignment horizontal="right" vertical="top"/>
    </xf>
    <xf numFmtId="0" fontId="93" fillId="14" borderId="12" xfId="0" applyFont="1" applyFill="1" applyBorder="1" applyAlignment="1" applyProtection="1">
      <alignment horizontal="center" vertical="top"/>
      <protection locked="0"/>
    </xf>
    <xf numFmtId="0" fontId="93" fillId="0" borderId="9" xfId="0" applyFont="1" applyFill="1" applyBorder="1" applyAlignment="1" applyProtection="1">
      <alignment horizontal="center" vertical="top"/>
    </xf>
    <xf numFmtId="0" fontId="91" fillId="15" borderId="14" xfId="2" applyFont="1" applyFill="1" applyBorder="1" applyAlignment="1" applyProtection="1">
      <alignment horizontal="center" vertical="top"/>
    </xf>
    <xf numFmtId="0" fontId="93" fillId="15" borderId="0" xfId="2" applyFont="1" applyFill="1" applyBorder="1" applyAlignment="1" applyProtection="1">
      <alignment horizontal="right" vertical="top"/>
    </xf>
    <xf numFmtId="0" fontId="93" fillId="14" borderId="6" xfId="0" applyFont="1" applyFill="1" applyBorder="1" applyAlignment="1" applyProtection="1">
      <alignment horizontal="center" vertical="top"/>
      <protection locked="0"/>
    </xf>
    <xf numFmtId="0" fontId="93" fillId="0" borderId="0" xfId="0" applyFont="1" applyFill="1" applyBorder="1" applyAlignment="1" applyProtection="1">
      <alignment horizontal="center" vertical="top"/>
    </xf>
    <xf numFmtId="0" fontId="91" fillId="15" borderId="11" xfId="2" applyFont="1" applyFill="1" applyBorder="1" applyAlignment="1" applyProtection="1">
      <alignment vertical="top"/>
    </xf>
    <xf numFmtId="0" fontId="93" fillId="13" borderId="11" xfId="0" applyFont="1" applyFill="1" applyBorder="1" applyAlignment="1" applyProtection="1">
      <alignment vertical="top"/>
    </xf>
    <xf numFmtId="0" fontId="93" fillId="0" borderId="11" xfId="0" applyFont="1" applyFill="1" applyBorder="1" applyAlignment="1" applyProtection="1">
      <alignment vertical="top"/>
    </xf>
    <xf numFmtId="0" fontId="91" fillId="0" borderId="9" xfId="2" applyFont="1" applyBorder="1" applyAlignment="1" applyProtection="1">
      <alignment vertical="top"/>
    </xf>
    <xf numFmtId="167" fontId="93" fillId="14" borderId="9" xfId="2" applyNumberFormat="1" applyFont="1" applyFill="1" applyBorder="1" applyAlignment="1" applyProtection="1">
      <alignment horizontal="center" vertical="top"/>
    </xf>
    <xf numFmtId="0" fontId="15" fillId="15" borderId="11" xfId="2" applyFont="1" applyFill="1" applyBorder="1" applyAlignment="1" applyProtection="1">
      <alignment vertical="top"/>
    </xf>
    <xf numFmtId="0" fontId="91" fillId="0" borderId="11" xfId="2" applyFont="1" applyBorder="1" applyAlignment="1" applyProtection="1">
      <alignment vertical="top"/>
    </xf>
    <xf numFmtId="171" fontId="93" fillId="14" borderId="11" xfId="2" applyNumberFormat="1" applyFont="1" applyFill="1" applyBorder="1" applyAlignment="1" applyProtection="1">
      <alignment horizontal="center" vertical="top"/>
      <protection locked="0"/>
    </xf>
    <xf numFmtId="0" fontId="97" fillId="0" borderId="11" xfId="2" applyFont="1" applyBorder="1" applyAlignment="1" applyProtection="1">
      <alignment vertical="top"/>
    </xf>
    <xf numFmtId="0" fontId="93" fillId="15" borderId="9" xfId="2" applyFont="1" applyFill="1" applyBorder="1" applyAlignment="1" applyProtection="1">
      <alignment horizontal="right" vertical="top"/>
    </xf>
    <xf numFmtId="0" fontId="16" fillId="15" borderId="0" xfId="2" applyFont="1" applyFill="1" applyBorder="1" applyAlignment="1" applyProtection="1">
      <alignment vertical="top"/>
    </xf>
    <xf numFmtId="0" fontId="28" fillId="15" borderId="0" xfId="2" applyFont="1" applyFill="1" applyBorder="1" applyAlignment="1" applyProtection="1">
      <alignment horizontal="right" vertical="top"/>
    </xf>
    <xf numFmtId="4" fontId="101" fillId="13" borderId="0" xfId="2" applyNumberFormat="1" applyFont="1" applyFill="1" applyBorder="1" applyAlignment="1" applyProtection="1">
      <alignment horizontal="center" vertical="top"/>
    </xf>
    <xf numFmtId="4" fontId="93" fillId="14" borderId="0" xfId="2" applyNumberFormat="1" applyFont="1" applyFill="1" applyBorder="1" applyAlignment="1" applyProtection="1">
      <alignment horizontal="center" vertical="top"/>
      <protection locked="0"/>
    </xf>
    <xf numFmtId="49" fontId="93" fillId="13" borderId="0" xfId="2" applyNumberFormat="1" applyFont="1" applyFill="1" applyBorder="1" applyAlignment="1" applyProtection="1">
      <alignment vertical="top"/>
    </xf>
    <xf numFmtId="0" fontId="20" fillId="15" borderId="0" xfId="2" applyFont="1" applyFill="1" applyBorder="1" applyAlignment="1" applyProtection="1">
      <alignment vertical="top"/>
    </xf>
    <xf numFmtId="0" fontId="90" fillId="0" borderId="0" xfId="2" applyFont="1" applyBorder="1" applyAlignment="1" applyProtection="1">
      <alignment vertical="top"/>
    </xf>
    <xf numFmtId="0" fontId="90" fillId="13" borderId="0" xfId="2" applyFont="1" applyFill="1" applyAlignment="1" applyProtection="1">
      <alignment vertical="top"/>
    </xf>
    <xf numFmtId="0" fontId="20" fillId="13" borderId="0" xfId="2" applyFont="1" applyFill="1" applyBorder="1" applyAlignment="1" applyProtection="1">
      <alignment vertical="top"/>
    </xf>
    <xf numFmtId="0" fontId="17" fillId="0" borderId="0" xfId="2" applyFont="1" applyBorder="1" applyAlignment="1" applyProtection="1">
      <alignment horizontal="left" vertical="top"/>
    </xf>
    <xf numFmtId="4" fontId="18" fillId="0" borderId="0" xfId="2" applyNumberFormat="1" applyFont="1" applyFill="1" applyBorder="1" applyAlignment="1" applyProtection="1">
      <alignment horizontal="center" vertical="top"/>
    </xf>
    <xf numFmtId="0" fontId="15" fillId="0" borderId="0" xfId="2" applyFont="1" applyBorder="1" applyAlignment="1" applyProtection="1">
      <alignment vertical="top"/>
    </xf>
    <xf numFmtId="4" fontId="18" fillId="0" borderId="0" xfId="2" applyNumberFormat="1" applyFont="1" applyFill="1" applyBorder="1" applyAlignment="1" applyProtection="1">
      <alignment horizontal="left" vertical="top"/>
    </xf>
    <xf numFmtId="0" fontId="91" fillId="0" borderId="9" xfId="2" applyFont="1" applyBorder="1" applyAlignment="1" applyProtection="1">
      <alignment horizontal="right" vertical="top"/>
    </xf>
    <xf numFmtId="0" fontId="91" fillId="0" borderId="0" xfId="2" applyFont="1" applyFill="1" applyBorder="1" applyAlignment="1" applyProtection="1">
      <alignment horizontal="right" vertical="top"/>
    </xf>
    <xf numFmtId="0" fontId="97" fillId="0" borderId="0" xfId="2" applyFont="1" applyBorder="1" applyAlignment="1" applyProtection="1">
      <alignment horizontal="right" vertical="top"/>
    </xf>
    <xf numFmtId="4" fontId="106" fillId="0" borderId="0" xfId="2" applyNumberFormat="1" applyFont="1" applyFill="1" applyBorder="1" applyAlignment="1" applyProtection="1">
      <alignment horizontal="center" vertical="top"/>
    </xf>
    <xf numFmtId="0" fontId="106" fillId="0" borderId="0" xfId="2" applyFont="1" applyBorder="1" applyAlignment="1" applyProtection="1">
      <alignment vertical="top"/>
    </xf>
    <xf numFmtId="0" fontId="93" fillId="0" borderId="0" xfId="0" applyFont="1" applyFill="1" applyBorder="1" applyAlignment="1" applyProtection="1">
      <alignment horizontal="center" vertical="top" wrapText="1"/>
    </xf>
    <xf numFmtId="0" fontId="91" fillId="0" borderId="11" xfId="2" applyFont="1" applyBorder="1" applyAlignment="1" applyProtection="1">
      <alignment horizontal="right" vertical="top"/>
    </xf>
    <xf numFmtId="0" fontId="91" fillId="0" borderId="11" xfId="2" applyFont="1" applyFill="1" applyBorder="1" applyAlignment="1" applyProtection="1">
      <alignment horizontal="left" vertical="top"/>
    </xf>
    <xf numFmtId="0" fontId="93" fillId="0" borderId="11" xfId="2" applyFont="1" applyFill="1" applyBorder="1" applyAlignment="1" applyProtection="1">
      <alignment horizontal="left" vertical="top"/>
    </xf>
    <xf numFmtId="164" fontId="96" fillId="11" borderId="9" xfId="2" applyNumberFormat="1" applyFont="1" applyFill="1" applyBorder="1" applyAlignment="1" applyProtection="1">
      <alignment horizontal="center" vertical="top" shrinkToFit="1"/>
    </xf>
    <xf numFmtId="9" fontId="93" fillId="0" borderId="0" xfId="2" applyNumberFormat="1" applyFont="1" applyFill="1" applyBorder="1" applyAlignment="1" applyProtection="1">
      <alignment horizontal="center" vertical="top"/>
    </xf>
    <xf numFmtId="0" fontId="97" fillId="0" borderId="0" xfId="2" applyFont="1" applyBorder="1" applyAlignment="1" applyProtection="1">
      <alignment vertical="top"/>
    </xf>
    <xf numFmtId="0" fontId="43" fillId="17" borderId="0" xfId="0" applyFont="1" applyFill="1" applyAlignment="1" applyProtection="1">
      <alignment vertical="top" wrapText="1"/>
    </xf>
    <xf numFmtId="0" fontId="73" fillId="17" borderId="0" xfId="0" applyFont="1" applyFill="1" applyAlignment="1" applyProtection="1">
      <alignment vertical="top" wrapText="1"/>
    </xf>
    <xf numFmtId="0" fontId="14" fillId="0" borderId="11" xfId="2" applyFont="1" applyBorder="1" applyAlignment="1" applyProtection="1">
      <alignment vertical="top"/>
    </xf>
    <xf numFmtId="9" fontId="16" fillId="0" borderId="11" xfId="2" applyNumberFormat="1" applyFont="1" applyFill="1" applyBorder="1" applyAlignment="1" applyProtection="1">
      <alignment horizontal="center" vertical="top"/>
    </xf>
    <xf numFmtId="0" fontId="19" fillId="0" borderId="11" xfId="2" applyFont="1" applyBorder="1" applyAlignment="1" applyProtection="1">
      <alignment vertical="top"/>
    </xf>
    <xf numFmtId="9" fontId="16" fillId="0" borderId="0" xfId="2" applyNumberFormat="1" applyFont="1" applyFill="1" applyBorder="1" applyAlignment="1" applyProtection="1">
      <alignment horizontal="center" vertical="top"/>
    </xf>
    <xf numFmtId="0" fontId="19" fillId="0" borderId="0" xfId="2" applyFont="1" applyBorder="1" applyAlignment="1" applyProtection="1">
      <alignment vertical="top"/>
    </xf>
    <xf numFmtId="168" fontId="91" fillId="0" borderId="9" xfId="2" applyNumberFormat="1" applyFont="1" applyFill="1" applyBorder="1" applyAlignment="1" applyProtection="1">
      <alignment horizontal="center" vertical="top"/>
    </xf>
    <xf numFmtId="20" fontId="93" fillId="14" borderId="9" xfId="2" applyNumberFormat="1" applyFont="1" applyFill="1" applyBorder="1" applyAlignment="1" applyProtection="1">
      <alignment horizontal="center" vertical="top"/>
      <protection locked="0"/>
    </xf>
    <xf numFmtId="20" fontId="91" fillId="0" borderId="9" xfId="2" applyNumberFormat="1" applyFont="1" applyFill="1" applyBorder="1" applyAlignment="1" applyProtection="1">
      <alignment horizontal="center" vertical="top"/>
    </xf>
    <xf numFmtId="0" fontId="91" fillId="0" borderId="0" xfId="0" applyFont="1" applyFill="1" applyBorder="1" applyAlignment="1" applyProtection="1">
      <alignment horizontal="center" vertical="top"/>
    </xf>
    <xf numFmtId="20" fontId="93" fillId="14" borderId="0" xfId="2" applyNumberFormat="1" applyFont="1" applyFill="1" applyBorder="1" applyAlignment="1" applyProtection="1">
      <alignment horizontal="center" vertical="top"/>
      <protection locked="0"/>
    </xf>
    <xf numFmtId="20" fontId="91" fillId="0" borderId="0" xfId="2" applyNumberFormat="1" applyFont="1" applyFill="1" applyBorder="1" applyAlignment="1" applyProtection="1">
      <alignment horizontal="center" vertical="top"/>
    </xf>
    <xf numFmtId="0" fontId="91" fillId="13" borderId="11" xfId="2" applyFont="1" applyFill="1" applyBorder="1" applyAlignment="1" applyProtection="1">
      <alignment horizontal="right" vertical="top"/>
    </xf>
    <xf numFmtId="164" fontId="101" fillId="13" borderId="0" xfId="2" applyNumberFormat="1" applyFont="1" applyFill="1" applyBorder="1" applyAlignment="1" applyProtection="1">
      <alignment horizontal="center" vertical="top" shrinkToFit="1"/>
    </xf>
    <xf numFmtId="0" fontId="101" fillId="0" borderId="0" xfId="2" applyFont="1" applyBorder="1" applyAlignment="1" applyProtection="1">
      <alignment vertical="top"/>
    </xf>
    <xf numFmtId="164" fontId="101" fillId="14" borderId="0" xfId="2" applyNumberFormat="1" applyFont="1" applyFill="1" applyBorder="1" applyAlignment="1" applyProtection="1">
      <alignment horizontal="center" vertical="top" shrinkToFit="1"/>
      <protection locked="0"/>
    </xf>
    <xf numFmtId="164" fontId="101" fillId="14" borderId="11" xfId="2" applyNumberFormat="1" applyFont="1" applyFill="1" applyBorder="1" applyAlignment="1" applyProtection="1">
      <alignment horizontal="center" vertical="top" shrinkToFit="1"/>
      <protection locked="0"/>
    </xf>
    <xf numFmtId="0" fontId="14" fillId="0" borderId="0" xfId="2" applyFont="1" applyFill="1" applyBorder="1" applyAlignment="1" applyProtection="1">
      <alignment vertical="top"/>
    </xf>
    <xf numFmtId="0" fontId="91" fillId="0" borderId="9" xfId="2" applyFont="1" applyFill="1" applyBorder="1" applyAlignment="1" applyProtection="1">
      <alignment vertical="top"/>
    </xf>
    <xf numFmtId="0" fontId="96" fillId="18" borderId="0" xfId="2" applyFont="1" applyFill="1" applyBorder="1" applyAlignment="1" applyProtection="1">
      <alignment vertical="top"/>
    </xf>
    <xf numFmtId="0" fontId="67" fillId="18" borderId="0" xfId="2" applyFont="1" applyFill="1" applyBorder="1" applyAlignment="1" applyProtection="1">
      <alignment vertical="top"/>
    </xf>
    <xf numFmtId="0" fontId="95" fillId="18" borderId="0" xfId="2" applyFont="1" applyFill="1" applyBorder="1" applyAlignment="1" applyProtection="1">
      <alignment vertical="top"/>
    </xf>
    <xf numFmtId="0" fontId="91" fillId="0" borderId="0" xfId="2" applyFont="1" applyFill="1" applyBorder="1" applyAlignment="1" applyProtection="1">
      <alignment vertical="top"/>
    </xf>
    <xf numFmtId="2" fontId="101" fillId="13" borderId="0" xfId="2" applyNumberFormat="1" applyFont="1" applyFill="1" applyBorder="1" applyAlignment="1" applyProtection="1">
      <alignment horizontal="center" vertical="top"/>
    </xf>
    <xf numFmtId="4" fontId="101" fillId="13" borderId="0" xfId="2" applyNumberFormat="1" applyFont="1" applyFill="1" applyBorder="1" applyAlignment="1" applyProtection="1">
      <alignment horizontal="right" vertical="top"/>
    </xf>
    <xf numFmtId="0" fontId="101" fillId="13" borderId="11" xfId="2" applyFont="1" applyFill="1" applyBorder="1" applyAlignment="1" applyProtection="1">
      <alignment vertical="top"/>
    </xf>
    <xf numFmtId="0" fontId="48" fillId="13" borderId="11" xfId="2" applyFont="1" applyFill="1" applyBorder="1" applyAlignment="1" applyProtection="1">
      <alignment vertical="top"/>
    </xf>
    <xf numFmtId="0" fontId="14" fillId="13" borderId="11" xfId="2" applyFont="1" applyFill="1" applyBorder="1" applyAlignment="1" applyProtection="1">
      <alignment vertical="top"/>
    </xf>
    <xf numFmtId="0" fontId="93" fillId="0" borderId="9" xfId="2" applyFont="1" applyBorder="1" applyAlignment="1" applyProtection="1">
      <alignment vertical="top"/>
    </xf>
    <xf numFmtId="0" fontId="93" fillId="0" borderId="9" xfId="2" applyFont="1" applyFill="1" applyBorder="1" applyAlignment="1" applyProtection="1">
      <alignment vertical="top"/>
    </xf>
    <xf numFmtId="0" fontId="110" fillId="0" borderId="0" xfId="2" applyFont="1" applyFill="1" applyBorder="1" applyAlignment="1" applyProtection="1">
      <alignment horizontal="center" vertical="top"/>
    </xf>
    <xf numFmtId="0" fontId="93" fillId="0" borderId="0" xfId="2" applyFont="1" applyBorder="1" applyAlignment="1" applyProtection="1">
      <alignment vertical="top"/>
    </xf>
    <xf numFmtId="0" fontId="19" fillId="15" borderId="0" xfId="2" applyFont="1" applyFill="1" applyBorder="1" applyAlignment="1" applyProtection="1">
      <alignment vertical="top"/>
    </xf>
    <xf numFmtId="3" fontId="101" fillId="0" borderId="0" xfId="2" applyNumberFormat="1" applyFont="1" applyFill="1" applyBorder="1" applyAlignment="1" applyProtection="1">
      <alignment horizontal="center" vertical="top"/>
    </xf>
    <xf numFmtId="0" fontId="93" fillId="0" borderId="0" xfId="2" applyFont="1" applyBorder="1" applyAlignment="1" applyProtection="1">
      <alignment horizontal="left" vertical="top"/>
    </xf>
    <xf numFmtId="0" fontId="17" fillId="15" borderId="11" xfId="2" applyFont="1" applyFill="1" applyBorder="1" applyAlignment="1" applyProtection="1">
      <alignment vertical="top"/>
    </xf>
    <xf numFmtId="0" fontId="93" fillId="0" borderId="11" xfId="2" applyFont="1" applyBorder="1" applyAlignment="1" applyProtection="1">
      <alignment vertical="top"/>
    </xf>
    <xf numFmtId="0" fontId="93" fillId="0" borderId="11" xfId="2" applyFont="1" applyFill="1" applyBorder="1" applyAlignment="1" applyProtection="1">
      <alignment vertical="top"/>
    </xf>
    <xf numFmtId="0" fontId="42" fillId="15" borderId="0" xfId="2" applyFont="1" applyFill="1" applyBorder="1" applyAlignment="1" applyProtection="1">
      <alignment vertical="top" wrapText="1"/>
    </xf>
    <xf numFmtId="0" fontId="17" fillId="15" borderId="0" xfId="2" applyFont="1" applyFill="1" applyBorder="1" applyAlignment="1" applyProtection="1">
      <alignment vertical="top"/>
    </xf>
    <xf numFmtId="0" fontId="45" fillId="0" borderId="0" xfId="2" applyNumberFormat="1" applyFont="1" applyBorder="1" applyAlignment="1" applyProtection="1">
      <alignment horizontal="center" vertical="top" wrapText="1"/>
    </xf>
    <xf numFmtId="0" fontId="15" fillId="0" borderId="0" xfId="2" applyNumberFormat="1" applyFont="1" applyBorder="1" applyAlignment="1" applyProtection="1">
      <alignment horizontal="center" vertical="top" wrapText="1"/>
    </xf>
    <xf numFmtId="0" fontId="14" fillId="15" borderId="9" xfId="2" applyFont="1" applyFill="1" applyBorder="1" applyAlignment="1" applyProtection="1">
      <alignment vertical="top" wrapText="1"/>
    </xf>
    <xf numFmtId="0" fontId="85" fillId="15" borderId="9" xfId="2" applyFont="1" applyFill="1" applyBorder="1" applyAlignment="1" applyProtection="1">
      <alignment vertical="top" wrapText="1"/>
    </xf>
    <xf numFmtId="0" fontId="14" fillId="15" borderId="0" xfId="2" applyFont="1" applyFill="1" applyBorder="1" applyAlignment="1" applyProtection="1">
      <alignment vertical="top" wrapText="1"/>
    </xf>
    <xf numFmtId="0" fontId="14" fillId="15" borderId="11" xfId="2" applyFont="1" applyFill="1" applyBorder="1" applyAlignment="1" applyProtection="1">
      <alignment vertical="top" wrapText="1"/>
    </xf>
    <xf numFmtId="49" fontId="64" fillId="11" borderId="0" xfId="0" applyNumberFormat="1" applyFont="1" applyFill="1" applyAlignment="1" applyProtection="1">
      <alignment horizontal="center" vertical="center"/>
      <protection locked="0"/>
    </xf>
    <xf numFmtId="0" fontId="66" fillId="0" borderId="0" xfId="0" applyFont="1" applyAlignment="1" applyProtection="1">
      <alignment horizontal="center" vertical="center"/>
    </xf>
    <xf numFmtId="0" fontId="0" fillId="0" borderId="0" xfId="0"/>
    <xf numFmtId="0" fontId="120" fillId="0" borderId="0" xfId="0" applyFont="1"/>
    <xf numFmtId="0" fontId="118" fillId="0" borderId="0" xfId="0" applyFont="1" applyAlignment="1">
      <alignment horizontal="center" vertical="center"/>
    </xf>
    <xf numFmtId="0" fontId="120" fillId="0" borderId="0" xfId="0" applyFont="1" applyAlignment="1">
      <alignment horizontal="center" vertical="center"/>
    </xf>
    <xf numFmtId="0" fontId="118" fillId="0" borderId="0" xfId="0" applyFont="1" applyFill="1" applyAlignment="1">
      <alignment horizontal="center" vertical="center"/>
    </xf>
    <xf numFmtId="0" fontId="118" fillId="0" borderId="0" xfId="0" applyFont="1" applyAlignment="1">
      <alignment horizontal="right"/>
    </xf>
    <xf numFmtId="0" fontId="120" fillId="0" borderId="0" xfId="0" applyFont="1" applyAlignment="1">
      <alignment horizontal="right"/>
    </xf>
    <xf numFmtId="0" fontId="93" fillId="13" borderId="0" xfId="0" applyFont="1" applyFill="1" applyBorder="1" applyAlignment="1" applyProtection="1">
      <alignment horizontal="center" vertical="top"/>
    </xf>
    <xf numFmtId="0" fontId="91" fillId="15" borderId="9" xfId="2" applyFont="1" applyFill="1" applyBorder="1" applyAlignment="1" applyProtection="1">
      <alignment horizontal="right" vertical="top"/>
    </xf>
    <xf numFmtId="0" fontId="93" fillId="14" borderId="14" xfId="0" applyFont="1" applyFill="1" applyBorder="1" applyAlignment="1" applyProtection="1">
      <alignment horizontal="center" vertical="top" shrinkToFit="1"/>
      <protection locked="0"/>
    </xf>
    <xf numFmtId="0" fontId="93" fillId="0" borderId="0" xfId="2" applyFont="1" applyFill="1" applyBorder="1" applyAlignment="1" applyProtection="1">
      <alignment horizontal="left" vertical="top"/>
    </xf>
    <xf numFmtId="0" fontId="91" fillId="0" borderId="0" xfId="2" applyFont="1" applyFill="1" applyBorder="1" applyAlignment="1" applyProtection="1">
      <alignment horizontal="left" vertical="top"/>
    </xf>
    <xf numFmtId="173" fontId="118" fillId="0" borderId="0" xfId="0" applyNumberFormat="1" applyFont="1"/>
    <xf numFmtId="0" fontId="88" fillId="0" borderId="0" xfId="0" applyFont="1" applyBorder="1" applyAlignment="1" applyProtection="1"/>
    <xf numFmtId="0" fontId="88" fillId="0" borderId="0" xfId="0" applyFont="1" applyBorder="1" applyAlignment="1" applyProtection="1">
      <alignment horizontal="center"/>
    </xf>
    <xf numFmtId="0" fontId="121" fillId="0" borderId="11" xfId="0" applyFont="1" applyBorder="1" applyAlignment="1">
      <alignment shrinkToFit="1"/>
    </xf>
    <xf numFmtId="173" fontId="118" fillId="0" borderId="0" xfId="0" applyNumberFormat="1" applyFont="1" applyAlignment="1">
      <alignment shrinkToFit="1"/>
    </xf>
    <xf numFmtId="0" fontId="64" fillId="10" borderId="14" xfId="0" applyFont="1" applyFill="1" applyBorder="1" applyAlignment="1" applyProtection="1">
      <alignment horizontal="center" vertical="center"/>
    </xf>
    <xf numFmtId="0" fontId="64" fillId="10" borderId="0" xfId="0" applyFont="1" applyFill="1" applyAlignment="1" applyProtection="1">
      <alignment horizontal="center" vertical="center"/>
    </xf>
    <xf numFmtId="164" fontId="123" fillId="0" borderId="0" xfId="2" applyNumberFormat="1" applyFont="1" applyBorder="1" applyAlignment="1" applyProtection="1">
      <alignment vertical="top"/>
      <protection locked="0"/>
    </xf>
    <xf numFmtId="0" fontId="126" fillId="0" borderId="0" xfId="2" applyFont="1" applyBorder="1" applyAlignment="1" applyProtection="1">
      <alignment vertical="top"/>
      <protection locked="0"/>
    </xf>
    <xf numFmtId="0" fontId="94" fillId="9" borderId="9" xfId="2" applyFont="1" applyFill="1" applyBorder="1" applyAlignment="1" applyProtection="1">
      <alignment horizontal="center" vertical="top"/>
    </xf>
    <xf numFmtId="0" fontId="128" fillId="15" borderId="9" xfId="2" applyFont="1" applyFill="1" applyBorder="1" applyAlignment="1" applyProtection="1">
      <alignment vertical="top"/>
    </xf>
    <xf numFmtId="0" fontId="90" fillId="15" borderId="0" xfId="2" applyFont="1" applyFill="1" applyBorder="1" applyAlignment="1" applyProtection="1">
      <alignment vertical="top"/>
    </xf>
    <xf numFmtId="0" fontId="90" fillId="15" borderId="11" xfId="2" applyFont="1" applyFill="1" applyBorder="1" applyAlignment="1" applyProtection="1">
      <alignment vertical="top"/>
    </xf>
    <xf numFmtId="0" fontId="90" fillId="0" borderId="0" xfId="2" applyFont="1" applyAlignment="1" applyProtection="1">
      <alignment vertical="top"/>
    </xf>
    <xf numFmtId="0" fontId="94" fillId="9" borderId="14" xfId="2" applyFont="1" applyFill="1" applyBorder="1" applyAlignment="1" applyProtection="1">
      <alignment horizontal="center" vertical="top"/>
    </xf>
    <xf numFmtId="0" fontId="128" fillId="15" borderId="14" xfId="2" applyFont="1" applyFill="1" applyBorder="1" applyAlignment="1" applyProtection="1">
      <alignment vertical="top"/>
    </xf>
    <xf numFmtId="0" fontId="128" fillId="15" borderId="0" xfId="2" applyFont="1" applyFill="1" applyBorder="1" applyAlignment="1" applyProtection="1">
      <alignment vertical="top"/>
    </xf>
    <xf numFmtId="0" fontId="129" fillId="15" borderId="0" xfId="2" applyFont="1" applyFill="1" applyBorder="1" applyAlignment="1" applyProtection="1">
      <alignment vertical="top"/>
    </xf>
    <xf numFmtId="0" fontId="130" fillId="15" borderId="0" xfId="2" applyFont="1" applyFill="1" applyBorder="1" applyAlignment="1" applyProtection="1">
      <alignment vertical="top"/>
    </xf>
    <xf numFmtId="0" fontId="90" fillId="15" borderId="9" xfId="2" applyFont="1" applyFill="1" applyBorder="1" applyAlignment="1" applyProtection="1">
      <alignment vertical="top"/>
    </xf>
    <xf numFmtId="0" fontId="90" fillId="15" borderId="0" xfId="2" applyFont="1" applyFill="1" applyBorder="1" applyAlignment="1" applyProtection="1">
      <alignment vertical="top" wrapText="1"/>
    </xf>
    <xf numFmtId="0" fontId="94" fillId="15" borderId="9" xfId="2" applyFont="1" applyFill="1" applyBorder="1" applyAlignment="1" applyProtection="1">
      <alignment horizontal="center" vertical="top"/>
    </xf>
    <xf numFmtId="0" fontId="131" fillId="0" borderId="0" xfId="2" applyFont="1" applyBorder="1" applyAlignment="1" applyProtection="1">
      <alignment horizontal="left" vertical="top"/>
    </xf>
    <xf numFmtId="0" fontId="122" fillId="15" borderId="0" xfId="2" applyFont="1" applyFill="1" applyBorder="1" applyAlignment="1" applyProtection="1">
      <alignment vertical="top" wrapText="1"/>
    </xf>
    <xf numFmtId="0" fontId="122" fillId="15" borderId="0" xfId="2" applyFont="1" applyFill="1" applyBorder="1" applyAlignment="1" applyProtection="1">
      <alignment vertical="top"/>
    </xf>
    <xf numFmtId="0" fontId="94" fillId="15" borderId="0" xfId="2" applyFont="1" applyFill="1" applyBorder="1" applyAlignment="1" applyProtection="1">
      <alignment vertical="top"/>
    </xf>
    <xf numFmtId="0" fontId="122" fillId="15" borderId="11" xfId="2" applyFont="1" applyFill="1" applyBorder="1" applyAlignment="1" applyProtection="1">
      <alignment vertical="top"/>
    </xf>
    <xf numFmtId="0" fontId="132" fillId="15" borderId="0" xfId="2" applyFont="1" applyFill="1" applyBorder="1" applyAlignment="1" applyProtection="1">
      <alignment vertical="top" wrapText="1"/>
    </xf>
    <xf numFmtId="0" fontId="90" fillId="15" borderId="11" xfId="2" applyFont="1" applyFill="1" applyBorder="1" applyAlignment="1" applyProtection="1">
      <alignment vertical="top" wrapText="1"/>
    </xf>
    <xf numFmtId="0" fontId="91" fillId="0" borderId="14" xfId="2" applyFont="1" applyBorder="1" applyAlignment="1" applyProtection="1">
      <alignment horizontal="left" vertical="top"/>
    </xf>
    <xf numFmtId="0" fontId="135" fillId="0" borderId="9" xfId="0" applyFont="1" applyBorder="1" applyAlignment="1">
      <alignment shrinkToFit="1"/>
    </xf>
    <xf numFmtId="169" fontId="135" fillId="0" borderId="9" xfId="0" applyNumberFormat="1" applyFont="1" applyBorder="1" applyAlignment="1">
      <alignment shrinkToFit="1"/>
    </xf>
    <xf numFmtId="0" fontId="135" fillId="0" borderId="9" xfId="0" applyFont="1" applyBorder="1" applyAlignment="1">
      <alignment horizontal="center" shrinkToFit="1"/>
    </xf>
    <xf numFmtId="0" fontId="136" fillId="0" borderId="9" xfId="0" applyFont="1" applyBorder="1" applyAlignment="1">
      <alignment horizontal="center" shrinkToFit="1"/>
    </xf>
    <xf numFmtId="169" fontId="136" fillId="0" borderId="9" xfId="0" applyNumberFormat="1" applyFont="1" applyBorder="1" applyAlignment="1">
      <alignment shrinkToFit="1"/>
    </xf>
    <xf numFmtId="0" fontId="136" fillId="0" borderId="9" xfId="0" applyFont="1" applyBorder="1" applyAlignment="1">
      <alignment shrinkToFit="1"/>
    </xf>
    <xf numFmtId="0" fontId="135" fillId="0" borderId="0" xfId="0" applyFont="1" applyBorder="1" applyAlignment="1" applyProtection="1"/>
    <xf numFmtId="169" fontId="135" fillId="0" borderId="0" xfId="0" applyNumberFormat="1" applyFont="1" applyAlignment="1" applyProtection="1">
      <alignment horizontal="center"/>
    </xf>
    <xf numFmtId="168" fontId="135" fillId="0" borderId="0" xfId="0" applyNumberFormat="1" applyFont="1" applyAlignment="1" applyProtection="1">
      <alignment horizontal="center"/>
    </xf>
    <xf numFmtId="168" fontId="135" fillId="0" borderId="0" xfId="0" applyNumberFormat="1" applyFont="1" applyAlignment="1" applyProtection="1"/>
    <xf numFmtId="169" fontId="135" fillId="0" borderId="0" xfId="0" applyNumberFormat="1" applyFont="1" applyAlignment="1" applyProtection="1"/>
    <xf numFmtId="0" fontId="91" fillId="0" borderId="14" xfId="0" applyFont="1" applyBorder="1" applyAlignment="1">
      <alignment vertical="top"/>
    </xf>
    <xf numFmtId="172" fontId="93" fillId="0" borderId="14" xfId="2" applyNumberFormat="1" applyFont="1" applyBorder="1" applyAlignment="1" applyProtection="1">
      <alignment horizontal="center" vertical="top"/>
    </xf>
    <xf numFmtId="0" fontId="139" fillId="15" borderId="11" xfId="2" applyFont="1" applyFill="1" applyBorder="1" applyAlignment="1" applyProtection="1">
      <alignment vertical="top"/>
    </xf>
    <xf numFmtId="0" fontId="93" fillId="14" borderId="3" xfId="0" applyFont="1" applyFill="1" applyBorder="1" applyAlignment="1" applyProtection="1">
      <alignment horizontal="center" vertical="top"/>
      <protection locked="0"/>
    </xf>
    <xf numFmtId="0" fontId="67" fillId="11" borderId="0" xfId="0" applyFont="1" applyFill="1" applyAlignment="1" applyProtection="1">
      <alignment horizontal="center" vertical="center"/>
    </xf>
    <xf numFmtId="0" fontId="82" fillId="9" borderId="0" xfId="0" applyFont="1" applyFill="1" applyAlignment="1" applyProtection="1">
      <alignment horizontal="center" vertical="center" shrinkToFit="1"/>
    </xf>
    <xf numFmtId="0" fontId="86" fillId="0" borderId="11" xfId="2" applyFont="1" applyBorder="1" applyAlignment="1" applyProtection="1">
      <alignment horizontal="right" vertical="top"/>
    </xf>
    <xf numFmtId="0" fontId="91" fillId="0" borderId="0" xfId="2" applyFont="1" applyBorder="1" applyAlignment="1" applyProtection="1">
      <alignment horizontal="left" vertical="top"/>
    </xf>
    <xf numFmtId="0" fontId="90" fillId="0" borderId="0" xfId="0" applyFont="1" applyAlignment="1">
      <alignment horizontal="left" vertical="top"/>
    </xf>
    <xf numFmtId="0" fontId="90" fillId="0" borderId="0" xfId="2" applyFont="1" applyBorder="1" applyAlignment="1" applyProtection="1">
      <alignment horizontal="left" vertical="top"/>
    </xf>
    <xf numFmtId="0" fontId="91" fillId="0" borderId="0" xfId="2" applyFont="1" applyBorder="1" applyAlignment="1" applyProtection="1">
      <alignment horizontal="right" vertical="top" wrapText="1"/>
    </xf>
    <xf numFmtId="0" fontId="102" fillId="20" borderId="9" xfId="0" applyFont="1" applyFill="1" applyBorder="1" applyAlignment="1" applyProtection="1">
      <alignment horizontal="center" vertical="top" wrapText="1" shrinkToFit="1"/>
      <protection locked="0"/>
    </xf>
    <xf numFmtId="0" fontId="102" fillId="20" borderId="0" xfId="0" applyFont="1" applyFill="1" applyBorder="1" applyAlignment="1" applyProtection="1">
      <alignment horizontal="center" vertical="top" wrapText="1" shrinkToFit="1"/>
      <protection locked="0"/>
    </xf>
    <xf numFmtId="0" fontId="102" fillId="20" borderId="11" xfId="0" applyFont="1" applyFill="1" applyBorder="1" applyAlignment="1" applyProtection="1">
      <alignment horizontal="center" vertical="top" wrapText="1" shrinkToFit="1"/>
      <protection locked="0"/>
    </xf>
    <xf numFmtId="0" fontId="91" fillId="19" borderId="0" xfId="0" applyFont="1" applyFill="1" applyBorder="1" applyAlignment="1" applyProtection="1">
      <alignment horizontal="right" vertical="top" wrapText="1" shrinkToFit="1"/>
    </xf>
    <xf numFmtId="0" fontId="91" fillId="19" borderId="11" xfId="0" applyFont="1" applyFill="1" applyBorder="1" applyAlignment="1" applyProtection="1">
      <alignment horizontal="right" vertical="top" wrapText="1" shrinkToFit="1"/>
    </xf>
    <xf numFmtId="0" fontId="93" fillId="14" borderId="0" xfId="0" applyFont="1" applyFill="1" applyBorder="1" applyAlignment="1" applyProtection="1">
      <alignment horizontal="center" vertical="top"/>
      <protection locked="0"/>
    </xf>
    <xf numFmtId="0" fontId="93" fillId="13" borderId="0" xfId="0" applyFont="1" applyFill="1" applyBorder="1" applyAlignment="1" applyProtection="1">
      <alignment horizontal="center" vertical="top"/>
      <protection locked="0"/>
    </xf>
    <xf numFmtId="2" fontId="93" fillId="13" borderId="0" xfId="2" applyNumberFormat="1" applyFont="1" applyFill="1" applyBorder="1" applyAlignment="1" applyProtection="1">
      <alignment horizontal="center" vertical="top"/>
    </xf>
    <xf numFmtId="0" fontId="93" fillId="13" borderId="0" xfId="2" applyFont="1" applyFill="1" applyBorder="1" applyAlignment="1" applyProtection="1">
      <alignment horizontal="center" vertical="top"/>
    </xf>
    <xf numFmtId="49" fontId="16" fillId="14" borderId="0" xfId="0" applyNumberFormat="1" applyFont="1" applyFill="1" applyBorder="1" applyAlignment="1" applyProtection="1">
      <alignment horizontal="center" vertical="center"/>
      <protection locked="0"/>
    </xf>
    <xf numFmtId="49" fontId="93" fillId="14" borderId="0" xfId="0" applyNumberFormat="1" applyFont="1" applyFill="1" applyBorder="1" applyAlignment="1" applyProtection="1">
      <alignment horizontal="center" vertical="top"/>
      <protection locked="0"/>
    </xf>
    <xf numFmtId="0" fontId="93" fillId="14" borderId="9" xfId="0" applyFont="1" applyFill="1" applyBorder="1" applyAlignment="1" applyProtection="1">
      <alignment horizontal="center" vertical="top"/>
      <protection locked="0"/>
    </xf>
    <xf numFmtId="0" fontId="99" fillId="13" borderId="11" xfId="1" quotePrefix="1" applyNumberFormat="1" applyFont="1" applyFill="1" applyBorder="1" applyAlignment="1" applyProtection="1">
      <alignment horizontal="center" vertical="top"/>
    </xf>
    <xf numFmtId="0" fontId="99" fillId="13" borderId="11" xfId="1" applyNumberFormat="1" applyFont="1" applyFill="1" applyBorder="1" applyAlignment="1" applyProtection="1">
      <alignment horizontal="center" vertical="top"/>
    </xf>
    <xf numFmtId="0" fontId="93" fillId="13" borderId="9" xfId="2" applyFont="1" applyFill="1" applyBorder="1" applyAlignment="1" applyProtection="1">
      <alignment horizontal="center" vertical="top"/>
    </xf>
    <xf numFmtId="49" fontId="99" fillId="14" borderId="11" xfId="1" applyNumberFormat="1" applyFont="1" applyFill="1" applyBorder="1" applyAlignment="1" applyProtection="1">
      <alignment horizontal="center" vertical="top"/>
      <protection locked="0"/>
    </xf>
    <xf numFmtId="49" fontId="99" fillId="14" borderId="11" xfId="0" applyNumberFormat="1" applyFont="1" applyFill="1" applyBorder="1" applyAlignment="1" applyProtection="1">
      <alignment horizontal="center" vertical="top"/>
      <protection locked="0"/>
    </xf>
    <xf numFmtId="0" fontId="93" fillId="0" borderId="0" xfId="2" applyFont="1" applyFill="1" applyBorder="1" applyAlignment="1" applyProtection="1">
      <alignment horizontal="center" vertical="top"/>
    </xf>
    <xf numFmtId="0" fontId="16" fillId="14" borderId="0" xfId="0" applyFont="1" applyFill="1" applyBorder="1" applyAlignment="1" applyProtection="1">
      <alignment horizontal="center" vertical="center"/>
      <protection locked="0"/>
    </xf>
    <xf numFmtId="49" fontId="99" fillId="14" borderId="0" xfId="1" applyNumberFormat="1" applyFont="1" applyFill="1" applyBorder="1" applyAlignment="1" applyProtection="1">
      <alignment horizontal="center" vertical="top"/>
      <protection locked="0"/>
    </xf>
    <xf numFmtId="0" fontId="102" fillId="14" borderId="9" xfId="2" applyFont="1" applyFill="1" applyBorder="1" applyAlignment="1" applyProtection="1">
      <alignment horizontal="center" vertical="top" wrapText="1" shrinkToFit="1"/>
      <protection locked="0"/>
    </xf>
    <xf numFmtId="0" fontId="102" fillId="14" borderId="0" xfId="2" applyFont="1" applyFill="1" applyBorder="1" applyAlignment="1" applyProtection="1">
      <alignment horizontal="center" vertical="top" wrapText="1" shrinkToFit="1"/>
      <protection locked="0"/>
    </xf>
    <xf numFmtId="0" fontId="102" fillId="14" borderId="11" xfId="2" applyFont="1" applyFill="1" applyBorder="1" applyAlignment="1" applyProtection="1">
      <alignment horizontal="center" vertical="top" wrapText="1" shrinkToFit="1"/>
      <protection locked="0"/>
    </xf>
    <xf numFmtId="0" fontId="93" fillId="0" borderId="0" xfId="2" applyFont="1" applyBorder="1" applyAlignment="1" applyProtection="1">
      <alignment horizontal="right" vertical="center"/>
    </xf>
    <xf numFmtId="0" fontId="16" fillId="14" borderId="9" xfId="2" applyFont="1" applyFill="1" applyBorder="1" applyAlignment="1" applyProtection="1">
      <alignment horizontal="center" vertical="center"/>
      <protection locked="0"/>
    </xf>
    <xf numFmtId="0" fontId="91" fillId="13" borderId="11" xfId="2" applyFont="1" applyFill="1" applyBorder="1" applyAlignment="1" applyProtection="1">
      <alignment horizontal="left" vertical="top" shrinkToFit="1"/>
    </xf>
    <xf numFmtId="0" fontId="57" fillId="15" borderId="0" xfId="2" applyFont="1" applyFill="1" applyBorder="1" applyAlignment="1" applyProtection="1">
      <alignment horizontal="center" vertical="top" wrapText="1"/>
    </xf>
    <xf numFmtId="0" fontId="91" fillId="13" borderId="0" xfId="0" applyFont="1" applyFill="1" applyBorder="1" applyAlignment="1" applyProtection="1">
      <alignment horizontal="center" vertical="top"/>
    </xf>
    <xf numFmtId="0" fontId="93" fillId="14" borderId="9" xfId="0" applyFont="1" applyFill="1" applyBorder="1" applyAlignment="1" applyProtection="1">
      <alignment horizontal="center" vertical="top" shrinkToFit="1"/>
      <protection locked="0"/>
    </xf>
    <xf numFmtId="0" fontId="93" fillId="14" borderId="14" xfId="0" applyFont="1" applyFill="1" applyBorder="1" applyAlignment="1" applyProtection="1">
      <alignment horizontal="center" vertical="top" shrinkToFit="1"/>
      <protection locked="0"/>
    </xf>
    <xf numFmtId="0" fontId="96" fillId="18" borderId="11" xfId="2" applyFont="1" applyFill="1" applyBorder="1" applyAlignment="1" applyProtection="1">
      <alignment horizontal="left" vertical="top"/>
    </xf>
    <xf numFmtId="0" fontId="91" fillId="15" borderId="9" xfId="2" applyFont="1" applyFill="1" applyBorder="1" applyAlignment="1" applyProtection="1">
      <alignment horizontal="right" vertical="top"/>
    </xf>
    <xf numFmtId="0" fontId="91" fillId="0" borderId="0" xfId="2" applyFont="1" applyFill="1" applyBorder="1" applyAlignment="1" applyProtection="1">
      <alignment horizontal="center" vertical="top"/>
    </xf>
    <xf numFmtId="0" fontId="93" fillId="14" borderId="3" xfId="0" applyFont="1" applyFill="1" applyBorder="1" applyAlignment="1" applyProtection="1">
      <alignment horizontal="center" vertical="top" shrinkToFit="1"/>
      <protection locked="0"/>
    </xf>
    <xf numFmtId="0" fontId="93" fillId="13" borderId="9" xfId="0" applyFont="1" applyFill="1" applyBorder="1" applyAlignment="1" applyProtection="1">
      <alignment horizontal="center" vertical="top"/>
    </xf>
    <xf numFmtId="0" fontId="94" fillId="18" borderId="11" xfId="2" applyFont="1" applyFill="1" applyBorder="1" applyAlignment="1" applyProtection="1">
      <alignment horizontal="left" vertical="top" shrinkToFit="1"/>
    </xf>
    <xf numFmtId="0" fontId="90" fillId="0" borderId="14" xfId="2" applyFont="1" applyBorder="1" applyAlignment="1" applyProtection="1">
      <alignment horizontal="left" vertical="top"/>
    </xf>
    <xf numFmtId="0" fontId="14" fillId="15" borderId="0" xfId="2" applyFont="1" applyFill="1" applyBorder="1" applyAlignment="1" applyProtection="1">
      <alignment horizontal="center" vertical="top"/>
    </xf>
    <xf numFmtId="0" fontId="93" fillId="13" borderId="0" xfId="0" applyFont="1" applyFill="1" applyBorder="1" applyAlignment="1" applyProtection="1">
      <alignment horizontal="center" vertical="top"/>
    </xf>
    <xf numFmtId="0" fontId="91" fillId="15" borderId="0" xfId="2" applyFont="1" applyFill="1" applyBorder="1" applyAlignment="1" applyProtection="1">
      <alignment horizontal="right" vertical="top" wrapText="1"/>
    </xf>
    <xf numFmtId="0" fontId="91" fillId="15" borderId="11" xfId="2" applyFont="1" applyFill="1" applyBorder="1" applyAlignment="1" applyProtection="1">
      <alignment horizontal="right" vertical="top" wrapText="1"/>
    </xf>
    <xf numFmtId="0" fontId="91" fillId="13" borderId="0" xfId="2" applyFont="1" applyFill="1" applyBorder="1" applyAlignment="1" applyProtection="1">
      <alignment horizontal="left" vertical="top" wrapText="1"/>
    </xf>
    <xf numFmtId="0" fontId="90" fillId="0" borderId="0" xfId="2" applyFont="1" applyFill="1" applyBorder="1" applyAlignment="1" applyProtection="1">
      <alignment horizontal="left" vertical="top" wrapText="1"/>
    </xf>
    <xf numFmtId="0" fontId="91" fillId="15" borderId="0" xfId="2" applyFont="1" applyFill="1" applyBorder="1" applyAlignment="1" applyProtection="1">
      <alignment horizontal="right" vertical="top" wrapText="1" shrinkToFit="1"/>
    </xf>
    <xf numFmtId="164" fontId="101" fillId="14" borderId="0" xfId="2" applyNumberFormat="1" applyFont="1" applyFill="1" applyBorder="1" applyAlignment="1" applyProtection="1">
      <alignment horizontal="center" vertical="top"/>
      <protection locked="0"/>
    </xf>
    <xf numFmtId="0" fontId="93" fillId="14" borderId="11" xfId="0" applyFont="1" applyFill="1" applyBorder="1" applyAlignment="1" applyProtection="1">
      <alignment horizontal="left" vertical="top"/>
      <protection locked="0"/>
    </xf>
    <xf numFmtId="164" fontId="101" fillId="13" borderId="9" xfId="2" applyNumberFormat="1" applyFont="1" applyFill="1" applyBorder="1" applyAlignment="1" applyProtection="1">
      <alignment horizontal="center" vertical="top" shrinkToFit="1"/>
    </xf>
    <xf numFmtId="0" fontId="93" fillId="17" borderId="0" xfId="0" applyFont="1" applyFill="1" applyAlignment="1">
      <alignment horizontal="left" vertical="top" wrapText="1"/>
    </xf>
    <xf numFmtId="0" fontId="99" fillId="14" borderId="0" xfId="0" applyFont="1" applyFill="1" applyBorder="1" applyAlignment="1" applyProtection="1">
      <alignment horizontal="center" vertical="top"/>
      <protection locked="0"/>
    </xf>
    <xf numFmtId="0" fontId="140" fillId="14" borderId="0" xfId="0" applyFont="1" applyFill="1" applyBorder="1" applyAlignment="1" applyProtection="1">
      <alignment horizontal="center" vertical="center"/>
      <protection locked="0"/>
    </xf>
    <xf numFmtId="0" fontId="91" fillId="0" borderId="11" xfId="2" applyFont="1" applyBorder="1" applyAlignment="1" applyProtection="1">
      <alignment vertical="top" wrapText="1"/>
    </xf>
    <xf numFmtId="0" fontId="91" fillId="0" borderId="0" xfId="2" applyFont="1" applyFill="1" applyBorder="1" applyAlignment="1" applyProtection="1">
      <alignment horizontal="left" vertical="top" wrapText="1"/>
    </xf>
    <xf numFmtId="0" fontId="91" fillId="15" borderId="0" xfId="2" applyFont="1" applyFill="1" applyBorder="1" applyAlignment="1" applyProtection="1">
      <alignment horizontal="left" vertical="top"/>
    </xf>
    <xf numFmtId="0" fontId="91" fillId="0" borderId="9" xfId="2" applyFont="1" applyBorder="1" applyAlignment="1" applyProtection="1">
      <alignment horizontal="left" vertical="top" wrapText="1"/>
    </xf>
    <xf numFmtId="0" fontId="91" fillId="0" borderId="9" xfId="2" applyNumberFormat="1" applyFont="1" applyBorder="1" applyAlignment="1" applyProtection="1">
      <alignment horizontal="left" vertical="top" wrapText="1"/>
    </xf>
    <xf numFmtId="0" fontId="91" fillId="0" borderId="0" xfId="2" applyNumberFormat="1" applyFont="1" applyBorder="1" applyAlignment="1" applyProtection="1">
      <alignment horizontal="left" vertical="top" wrapText="1"/>
    </xf>
    <xf numFmtId="0" fontId="91" fillId="0" borderId="11" xfId="2" applyNumberFormat="1" applyFont="1" applyBorder="1" applyAlignment="1" applyProtection="1">
      <alignment horizontal="left" vertical="top" wrapText="1"/>
    </xf>
    <xf numFmtId="0" fontId="91" fillId="0" borderId="0" xfId="2" applyFont="1" applyBorder="1" applyAlignment="1" applyProtection="1">
      <alignment horizontal="left" vertical="top" wrapText="1"/>
    </xf>
    <xf numFmtId="49" fontId="91" fillId="14" borderId="9" xfId="0" applyNumberFormat="1" applyFont="1" applyFill="1" applyBorder="1" applyAlignment="1" applyProtection="1">
      <alignment horizontal="left" vertical="top" wrapText="1"/>
    </xf>
    <xf numFmtId="49" fontId="91" fillId="14" borderId="11" xfId="0" applyNumberFormat="1" applyFont="1" applyFill="1" applyBorder="1" applyAlignment="1" applyProtection="1">
      <alignment horizontal="left" vertical="top" wrapText="1"/>
    </xf>
    <xf numFmtId="0" fontId="83" fillId="15" borderId="0" xfId="2" applyFont="1" applyFill="1" applyBorder="1" applyAlignment="1" applyProtection="1">
      <alignment horizontal="center" vertical="top" wrapText="1"/>
    </xf>
    <xf numFmtId="0" fontId="83" fillId="15" borderId="11" xfId="2" applyFont="1" applyFill="1" applyBorder="1" applyAlignment="1" applyProtection="1">
      <alignment horizontal="center" vertical="top" wrapText="1"/>
    </xf>
    <xf numFmtId="0" fontId="124" fillId="0" borderId="0" xfId="2" applyFont="1" applyBorder="1" applyAlignment="1" applyProtection="1">
      <alignment horizontal="center" vertical="top"/>
      <protection locked="0"/>
    </xf>
    <xf numFmtId="0" fontId="127" fillId="16" borderId="0" xfId="2" applyFont="1" applyFill="1" applyBorder="1" applyAlignment="1" applyProtection="1">
      <alignment horizontal="center" vertical="top"/>
    </xf>
    <xf numFmtId="164" fontId="125" fillId="0" borderId="0" xfId="2" applyNumberFormat="1" applyFont="1" applyBorder="1" applyAlignment="1" applyProtection="1">
      <alignment horizontal="center" vertical="top"/>
      <protection locked="0"/>
    </xf>
    <xf numFmtId="0" fontId="98" fillId="15" borderId="0" xfId="2" applyFont="1" applyFill="1" applyBorder="1" applyAlignment="1" applyProtection="1">
      <alignment horizontal="left" vertical="top" wrapText="1" shrinkToFit="1"/>
    </xf>
    <xf numFmtId="0" fontId="101" fillId="13" borderId="9" xfId="2" applyFont="1" applyFill="1" applyBorder="1" applyAlignment="1" applyProtection="1">
      <alignment horizontal="center" vertical="top" wrapText="1" shrinkToFit="1"/>
    </xf>
    <xf numFmtId="0" fontId="101" fillId="13" borderId="0" xfId="2" applyFont="1" applyFill="1" applyBorder="1" applyAlignment="1" applyProtection="1">
      <alignment horizontal="center" vertical="top" wrapText="1" shrinkToFit="1"/>
    </xf>
    <xf numFmtId="0" fontId="60" fillId="15" borderId="0" xfId="2" applyFont="1" applyFill="1" applyBorder="1" applyAlignment="1" applyProtection="1">
      <alignment horizontal="center" vertical="top" shrinkToFit="1"/>
    </xf>
    <xf numFmtId="164" fontId="107" fillId="13" borderId="0" xfId="2" applyNumberFormat="1" applyFont="1" applyFill="1" applyBorder="1" applyAlignment="1" applyProtection="1">
      <alignment horizontal="center" vertical="top" shrinkToFit="1"/>
    </xf>
    <xf numFmtId="0" fontId="93" fillId="14" borderId="9" xfId="2" applyFont="1" applyFill="1" applyBorder="1" applyAlignment="1" applyProtection="1">
      <alignment horizontal="center" vertical="top"/>
      <protection locked="0"/>
    </xf>
    <xf numFmtId="0" fontId="93" fillId="14" borderId="0" xfId="0" applyFont="1" applyFill="1" applyBorder="1" applyAlignment="1" applyProtection="1">
      <alignment horizontal="center" vertical="top" wrapText="1"/>
      <protection locked="0"/>
    </xf>
    <xf numFmtId="0" fontId="110" fillId="18" borderId="9" xfId="2" applyFont="1" applyFill="1" applyBorder="1" applyAlignment="1" applyProtection="1">
      <alignment horizontal="center" vertical="top"/>
    </xf>
    <xf numFmtId="0" fontId="93" fillId="0" borderId="9" xfId="2" applyFont="1" applyBorder="1" applyAlignment="1" applyProtection="1">
      <alignment horizontal="left" vertical="top"/>
    </xf>
    <xf numFmtId="0" fontId="110" fillId="0" borderId="11" xfId="2" applyFont="1" applyFill="1" applyBorder="1" applyAlignment="1" applyProtection="1">
      <alignment horizontal="center" vertical="top"/>
    </xf>
    <xf numFmtId="0" fontId="14" fillId="0" borderId="0" xfId="2" applyFont="1" applyAlignment="1" applyProtection="1">
      <alignment horizontal="center" vertical="top"/>
    </xf>
    <xf numFmtId="0" fontId="14" fillId="13" borderId="0" xfId="2" applyFont="1" applyFill="1" applyBorder="1" applyAlignment="1" applyProtection="1">
      <alignment horizontal="left" vertical="top"/>
    </xf>
    <xf numFmtId="0" fontId="96" fillId="18" borderId="0" xfId="2" applyFont="1" applyFill="1" applyBorder="1" applyAlignment="1" applyProtection="1">
      <alignment horizontal="left" vertical="top"/>
    </xf>
    <xf numFmtId="164" fontId="101" fillId="14" borderId="9" xfId="2" applyNumberFormat="1" applyFont="1" applyFill="1" applyBorder="1" applyAlignment="1" applyProtection="1">
      <alignment horizontal="center" vertical="top"/>
      <protection locked="0"/>
    </xf>
    <xf numFmtId="0" fontId="91" fillId="0" borderId="0" xfId="2" applyFont="1" applyFill="1" applyBorder="1" applyAlignment="1" applyProtection="1">
      <alignment horizontal="center" vertical="top" shrinkToFit="1"/>
    </xf>
    <xf numFmtId="0" fontId="93" fillId="0" borderId="9" xfId="2" applyNumberFormat="1" applyFont="1" applyBorder="1" applyAlignment="1" applyProtection="1">
      <alignment horizontal="left" vertical="top" wrapText="1"/>
    </xf>
    <xf numFmtId="0" fontId="93" fillId="0" borderId="11" xfId="2" applyNumberFormat="1" applyFont="1" applyBorder="1" applyAlignment="1" applyProtection="1">
      <alignment horizontal="left" vertical="top" wrapText="1"/>
    </xf>
    <xf numFmtId="49" fontId="93" fillId="14" borderId="0" xfId="0" applyNumberFormat="1" applyFont="1" applyFill="1" applyBorder="1" applyAlignment="1" applyProtection="1">
      <alignment horizontal="left" vertical="top"/>
      <protection locked="0"/>
    </xf>
    <xf numFmtId="0" fontId="14" fillId="0" borderId="0" xfId="2" applyFont="1" applyBorder="1" applyAlignment="1" applyProtection="1">
      <alignment horizontal="left" vertical="top" wrapText="1"/>
    </xf>
    <xf numFmtId="0" fontId="93" fillId="0" borderId="0" xfId="2" applyFont="1" applyFill="1" applyBorder="1" applyAlignment="1" applyProtection="1">
      <alignment horizontal="left" vertical="top"/>
    </xf>
    <xf numFmtId="0" fontId="91" fillId="0" borderId="0" xfId="2" applyFont="1" applyFill="1" applyBorder="1" applyAlignment="1" applyProtection="1">
      <alignment horizontal="left" vertical="top"/>
    </xf>
    <xf numFmtId="0" fontId="91" fillId="0" borderId="11" xfId="2" applyFont="1" applyBorder="1" applyAlignment="1" applyProtection="1">
      <alignment horizontal="left" vertical="top" wrapText="1"/>
    </xf>
    <xf numFmtId="0" fontId="0" fillId="0" borderId="0" xfId="0"/>
    <xf numFmtId="0" fontId="31" fillId="0" borderId="4" xfId="0" applyFont="1" applyBorder="1" applyAlignment="1" applyProtection="1">
      <alignment horizontal="center" vertical="center"/>
      <protection locked="0"/>
    </xf>
    <xf numFmtId="0" fontId="31" fillId="0" borderId="9" xfId="0" applyFont="1" applyBorder="1" applyAlignment="1" applyProtection="1">
      <alignment horizontal="center" vertical="center"/>
      <protection locked="0"/>
    </xf>
    <xf numFmtId="0" fontId="31" fillId="0" borderId="12" xfId="0" applyFont="1" applyBorder="1" applyAlignment="1" applyProtection="1">
      <alignment horizontal="center" vertical="center"/>
      <protection locked="0"/>
    </xf>
    <xf numFmtId="0" fontId="31" fillId="0" borderId="10" xfId="0" applyFont="1" applyBorder="1" applyAlignment="1" applyProtection="1">
      <alignment horizontal="center" vertical="center"/>
      <protection locked="0"/>
    </xf>
    <xf numFmtId="0" fontId="31" fillId="0" borderId="0" xfId="0" applyFont="1" applyBorder="1" applyAlignment="1" applyProtection="1">
      <alignment horizontal="center" vertical="center"/>
      <protection locked="0"/>
    </xf>
    <xf numFmtId="0" fontId="31" fillId="0" borderId="13" xfId="0" applyFont="1" applyBorder="1" applyAlignment="1" applyProtection="1">
      <alignment horizontal="center" vertical="center"/>
      <protection locked="0"/>
    </xf>
    <xf numFmtId="0" fontId="31" fillId="0" borderId="7" xfId="0" applyFont="1" applyBorder="1" applyAlignment="1" applyProtection="1">
      <alignment horizontal="center" vertical="center"/>
      <protection locked="0"/>
    </xf>
    <xf numFmtId="0" fontId="31" fillId="0" borderId="11" xfId="0" applyFont="1" applyBorder="1" applyAlignment="1" applyProtection="1">
      <alignment horizontal="center" vertical="center"/>
      <protection locked="0"/>
    </xf>
    <xf numFmtId="0" fontId="31" fillId="0" borderId="15" xfId="0" applyFont="1" applyBorder="1" applyAlignment="1" applyProtection="1">
      <alignment horizontal="center" vertical="center"/>
      <protection locked="0"/>
    </xf>
    <xf numFmtId="0" fontId="31" fillId="0" borderId="0" xfId="0" applyFont="1" applyBorder="1" applyAlignment="1">
      <alignment horizontal="center"/>
    </xf>
    <xf numFmtId="0" fontId="31" fillId="0" borderId="9" xfId="0" applyFont="1" applyBorder="1" applyAlignment="1">
      <alignment horizontal="center"/>
    </xf>
    <xf numFmtId="0" fontId="31" fillId="0" borderId="9" xfId="0" applyFont="1" applyBorder="1" applyAlignment="1">
      <alignment horizontal="center" vertical="center"/>
    </xf>
    <xf numFmtId="0" fontId="47" fillId="0" borderId="3" xfId="0" applyFont="1" applyFill="1" applyBorder="1" applyAlignment="1" applyProtection="1">
      <alignment horizontal="center"/>
    </xf>
    <xf numFmtId="0" fontId="47" fillId="0" borderId="14" xfId="0" applyFont="1" applyFill="1" applyBorder="1" applyAlignment="1" applyProtection="1">
      <alignment horizontal="center"/>
    </xf>
    <xf numFmtId="0" fontId="47" fillId="0" borderId="6" xfId="0" applyFont="1" applyFill="1" applyBorder="1" applyAlignment="1" applyProtection="1">
      <alignment horizontal="center"/>
    </xf>
    <xf numFmtId="0" fontId="59" fillId="0" borderId="3" xfId="0" applyFont="1" applyFill="1" applyBorder="1" applyAlignment="1" applyProtection="1">
      <alignment horizontal="center" vertical="center"/>
      <protection locked="0"/>
    </xf>
    <xf numFmtId="0" fontId="59" fillId="0" borderId="14" xfId="0" applyFont="1" applyFill="1" applyBorder="1" applyAlignment="1" applyProtection="1">
      <alignment horizontal="center" vertical="center"/>
      <protection locked="0"/>
    </xf>
    <xf numFmtId="0" fontId="59" fillId="0" borderId="6" xfId="0" applyFont="1" applyFill="1" applyBorder="1" applyAlignment="1" applyProtection="1">
      <alignment horizontal="center" vertical="center"/>
      <protection locked="0"/>
    </xf>
    <xf numFmtId="49" fontId="47" fillId="0" borderId="3" xfId="0" applyNumberFormat="1" applyFont="1" applyFill="1" applyBorder="1" applyAlignment="1" applyProtection="1">
      <alignment horizontal="center"/>
    </xf>
    <xf numFmtId="164" fontId="76" fillId="3" borderId="10" xfId="0" quotePrefix="1" applyNumberFormat="1" applyFont="1" applyFill="1" applyBorder="1" applyAlignment="1">
      <alignment horizontal="center"/>
    </xf>
    <xf numFmtId="164" fontId="76" fillId="3" borderId="0" xfId="0" quotePrefix="1" applyNumberFormat="1" applyFont="1" applyFill="1" applyBorder="1" applyAlignment="1">
      <alignment horizontal="center"/>
    </xf>
    <xf numFmtId="0" fontId="31" fillId="0" borderId="0" xfId="0" applyFont="1" applyAlignment="1">
      <alignment horizontal="right" vertical="center"/>
    </xf>
    <xf numFmtId="0" fontId="31" fillId="0" borderId="0" xfId="0" applyFont="1" applyAlignment="1">
      <alignment horizontal="right" vertical="center" shrinkToFit="1"/>
    </xf>
    <xf numFmtId="0" fontId="52" fillId="0" borderId="0" xfId="0" applyFont="1" applyAlignment="1">
      <alignment horizontal="center" vertical="top"/>
    </xf>
    <xf numFmtId="169" fontId="75" fillId="0" borderId="0" xfId="0" applyNumberFormat="1" applyFont="1" applyAlignment="1">
      <alignment horizontal="left" vertical="center"/>
    </xf>
    <xf numFmtId="0" fontId="52" fillId="0" borderId="3" xfId="0" applyFont="1" applyFill="1" applyBorder="1" applyAlignment="1" applyProtection="1">
      <alignment horizontal="center" vertical="center" shrinkToFit="1"/>
      <protection locked="0"/>
    </xf>
    <xf numFmtId="0" fontId="52" fillId="0" borderId="14" xfId="0" applyFont="1" applyFill="1" applyBorder="1" applyAlignment="1" applyProtection="1">
      <alignment horizontal="center" vertical="center" shrinkToFit="1"/>
      <protection locked="0"/>
    </xf>
    <xf numFmtId="0" fontId="52" fillId="0" borderId="6" xfId="0" applyFont="1" applyFill="1" applyBorder="1" applyAlignment="1" applyProtection="1">
      <alignment horizontal="center" vertical="center" shrinkToFit="1"/>
      <protection locked="0"/>
    </xf>
    <xf numFmtId="0" fontId="78" fillId="0" borderId="0" xfId="0" applyFont="1" applyAlignment="1">
      <alignment horizontal="center" vertical="center"/>
    </xf>
    <xf numFmtId="0" fontId="78" fillId="0" borderId="0" xfId="0" applyFont="1" applyAlignment="1">
      <alignment horizontal="center"/>
    </xf>
    <xf numFmtId="0" fontId="124" fillId="0" borderId="0" xfId="0" applyFont="1" applyAlignment="1" applyProtection="1">
      <alignment horizontal="center" vertical="center"/>
    </xf>
    <xf numFmtId="0" fontId="137" fillId="0" borderId="0" xfId="0" applyFont="1" applyAlignment="1" applyProtection="1">
      <alignment horizontal="center" vertical="center"/>
    </xf>
    <xf numFmtId="0" fontId="138" fillId="0" borderId="11" xfId="0" applyFont="1" applyBorder="1" applyAlignment="1" applyProtection="1">
      <alignment horizontal="center" vertical="center"/>
    </xf>
    <xf numFmtId="169" fontId="135" fillId="0" borderId="0" xfId="0" applyNumberFormat="1" applyFont="1" applyAlignment="1" applyProtection="1">
      <alignment horizontal="center"/>
    </xf>
    <xf numFmtId="0" fontId="89" fillId="0" borderId="3" xfId="0" applyFont="1" applyBorder="1" applyAlignment="1" applyProtection="1">
      <alignment horizontal="left" vertical="center"/>
    </xf>
    <xf numFmtId="0" fontId="89" fillId="0" borderId="6" xfId="0" applyFont="1" applyBorder="1" applyAlignment="1" applyProtection="1">
      <alignment horizontal="left" vertical="center"/>
    </xf>
    <xf numFmtId="0" fontId="100" fillId="2" borderId="3" xfId="0" applyFont="1" applyFill="1" applyBorder="1" applyAlignment="1" applyProtection="1">
      <alignment horizontal="left" vertical="center"/>
      <protection locked="0"/>
    </xf>
    <xf numFmtId="0" fontId="100" fillId="2" borderId="14" xfId="0" applyFont="1" applyFill="1" applyBorder="1" applyAlignment="1" applyProtection="1">
      <alignment horizontal="left" vertical="center"/>
      <protection locked="0"/>
    </xf>
    <xf numFmtId="0" fontId="100" fillId="2" borderId="6" xfId="0" applyFont="1" applyFill="1" applyBorder="1" applyAlignment="1" applyProtection="1">
      <alignment horizontal="left" vertical="center"/>
      <protection locked="0"/>
    </xf>
    <xf numFmtId="0" fontId="93" fillId="0" borderId="9" xfId="0" applyFont="1" applyBorder="1" applyAlignment="1" applyProtection="1">
      <alignment horizontal="right" vertical="center"/>
    </xf>
    <xf numFmtId="4" fontId="112" fillId="15" borderId="26" xfId="0" applyNumberFormat="1" applyFont="1" applyFill="1" applyBorder="1" applyAlignment="1" applyProtection="1">
      <alignment horizontal="center" vertical="center"/>
    </xf>
    <xf numFmtId="4" fontId="112" fillId="15" borderId="27" xfId="0" applyNumberFormat="1" applyFont="1" applyFill="1" applyBorder="1" applyAlignment="1" applyProtection="1">
      <alignment horizontal="center" vertical="center"/>
    </xf>
    <xf numFmtId="0" fontId="93" fillId="0" borderId="5" xfId="0" applyFont="1" applyBorder="1" applyAlignment="1" applyProtection="1">
      <alignment horizontal="center" vertical="center"/>
    </xf>
    <xf numFmtId="0" fontId="93" fillId="0" borderId="8" xfId="0" applyFont="1" applyBorder="1" applyAlignment="1" applyProtection="1">
      <alignment horizontal="center" vertical="center"/>
    </xf>
    <xf numFmtId="0" fontId="91" fillId="0" borderId="4" xfId="0" applyFont="1" applyBorder="1" applyAlignment="1" applyProtection="1">
      <alignment horizontal="center" vertical="center"/>
      <protection locked="0"/>
    </xf>
    <xf numFmtId="0" fontId="91" fillId="0" borderId="9" xfId="0" applyFont="1" applyBorder="1" applyAlignment="1" applyProtection="1">
      <alignment horizontal="center" vertical="center"/>
      <protection locked="0"/>
    </xf>
    <xf numFmtId="0" fontId="91" fillId="0" borderId="12" xfId="0" applyFont="1" applyBorder="1" applyAlignment="1" applyProtection="1">
      <alignment horizontal="center" vertical="center"/>
      <protection locked="0"/>
    </xf>
    <xf numFmtId="0" fontId="91" fillId="0" borderId="7" xfId="0" applyFont="1" applyBorder="1" applyAlignment="1" applyProtection="1">
      <alignment horizontal="center" vertical="center"/>
      <protection locked="0"/>
    </xf>
    <xf numFmtId="0" fontId="91" fillId="0" borderId="11" xfId="0" applyFont="1" applyBorder="1" applyAlignment="1" applyProtection="1">
      <alignment horizontal="center" vertical="center"/>
      <protection locked="0"/>
    </xf>
    <xf numFmtId="0" fontId="91" fillId="0" borderId="15" xfId="0" applyFont="1" applyBorder="1" applyAlignment="1" applyProtection="1">
      <alignment horizontal="center" vertical="center"/>
      <protection locked="0"/>
    </xf>
    <xf numFmtId="164" fontId="110" fillId="18" borderId="0" xfId="0" applyNumberFormat="1" applyFont="1" applyFill="1" applyBorder="1" applyAlignment="1" applyProtection="1">
      <alignment horizontal="center" vertical="center" shrinkToFit="1"/>
    </xf>
    <xf numFmtId="164" fontId="110" fillId="18" borderId="11" xfId="0" applyNumberFormat="1" applyFont="1" applyFill="1" applyBorder="1" applyAlignment="1" applyProtection="1">
      <alignment horizontal="center" vertical="center" shrinkToFit="1"/>
    </xf>
    <xf numFmtId="49" fontId="101" fillId="0" borderId="3" xfId="0" applyNumberFormat="1" applyFont="1" applyBorder="1" applyAlignment="1" applyProtection="1">
      <alignment horizontal="center" vertical="center" shrinkToFit="1"/>
    </xf>
    <xf numFmtId="0" fontId="101" fillId="0" borderId="14" xfId="0" applyNumberFormat="1" applyFont="1" applyBorder="1" applyAlignment="1" applyProtection="1">
      <alignment horizontal="center" vertical="center" shrinkToFit="1"/>
    </xf>
    <xf numFmtId="0" fontId="101" fillId="0" borderId="6" xfId="0" applyNumberFormat="1" applyFont="1" applyBorder="1" applyAlignment="1" applyProtection="1">
      <alignment horizontal="center" vertical="center" shrinkToFit="1"/>
    </xf>
    <xf numFmtId="0" fontId="93" fillId="7" borderId="0" xfId="0" applyFont="1" applyFill="1" applyAlignment="1" applyProtection="1">
      <alignment horizontal="center" vertical="center"/>
    </xf>
    <xf numFmtId="0" fontId="96" fillId="18" borderId="0" xfId="0" applyFont="1" applyFill="1" applyBorder="1" applyAlignment="1" applyProtection="1">
      <alignment horizontal="left" vertical="center"/>
    </xf>
    <xf numFmtId="0" fontId="106" fillId="0" borderId="11" xfId="0" applyFont="1" applyFill="1" applyBorder="1" applyAlignment="1" applyProtection="1">
      <alignment horizontal="center" vertical="center"/>
    </xf>
    <xf numFmtId="0" fontId="106" fillId="0" borderId="0" xfId="0" applyFont="1" applyAlignment="1" applyProtection="1">
      <alignment horizontal="center" vertical="center" shrinkToFit="1"/>
    </xf>
    <xf numFmtId="0" fontId="93" fillId="0" borderId="5" xfId="0" applyFont="1" applyBorder="1" applyAlignment="1">
      <alignment horizontal="center" vertical="center"/>
    </xf>
    <xf numFmtId="0" fontId="93" fillId="0" borderId="8" xfId="0" applyFont="1" applyBorder="1" applyAlignment="1">
      <alignment horizontal="center" vertical="center"/>
    </xf>
    <xf numFmtId="0" fontId="103" fillId="0" borderId="0" xfId="0" applyFont="1" applyBorder="1" applyAlignment="1" applyProtection="1">
      <alignment horizontal="center" vertical="center" shrinkToFit="1"/>
    </xf>
    <xf numFmtId="0" fontId="103" fillId="0" borderId="0" xfId="0" applyFont="1" applyAlignment="1" applyProtection="1">
      <alignment horizontal="center" vertical="center" shrinkToFit="1"/>
    </xf>
    <xf numFmtId="0" fontId="111" fillId="11" borderId="0" xfId="0" applyFont="1" applyFill="1" applyAlignment="1">
      <alignment horizontal="center"/>
    </xf>
    <xf numFmtId="0" fontId="124" fillId="0" borderId="0" xfId="0" applyFont="1" applyAlignment="1">
      <alignment horizontal="center" vertical="center"/>
    </xf>
    <xf numFmtId="0" fontId="133" fillId="0" borderId="0" xfId="0" applyFont="1" applyAlignment="1">
      <alignment horizontal="center" vertical="center"/>
    </xf>
    <xf numFmtId="0" fontId="134" fillId="0" borderId="0" xfId="0" applyFont="1" applyAlignment="1">
      <alignment horizontal="center" vertical="center"/>
    </xf>
    <xf numFmtId="169" fontId="135" fillId="0" borderId="9" xfId="0" applyNumberFormat="1" applyFont="1" applyBorder="1" applyAlignment="1">
      <alignment horizontal="center" shrinkToFit="1"/>
    </xf>
    <xf numFmtId="0" fontId="113" fillId="2" borderId="3" xfId="0" applyFont="1" applyFill="1" applyBorder="1" applyAlignment="1" applyProtection="1">
      <alignment horizontal="left" vertical="center"/>
    </xf>
    <xf numFmtId="0" fontId="113" fillId="2" borderId="14" xfId="0" applyFont="1" applyFill="1" applyBorder="1" applyAlignment="1" applyProtection="1">
      <alignment horizontal="left" vertical="center"/>
    </xf>
    <xf numFmtId="0" fontId="113" fillId="2" borderId="6" xfId="0" applyFont="1" applyFill="1" applyBorder="1" applyAlignment="1" applyProtection="1">
      <alignment horizontal="left" vertical="center"/>
    </xf>
    <xf numFmtId="0" fontId="135" fillId="0" borderId="9" xfId="0" applyFont="1" applyBorder="1" applyAlignment="1">
      <alignment horizontal="right" shrinkToFit="1"/>
    </xf>
    <xf numFmtId="164" fontId="114" fillId="18" borderId="0" xfId="0" applyNumberFormat="1" applyFont="1" applyFill="1" applyBorder="1" applyAlignment="1">
      <alignment horizontal="center" vertical="center" shrinkToFit="1"/>
    </xf>
    <xf numFmtId="0" fontId="103" fillId="0" borderId="11" xfId="0" applyFont="1" applyFill="1" applyBorder="1" applyAlignment="1" applyProtection="1">
      <alignment horizontal="center" vertical="center" shrinkToFit="1"/>
    </xf>
    <xf numFmtId="0" fontId="103" fillId="0" borderId="9" xfId="0" applyFont="1" applyBorder="1" applyAlignment="1">
      <alignment horizontal="center" vertical="center" shrinkToFit="1"/>
    </xf>
    <xf numFmtId="0" fontId="113" fillId="0" borderId="5" xfId="0" applyFont="1" applyBorder="1" applyAlignment="1">
      <alignment horizontal="center" vertical="center"/>
    </xf>
    <xf numFmtId="0" fontId="113" fillId="0" borderId="8" xfId="0" applyFont="1" applyBorder="1" applyAlignment="1">
      <alignment horizontal="center" vertical="center"/>
    </xf>
    <xf numFmtId="0" fontId="2" fillId="0" borderId="0" xfId="0" applyFont="1" applyAlignment="1">
      <alignment horizontal="center"/>
    </xf>
    <xf numFmtId="0" fontId="38" fillId="0" borderId="0" xfId="0" applyFont="1" applyAlignment="1">
      <alignment horizontal="center"/>
    </xf>
    <xf numFmtId="0" fontId="37" fillId="0" borderId="0" xfId="0" applyFont="1" applyAlignment="1">
      <alignment horizontal="center"/>
    </xf>
    <xf numFmtId="0" fontId="39" fillId="0" borderId="0" xfId="0" applyFont="1" applyFill="1" applyBorder="1" applyAlignment="1" applyProtection="1">
      <alignment horizontal="left" vertical="center"/>
    </xf>
    <xf numFmtId="0" fontId="39" fillId="0" borderId="13" xfId="0" applyFont="1" applyFill="1" applyBorder="1" applyAlignment="1" applyProtection="1">
      <alignment horizontal="left" vertical="center"/>
    </xf>
    <xf numFmtId="4" fontId="41" fillId="6" borderId="26" xfId="0" applyNumberFormat="1" applyFont="1" applyFill="1" applyBorder="1" applyAlignment="1">
      <alignment horizontal="center"/>
    </xf>
    <xf numFmtId="4" fontId="41" fillId="6" borderId="27" xfId="0" applyNumberFormat="1" applyFont="1" applyFill="1" applyBorder="1" applyAlignment="1">
      <alignment horizontal="center"/>
    </xf>
    <xf numFmtId="169" fontId="36" fillId="0" borderId="0" xfId="0" applyNumberFormat="1" applyFont="1" applyAlignment="1">
      <alignment horizontal="center" vertical="center"/>
    </xf>
    <xf numFmtId="0" fontId="4" fillId="2" borderId="3" xfId="0" applyFont="1" applyFill="1" applyBorder="1" applyAlignment="1" applyProtection="1">
      <alignment horizontal="center"/>
      <protection locked="0"/>
    </xf>
    <xf numFmtId="0" fontId="4" fillId="2" borderId="14" xfId="0" applyFont="1" applyFill="1" applyBorder="1" applyAlignment="1" applyProtection="1">
      <alignment horizontal="center"/>
      <protection locked="0"/>
    </xf>
    <xf numFmtId="0" fontId="4" fillId="2" borderId="6" xfId="0" applyFont="1" applyFill="1" applyBorder="1" applyAlignment="1" applyProtection="1">
      <alignment horizontal="center"/>
      <protection locked="0"/>
    </xf>
    <xf numFmtId="0" fontId="6" fillId="0" borderId="20" xfId="0" applyFont="1" applyBorder="1" applyAlignment="1" applyProtection="1">
      <alignment horizontal="center" vertical="center"/>
    </xf>
    <xf numFmtId="0" fontId="6" fillId="0" borderId="21" xfId="0" applyFont="1" applyBorder="1" applyAlignment="1" applyProtection="1">
      <alignment horizontal="center" vertical="center"/>
    </xf>
    <xf numFmtId="0" fontId="6" fillId="0" borderId="22" xfId="0" applyFont="1" applyBorder="1" applyAlignment="1" applyProtection="1">
      <alignment horizontal="center" vertical="center"/>
    </xf>
    <xf numFmtId="165" fontId="6" fillId="0" borderId="0" xfId="0" applyNumberFormat="1" applyFont="1" applyFill="1" applyBorder="1" applyAlignment="1" applyProtection="1">
      <alignment horizontal="center" vertical="center"/>
      <protection locked="0"/>
    </xf>
    <xf numFmtId="0" fontId="5" fillId="0" borderId="4" xfId="0" applyFont="1" applyBorder="1" applyAlignment="1">
      <alignment horizontal="center"/>
    </xf>
    <xf numFmtId="0" fontId="5" fillId="0" borderId="12" xfId="0" applyFont="1" applyBorder="1" applyAlignment="1">
      <alignment horizontal="center"/>
    </xf>
    <xf numFmtId="0" fontId="5" fillId="0" borderId="7" xfId="0" applyFont="1" applyBorder="1" applyAlignment="1">
      <alignment horizontal="center"/>
    </xf>
    <xf numFmtId="0" fontId="5" fillId="0" borderId="15" xfId="0" applyFont="1" applyBorder="1" applyAlignment="1">
      <alignment horizontal="center"/>
    </xf>
    <xf numFmtId="164" fontId="7" fillId="3" borderId="3" xfId="0" applyNumberFormat="1" applyFont="1" applyFill="1" applyBorder="1" applyAlignment="1">
      <alignment horizontal="center"/>
    </xf>
    <xf numFmtId="164" fontId="7" fillId="3" borderId="6" xfId="0" applyNumberFormat="1" applyFont="1" applyFill="1" applyBorder="1" applyAlignment="1">
      <alignment horizontal="center"/>
    </xf>
    <xf numFmtId="0" fontId="32" fillId="0" borderId="9" xfId="0" applyFont="1" applyBorder="1" applyAlignment="1">
      <alignment horizontal="right"/>
    </xf>
    <xf numFmtId="0" fontId="12" fillId="0" borderId="9" xfId="0" applyFont="1" applyBorder="1" applyAlignment="1">
      <alignment horizontal="right"/>
    </xf>
  </cellXfs>
  <cellStyles count="380">
    <cellStyle name="Besuchter Link" xfId="3" builtinId="9" hidden="1"/>
    <cellStyle name="Besuchter Link" xfId="4" builtinId="9" hidden="1"/>
    <cellStyle name="Besuchter Link" xfId="5" builtinId="9" hidden="1"/>
    <cellStyle name="Besuchter Link" xfId="6" builtinId="9" hidden="1"/>
    <cellStyle name="Besuchter Link" xfId="7" builtinId="9" hidden="1"/>
    <cellStyle name="Besuchter Link" xfId="8" builtinId="9" hidden="1"/>
    <cellStyle name="Besuchter Link" xfId="9" builtinId="9" hidden="1"/>
    <cellStyle name="Besuchter Link" xfId="10" builtinId="9" hidden="1"/>
    <cellStyle name="Besuchter Link" xfId="11" builtinId="9" hidden="1"/>
    <cellStyle name="Besuchter Link" xfId="12" builtinId="9" hidden="1"/>
    <cellStyle name="Besuchter Link" xfId="13" builtinId="9" hidden="1"/>
    <cellStyle name="Besuchter Link" xfId="14" builtinId="9" hidden="1"/>
    <cellStyle name="Besuchter Link" xfId="15" builtinId="9" hidden="1"/>
    <cellStyle name="Besuchter Link" xfId="16" builtinId="9" hidden="1"/>
    <cellStyle name="Besuchter Link" xfId="17" builtinId="9" hidden="1"/>
    <cellStyle name="Besuchter Link" xfId="18" builtinId="9" hidden="1"/>
    <cellStyle name="Besuchter Link" xfId="19" builtinId="9" hidden="1"/>
    <cellStyle name="Besuchter Link" xfId="20" builtinId="9" hidden="1"/>
    <cellStyle name="Besuchter Link" xfId="21" builtinId="9" hidden="1"/>
    <cellStyle name="Besuchter Link" xfId="22" builtinId="9" hidden="1"/>
    <cellStyle name="Besuchter Link" xfId="23" builtinId="9" hidden="1"/>
    <cellStyle name="Besuchter Link" xfId="24" builtinId="9" hidden="1"/>
    <cellStyle name="Besuchter Link" xfId="25" builtinId="9" hidden="1"/>
    <cellStyle name="Besuchter Link" xfId="26" builtinId="9" hidden="1"/>
    <cellStyle name="Besuchter Link" xfId="27" builtinId="9" hidden="1"/>
    <cellStyle name="Besuchter Link" xfId="28" builtinId="9" hidden="1"/>
    <cellStyle name="Besuchter Link" xfId="29" builtinId="9" hidden="1"/>
    <cellStyle name="Besuchter Link" xfId="30" builtinId="9" hidden="1"/>
    <cellStyle name="Besuchter Link" xfId="31" builtinId="9" hidden="1"/>
    <cellStyle name="Besuchter Link" xfId="32" builtinId="9" hidden="1"/>
    <cellStyle name="Besuchter Link" xfId="33" builtinId="9" hidden="1"/>
    <cellStyle name="Besuchter Link" xfId="34" builtinId="9" hidden="1"/>
    <cellStyle name="Besuchter Link" xfId="35" builtinId="9" hidden="1"/>
    <cellStyle name="Besuchter Link" xfId="36" builtinId="9" hidden="1"/>
    <cellStyle name="Besuchter Link" xfId="37" builtinId="9" hidden="1"/>
    <cellStyle name="Besuchter Link" xfId="38" builtinId="9" hidden="1"/>
    <cellStyle name="Besuchter Link" xfId="39" builtinId="9" hidden="1"/>
    <cellStyle name="Besuchter Link" xfId="40" builtinId="9" hidden="1"/>
    <cellStyle name="Besuchter Link" xfId="41" builtinId="9" hidden="1"/>
    <cellStyle name="Besuchter Link" xfId="42" builtinId="9" hidden="1"/>
    <cellStyle name="Besuchter Link" xfId="43" builtinId="9" hidden="1"/>
    <cellStyle name="Besuchter Link" xfId="44" builtinId="9" hidden="1"/>
    <cellStyle name="Besuchter Link" xfId="45" builtinId="9" hidden="1"/>
    <cellStyle name="Besuchter Link" xfId="46" builtinId="9" hidden="1"/>
    <cellStyle name="Besuchter Link" xfId="47" builtinId="9" hidden="1"/>
    <cellStyle name="Besuchter Link" xfId="48" builtinId="9" hidden="1"/>
    <cellStyle name="Besuchter Link" xfId="49" builtinId="9" hidden="1"/>
    <cellStyle name="Besuchter Link" xfId="50" builtinId="9" hidden="1"/>
    <cellStyle name="Besuchter Link" xfId="51" builtinId="9" hidden="1"/>
    <cellStyle name="Besuchter Link" xfId="52" builtinId="9" hidden="1"/>
    <cellStyle name="Besuchter Link" xfId="53" builtinId="9" hidden="1"/>
    <cellStyle name="Besuchter Link" xfId="54" builtinId="9" hidden="1"/>
    <cellStyle name="Besuchter Link" xfId="55" builtinId="9" hidden="1"/>
    <cellStyle name="Besuchter Link" xfId="56" builtinId="9" hidden="1"/>
    <cellStyle name="Besuchter Link" xfId="57" builtinId="9" hidden="1"/>
    <cellStyle name="Besuchter Link" xfId="58" builtinId="9" hidden="1"/>
    <cellStyle name="Besuchter Link" xfId="59" builtinId="9" hidden="1"/>
    <cellStyle name="Besuchter Link" xfId="60" builtinId="9" hidden="1"/>
    <cellStyle name="Besuchter Link" xfId="61" builtinId="9" hidden="1"/>
    <cellStyle name="Besuchter Link" xfId="62" builtinId="9" hidden="1"/>
    <cellStyle name="Besuchter Link" xfId="63" builtinId="9" hidden="1"/>
    <cellStyle name="Besuchter Link" xfId="64" builtinId="9" hidden="1"/>
    <cellStyle name="Besuchter Link" xfId="65" builtinId="9" hidden="1"/>
    <cellStyle name="Besuchter Link" xfId="66" builtinId="9" hidden="1"/>
    <cellStyle name="Besuchter Link" xfId="67" builtinId="9" hidden="1"/>
    <cellStyle name="Besuchter Link" xfId="68" builtinId="9" hidden="1"/>
    <cellStyle name="Besuchter Link" xfId="69" builtinId="9" hidden="1"/>
    <cellStyle name="Besuchter Link" xfId="70" builtinId="9" hidden="1"/>
    <cellStyle name="Besuchter Link" xfId="71" builtinId="9" hidden="1"/>
    <cellStyle name="Besuchter Link" xfId="72" builtinId="9" hidden="1"/>
    <cellStyle name="Besuchter Link" xfId="73" builtinId="9" hidden="1"/>
    <cellStyle name="Besuchter Link" xfId="74" builtinId="9" hidden="1"/>
    <cellStyle name="Besuchter Link" xfId="75" builtinId="9" hidden="1"/>
    <cellStyle name="Besuchter Link" xfId="76" builtinId="9" hidden="1"/>
    <cellStyle name="Besuchter Link" xfId="77" builtinId="9" hidden="1"/>
    <cellStyle name="Besuchter Link" xfId="78" builtinId="9" hidden="1"/>
    <cellStyle name="Besuchter Link" xfId="79" builtinId="9" hidden="1"/>
    <cellStyle name="Besuchter Link" xfId="80" builtinId="9" hidden="1"/>
    <cellStyle name="Besuchter Link" xfId="81" builtinId="9" hidden="1"/>
    <cellStyle name="Besuchter Link" xfId="82" builtinId="9" hidden="1"/>
    <cellStyle name="Besuchter Link" xfId="83" builtinId="9" hidden="1"/>
    <cellStyle name="Besuchter Link" xfId="84" builtinId="9" hidden="1"/>
    <cellStyle name="Besuchter Link" xfId="85" builtinId="9" hidden="1"/>
    <cellStyle name="Besuchter Link" xfId="86" builtinId="9" hidden="1"/>
    <cellStyle name="Besuchter Link" xfId="87" builtinId="9" hidden="1"/>
    <cellStyle name="Besuchter Link" xfId="88" builtinId="9" hidden="1"/>
    <cellStyle name="Besuchter Link" xfId="89" builtinId="9" hidden="1"/>
    <cellStyle name="Besuchter Link" xfId="90" builtinId="9" hidden="1"/>
    <cellStyle name="Besuchter Link" xfId="91" builtinId="9" hidden="1"/>
    <cellStyle name="Besuchter Link" xfId="92" builtinId="9" hidden="1"/>
    <cellStyle name="Besuchter Link" xfId="93" builtinId="9" hidden="1"/>
    <cellStyle name="Besuchter Link" xfId="94" builtinId="9" hidden="1"/>
    <cellStyle name="Besuchter Link" xfId="95" builtinId="9" hidden="1"/>
    <cellStyle name="Besuchter Link" xfId="96" builtinId="9" hidden="1"/>
    <cellStyle name="Besuchter Link" xfId="97" builtinId="9" hidden="1"/>
    <cellStyle name="Besuchter Link" xfId="98" builtinId="9" hidden="1"/>
    <cellStyle name="Besuchter Link" xfId="99" builtinId="9" hidden="1"/>
    <cellStyle name="Besuchter Link" xfId="100" builtinId="9" hidden="1"/>
    <cellStyle name="Besuchter Link" xfId="101" builtinId="9" hidden="1"/>
    <cellStyle name="Besuchter Link" xfId="102" builtinId="9" hidden="1"/>
    <cellStyle name="Besuchter Link" xfId="103" builtinId="9" hidden="1"/>
    <cellStyle name="Besuchter Link" xfId="104" builtinId="9" hidden="1"/>
    <cellStyle name="Besuchter Link" xfId="105" builtinId="9" hidden="1"/>
    <cellStyle name="Besuchter Link" xfId="106" builtinId="9" hidden="1"/>
    <cellStyle name="Besuchter Link" xfId="107" builtinId="9" hidden="1"/>
    <cellStyle name="Besuchter Link" xfId="108" builtinId="9" hidden="1"/>
    <cellStyle name="Besuchter Link" xfId="109" builtinId="9" hidden="1"/>
    <cellStyle name="Besuchter Link" xfId="110" builtinId="9" hidden="1"/>
    <cellStyle name="Besuchter Link" xfId="111" builtinId="9" hidden="1"/>
    <cellStyle name="Besuchter Link" xfId="112" builtinId="9" hidden="1"/>
    <cellStyle name="Besuchter Link" xfId="113" builtinId="9" hidden="1"/>
    <cellStyle name="Besuchter Link" xfId="114" builtinId="9" hidden="1"/>
    <cellStyle name="Besuchter Link" xfId="115" builtinId="9" hidden="1"/>
    <cellStyle name="Besuchter Link" xfId="116" builtinId="9" hidden="1"/>
    <cellStyle name="Besuchter Link" xfId="117" builtinId="9" hidden="1"/>
    <cellStyle name="Besuchter Link" xfId="118" builtinId="9" hidden="1"/>
    <cellStyle name="Besuchter Link" xfId="119" builtinId="9" hidden="1"/>
    <cellStyle name="Besuchter Link" xfId="120" builtinId="9" hidden="1"/>
    <cellStyle name="Besuchter Link" xfId="121" builtinId="9" hidden="1"/>
    <cellStyle name="Besuchter Link" xfId="122" builtinId="9" hidden="1"/>
    <cellStyle name="Besuchter Link" xfId="123" builtinId="9" hidden="1"/>
    <cellStyle name="Besuchter Link" xfId="124" builtinId="9" hidden="1"/>
    <cellStyle name="Besuchter Link" xfId="125" builtinId="9" hidden="1"/>
    <cellStyle name="Besuchter Link" xfId="126" builtinId="9" hidden="1"/>
    <cellStyle name="Besuchter Link" xfId="127" builtinId="9" hidden="1"/>
    <cellStyle name="Besuchter Link" xfId="128" builtinId="9" hidden="1"/>
    <cellStyle name="Besuchter Link" xfId="129" builtinId="9" hidden="1"/>
    <cellStyle name="Besuchter Link" xfId="130" builtinId="9" hidden="1"/>
    <cellStyle name="Besuchter Link" xfId="131" builtinId="9" hidden="1"/>
    <cellStyle name="Besuchter Link" xfId="132" builtinId="9" hidden="1"/>
    <cellStyle name="Besuchter Link" xfId="133" builtinId="9" hidden="1"/>
    <cellStyle name="Besuchter Link" xfId="134" builtinId="9" hidden="1"/>
    <cellStyle name="Besuchter Link" xfId="135" builtinId="9" hidden="1"/>
    <cellStyle name="Besuchter Link" xfId="136" builtinId="9" hidden="1"/>
    <cellStyle name="Besuchter Link" xfId="137" builtinId="9" hidden="1"/>
    <cellStyle name="Besuchter Link" xfId="138" builtinId="9" hidden="1"/>
    <cellStyle name="Besuchter Link" xfId="139" builtinId="9" hidden="1"/>
    <cellStyle name="Besuchter Link" xfId="140" builtinId="9" hidden="1"/>
    <cellStyle name="Besuchter Link" xfId="141" builtinId="9" hidden="1"/>
    <cellStyle name="Besuchter Link" xfId="142" builtinId="9" hidden="1"/>
    <cellStyle name="Besuchter Link" xfId="143" builtinId="9" hidden="1"/>
    <cellStyle name="Besuchter Link" xfId="144" builtinId="9" hidden="1"/>
    <cellStyle name="Besuchter Link" xfId="145" builtinId="9" hidden="1"/>
    <cellStyle name="Besuchter Link" xfId="146" builtinId="9" hidden="1"/>
    <cellStyle name="Besuchter Link" xfId="147" builtinId="9" hidden="1"/>
    <cellStyle name="Besuchter Link" xfId="148" builtinId="9" hidden="1"/>
    <cellStyle name="Besuchter Link" xfId="149" builtinId="9" hidden="1"/>
    <cellStyle name="Besuchter Link" xfId="150" builtinId="9" hidden="1"/>
    <cellStyle name="Besuchter Link" xfId="151" builtinId="9" hidden="1"/>
    <cellStyle name="Besuchter Link" xfId="152" builtinId="9" hidden="1"/>
    <cellStyle name="Besuchter Link" xfId="153" builtinId="9" hidden="1"/>
    <cellStyle name="Besuchter Link" xfId="154" builtinId="9" hidden="1"/>
    <cellStyle name="Besuchter Link" xfId="155" builtinId="9" hidden="1"/>
    <cellStyle name="Besuchter Link" xfId="156" builtinId="9" hidden="1"/>
    <cellStyle name="Besuchter Link" xfId="157" builtinId="9" hidden="1"/>
    <cellStyle name="Besuchter Link" xfId="158" builtinId="9" hidden="1"/>
    <cellStyle name="Besuchter Link" xfId="159" builtinId="9" hidden="1"/>
    <cellStyle name="Besuchter Link" xfId="160" builtinId="9" hidden="1"/>
    <cellStyle name="Besuchter Link" xfId="161" builtinId="9" hidden="1"/>
    <cellStyle name="Besuchter Link" xfId="162" builtinId="9" hidden="1"/>
    <cellStyle name="Besuchter Link" xfId="163" builtinId="9" hidden="1"/>
    <cellStyle name="Besuchter Link" xfId="164" builtinId="9" hidden="1"/>
    <cellStyle name="Besuchter Link" xfId="165" builtinId="9" hidden="1"/>
    <cellStyle name="Besuchter Link" xfId="166" builtinId="9" hidden="1"/>
    <cellStyle name="Besuchter Link" xfId="167" builtinId="9" hidden="1"/>
    <cellStyle name="Besuchter Link" xfId="168" builtinId="9" hidden="1"/>
    <cellStyle name="Besuchter Link" xfId="169" builtinId="9" hidden="1"/>
    <cellStyle name="Besuchter Link" xfId="170" builtinId="9" hidden="1"/>
    <cellStyle name="Besuchter Link" xfId="171" builtinId="9" hidden="1"/>
    <cellStyle name="Besuchter Link" xfId="172" builtinId="9" hidden="1"/>
    <cellStyle name="Besuchter Link" xfId="173" builtinId="9" hidden="1"/>
    <cellStyle name="Besuchter Link" xfId="174" builtinId="9" hidden="1"/>
    <cellStyle name="Besuchter Link" xfId="175" builtinId="9" hidden="1"/>
    <cellStyle name="Besuchter Link" xfId="176" builtinId="9" hidden="1"/>
    <cellStyle name="Besuchter Link" xfId="177" builtinId="9" hidden="1"/>
    <cellStyle name="Besuchter Link" xfId="178" builtinId="9" hidden="1"/>
    <cellStyle name="Besuchter Link" xfId="179" builtinId="9" hidden="1"/>
    <cellStyle name="Besuchter Link" xfId="180" builtinId="9" hidden="1"/>
    <cellStyle name="Besuchter Link" xfId="181" builtinId="9" hidden="1"/>
    <cellStyle name="Besuchter Link" xfId="182" builtinId="9" hidden="1"/>
    <cellStyle name="Besuchter Link" xfId="183" builtinId="9" hidden="1"/>
    <cellStyle name="Besuchter Link" xfId="184" builtinId="9" hidden="1"/>
    <cellStyle name="Besuchter Link" xfId="185" builtinId="9" hidden="1"/>
    <cellStyle name="Besuchter Link" xfId="186" builtinId="9" hidden="1"/>
    <cellStyle name="Besuchter Link" xfId="187" builtinId="9" hidden="1"/>
    <cellStyle name="Besuchter Link" xfId="188" builtinId="9" hidden="1"/>
    <cellStyle name="Besuchter Link" xfId="189" builtinId="9" hidden="1"/>
    <cellStyle name="Besuchter Link" xfId="190" builtinId="9" hidden="1"/>
    <cellStyle name="Besuchter Link" xfId="191" builtinId="9" hidden="1"/>
    <cellStyle name="Besuchter Link" xfId="192" builtinId="9" hidden="1"/>
    <cellStyle name="Besuchter Link" xfId="193" builtinId="9" hidden="1"/>
    <cellStyle name="Besuchter Link" xfId="194" builtinId="9" hidden="1"/>
    <cellStyle name="Besuchter Link" xfId="195" builtinId="9" hidden="1"/>
    <cellStyle name="Besuchter Link" xfId="196" builtinId="9" hidden="1"/>
    <cellStyle name="Besuchter Link" xfId="197" builtinId="9" hidden="1"/>
    <cellStyle name="Besuchter Link" xfId="198" builtinId="9" hidden="1"/>
    <cellStyle name="Besuchter Link" xfId="199" builtinId="9" hidden="1"/>
    <cellStyle name="Besuchter Link" xfId="200" builtinId="9" hidden="1"/>
    <cellStyle name="Besuchter Link" xfId="201" builtinId="9" hidden="1"/>
    <cellStyle name="Besuchter Link" xfId="202" builtinId="9" hidden="1"/>
    <cellStyle name="Besuchter Link" xfId="203" builtinId="9" hidden="1"/>
    <cellStyle name="Besuchter Link" xfId="204" builtinId="9" hidden="1"/>
    <cellStyle name="Besuchter Link" xfId="205" builtinId="9" hidden="1"/>
    <cellStyle name="Besuchter Link" xfId="206" builtinId="9" hidden="1"/>
    <cellStyle name="Besuchter Link" xfId="207" builtinId="9" hidden="1"/>
    <cellStyle name="Besuchter Link" xfId="208" builtinId="9" hidden="1"/>
    <cellStyle name="Besuchter Link" xfId="209" builtinId="9" hidden="1"/>
    <cellStyle name="Besuchter Link" xfId="210" builtinId="9" hidden="1"/>
    <cellStyle name="Besuchter Link" xfId="211" builtinId="9" hidden="1"/>
    <cellStyle name="Besuchter Link" xfId="212" builtinId="9" hidden="1"/>
    <cellStyle name="Besuchter Link" xfId="213" builtinId="9" hidden="1"/>
    <cellStyle name="Besuchter Link" xfId="214" builtinId="9" hidden="1"/>
    <cellStyle name="Besuchter Link" xfId="215" builtinId="9" hidden="1"/>
    <cellStyle name="Besuchter Link" xfId="216" builtinId="9" hidden="1"/>
    <cellStyle name="Besuchter Link" xfId="217" builtinId="9" hidden="1"/>
    <cellStyle name="Besuchter Link" xfId="218" builtinId="9" hidden="1"/>
    <cellStyle name="Besuchter Link" xfId="219" builtinId="9" hidden="1"/>
    <cellStyle name="Besuchter Link" xfId="220" builtinId="9" hidden="1"/>
    <cellStyle name="Besuchter Link" xfId="221" builtinId="9" hidden="1"/>
    <cellStyle name="Besuchter Link" xfId="222" builtinId="9" hidden="1"/>
    <cellStyle name="Besuchter Link" xfId="223" builtinId="9" hidden="1"/>
    <cellStyle name="Besuchter Link" xfId="224" builtinId="9" hidden="1"/>
    <cellStyle name="Besuchter Link" xfId="225" builtinId="9" hidden="1"/>
    <cellStyle name="Besuchter Link" xfId="226" builtinId="9" hidden="1"/>
    <cellStyle name="Besuchter Link" xfId="227" builtinId="9" hidden="1"/>
    <cellStyle name="Besuchter Link" xfId="228" builtinId="9" hidden="1"/>
    <cellStyle name="Besuchter Link" xfId="229" builtinId="9" hidden="1"/>
    <cellStyle name="Besuchter Link" xfId="230" builtinId="9" hidden="1"/>
    <cellStyle name="Besuchter Link" xfId="231" builtinId="9" hidden="1"/>
    <cellStyle name="Besuchter Link" xfId="232" builtinId="9" hidden="1"/>
    <cellStyle name="Besuchter Link" xfId="233" builtinId="9" hidden="1"/>
    <cellStyle name="Besuchter Link" xfId="234" builtinId="9" hidden="1"/>
    <cellStyle name="Besuchter Link" xfId="235" builtinId="9" hidden="1"/>
    <cellStyle name="Besuchter Link" xfId="236" builtinId="9" hidden="1"/>
    <cellStyle name="Besuchter Link" xfId="237" builtinId="9" hidden="1"/>
    <cellStyle name="Besuchter Link" xfId="238" builtinId="9" hidden="1"/>
    <cellStyle name="Besuchter Link" xfId="239" builtinId="9" hidden="1"/>
    <cellStyle name="Besuchter Link" xfId="240" builtinId="9" hidden="1"/>
    <cellStyle name="Besuchter Link" xfId="241" builtinId="9" hidden="1"/>
    <cellStyle name="Besuchter Link" xfId="242" builtinId="9" hidden="1"/>
    <cellStyle name="Besuchter Link" xfId="243" builtinId="9" hidden="1"/>
    <cellStyle name="Besuchter Link" xfId="244" builtinId="9" hidden="1"/>
    <cellStyle name="Besuchter Link" xfId="245" builtinId="9" hidden="1"/>
    <cellStyle name="Besuchter Link" xfId="246" builtinId="9" hidden="1"/>
    <cellStyle name="Besuchter Link" xfId="247" builtinId="9" hidden="1"/>
    <cellStyle name="Besuchter Link" xfId="248" builtinId="9" hidden="1"/>
    <cellStyle name="Besuchter Link" xfId="249" builtinId="9" hidden="1"/>
    <cellStyle name="Besuchter Link" xfId="250" builtinId="9" hidden="1"/>
    <cellStyle name="Besuchter Link" xfId="251" builtinId="9" hidden="1"/>
    <cellStyle name="Besuchter Link" xfId="252" builtinId="9" hidden="1"/>
    <cellStyle name="Besuchter Link" xfId="253" builtinId="9" hidden="1"/>
    <cellStyle name="Besuchter Link" xfId="254" builtinId="9" hidden="1"/>
    <cellStyle name="Besuchter Link" xfId="255" builtinId="9" hidden="1"/>
    <cellStyle name="Besuchter Link" xfId="256" builtinId="9" hidden="1"/>
    <cellStyle name="Besuchter Link" xfId="257" builtinId="9" hidden="1"/>
    <cellStyle name="Besuchter Link" xfId="258" builtinId="9" hidden="1"/>
    <cellStyle name="Besuchter Link" xfId="259" builtinId="9" hidden="1"/>
    <cellStyle name="Besuchter Link" xfId="260" builtinId="9" hidden="1"/>
    <cellStyle name="Besuchter Link" xfId="261" builtinId="9" hidden="1"/>
    <cellStyle name="Besuchter Link" xfId="262" builtinId="9" hidden="1"/>
    <cellStyle name="Besuchter Link" xfId="263" builtinId="9" hidden="1"/>
    <cellStyle name="Besuchter Link" xfId="264" builtinId="9" hidden="1"/>
    <cellStyle name="Besuchter Link" xfId="265" builtinId="9" hidden="1"/>
    <cellStyle name="Besuchter Link" xfId="266" builtinId="9" hidden="1"/>
    <cellStyle name="Besuchter Link" xfId="267" builtinId="9" hidden="1"/>
    <cellStyle name="Besuchter Link" xfId="268" builtinId="9" hidden="1"/>
    <cellStyle name="Besuchter Link" xfId="269" builtinId="9" hidden="1"/>
    <cellStyle name="Besuchter Link" xfId="270" builtinId="9" hidden="1"/>
    <cellStyle name="Besuchter Link" xfId="271" builtinId="9" hidden="1"/>
    <cellStyle name="Besuchter Link" xfId="272" builtinId="9" hidden="1"/>
    <cellStyle name="Besuchter Link" xfId="273" builtinId="9" hidden="1"/>
    <cellStyle name="Besuchter Link" xfId="274" builtinId="9" hidden="1"/>
    <cellStyle name="Besuchter Link" xfId="275" builtinId="9" hidden="1"/>
    <cellStyle name="Besuchter Link" xfId="276" builtinId="9" hidden="1"/>
    <cellStyle name="Besuchter Link" xfId="277" builtinId="9" hidden="1"/>
    <cellStyle name="Besuchter Link" xfId="278" builtinId="9" hidden="1"/>
    <cellStyle name="Besuchter Link" xfId="279" builtinId="9" hidden="1"/>
    <cellStyle name="Besuchter Link" xfId="280" builtinId="9" hidden="1"/>
    <cellStyle name="Besuchter Link" xfId="281" builtinId="9" hidden="1"/>
    <cellStyle name="Besuchter Link" xfId="282" builtinId="9" hidden="1"/>
    <cellStyle name="Besuchter Link" xfId="283" builtinId="9" hidden="1"/>
    <cellStyle name="Besuchter Link" xfId="284" builtinId="9" hidden="1"/>
    <cellStyle name="Besuchter Link" xfId="285" builtinId="9" hidden="1"/>
    <cellStyle name="Besuchter Link" xfId="286" builtinId="9" hidden="1"/>
    <cellStyle name="Besuchter Link" xfId="287" builtinId="9" hidden="1"/>
    <cellStyle name="Besuchter Link" xfId="288" builtinId="9" hidden="1"/>
    <cellStyle name="Besuchter Link" xfId="289" builtinId="9" hidden="1"/>
    <cellStyle name="Besuchter Link" xfId="290" builtinId="9" hidden="1"/>
    <cellStyle name="Besuchter Link" xfId="291" builtinId="9" hidden="1"/>
    <cellStyle name="Besuchter Link" xfId="292" builtinId="9" hidden="1"/>
    <cellStyle name="Besuchter Link" xfId="293" builtinId="9" hidden="1"/>
    <cellStyle name="Besuchter Link" xfId="294" builtinId="9" hidden="1"/>
    <cellStyle name="Besuchter Link" xfId="295" builtinId="9" hidden="1"/>
    <cellStyle name="Besuchter Link" xfId="296" builtinId="9" hidden="1"/>
    <cellStyle name="Besuchter Link" xfId="297" builtinId="9" hidden="1"/>
    <cellStyle name="Besuchter Link" xfId="298" builtinId="9" hidden="1"/>
    <cellStyle name="Besuchter Link" xfId="299" builtinId="9" hidden="1"/>
    <cellStyle name="Besuchter Link" xfId="300" builtinId="9" hidden="1"/>
    <cellStyle name="Besuchter Link" xfId="301" builtinId="9" hidden="1"/>
    <cellStyle name="Besuchter Link" xfId="302" builtinId="9" hidden="1"/>
    <cellStyle name="Besuchter Link" xfId="303" builtinId="9" hidden="1"/>
    <cellStyle name="Besuchter Link" xfId="304" builtinId="9" hidden="1"/>
    <cellStyle name="Besuchter Link" xfId="305" builtinId="9" hidden="1"/>
    <cellStyle name="Besuchter Link" xfId="306" builtinId="9" hidden="1"/>
    <cellStyle name="Besuchter Link" xfId="307" builtinId="9" hidden="1"/>
    <cellStyle name="Besuchter Link" xfId="308" builtinId="9" hidden="1"/>
    <cellStyle name="Besuchter Link" xfId="309" builtinId="9" hidden="1"/>
    <cellStyle name="Besuchter Link" xfId="310" builtinId="9" hidden="1"/>
    <cellStyle name="Besuchter Link" xfId="311" builtinId="9" hidden="1"/>
    <cellStyle name="Besuchter Link" xfId="312" builtinId="9" hidden="1"/>
    <cellStyle name="Besuchter Link" xfId="313" builtinId="9" hidden="1"/>
    <cellStyle name="Besuchter Link" xfId="314" builtinId="9" hidden="1"/>
    <cellStyle name="Besuchter Link" xfId="315" builtinId="9" hidden="1"/>
    <cellStyle name="Besuchter Link" xfId="316" builtinId="9" hidden="1"/>
    <cellStyle name="Besuchter Link" xfId="317" builtinId="9" hidden="1"/>
    <cellStyle name="Besuchter Link" xfId="318" builtinId="9" hidden="1"/>
    <cellStyle name="Besuchter Link" xfId="319" builtinId="9" hidden="1"/>
    <cellStyle name="Besuchter Link" xfId="320" builtinId="9" hidden="1"/>
    <cellStyle name="Besuchter Link" xfId="321" builtinId="9" hidden="1"/>
    <cellStyle name="Besuchter Link" xfId="322" builtinId="9" hidden="1"/>
    <cellStyle name="Besuchter Link" xfId="323" builtinId="9" hidden="1"/>
    <cellStyle name="Besuchter Link" xfId="324" builtinId="9" hidden="1"/>
    <cellStyle name="Besuchter Link" xfId="325" builtinId="9" hidden="1"/>
    <cellStyle name="Besuchter Link" xfId="326" builtinId="9" hidden="1"/>
    <cellStyle name="Besuchter Link" xfId="327" builtinId="9" hidden="1"/>
    <cellStyle name="Besuchter Link" xfId="328" builtinId="9" hidden="1"/>
    <cellStyle name="Besuchter Link" xfId="329" builtinId="9" hidden="1"/>
    <cellStyle name="Besuchter Link" xfId="330" builtinId="9" hidden="1"/>
    <cellStyle name="Besuchter Link" xfId="331" builtinId="9" hidden="1"/>
    <cellStyle name="Besuchter Link" xfId="332" builtinId="9" hidden="1"/>
    <cellStyle name="Besuchter Link" xfId="333" builtinId="9" hidden="1"/>
    <cellStyle name="Besuchter Link" xfId="334" builtinId="9" hidden="1"/>
    <cellStyle name="Besuchter Link" xfId="335" builtinId="9" hidden="1"/>
    <cellStyle name="Besuchter Link" xfId="336" builtinId="9" hidden="1"/>
    <cellStyle name="Besuchter Link" xfId="337" builtinId="9" hidden="1"/>
    <cellStyle name="Besuchter Link" xfId="338" builtinId="9" hidden="1"/>
    <cellStyle name="Besuchter Link" xfId="339" builtinId="9" hidden="1"/>
    <cellStyle name="Besuchter Link" xfId="340" builtinId="9" hidden="1"/>
    <cellStyle name="Besuchter Link" xfId="341" builtinId="9" hidden="1"/>
    <cellStyle name="Besuchter Link" xfId="342" builtinId="9" hidden="1"/>
    <cellStyle name="Besuchter Link" xfId="343" builtinId="9" hidden="1"/>
    <cellStyle name="Besuchter Link" xfId="344" builtinId="9" hidden="1"/>
    <cellStyle name="Besuchter Link" xfId="345" builtinId="9" hidden="1"/>
    <cellStyle name="Besuchter Link" xfId="346" builtinId="9" hidden="1"/>
    <cellStyle name="Besuchter Link" xfId="347" builtinId="9" hidden="1"/>
    <cellStyle name="Besuchter Link" xfId="348" builtinId="9" hidden="1"/>
    <cellStyle name="Besuchter Link" xfId="349" builtinId="9" hidden="1"/>
    <cellStyle name="Besuchter Link" xfId="350" builtinId="9" hidden="1"/>
    <cellStyle name="Besuchter Link" xfId="351" builtinId="9" hidden="1"/>
    <cellStyle name="Besuchter Link" xfId="352" builtinId="9" hidden="1"/>
    <cellStyle name="Besuchter Link" xfId="353" builtinId="9" hidden="1"/>
    <cellStyle name="Besuchter Link" xfId="354" builtinId="9" hidden="1"/>
    <cellStyle name="Besuchter Link" xfId="355" builtinId="9" hidden="1"/>
    <cellStyle name="Besuchter Link" xfId="356" builtinId="9" hidden="1"/>
    <cellStyle name="Besuchter Link" xfId="357" builtinId="9" hidden="1"/>
    <cellStyle name="Besuchter Link" xfId="358" builtinId="9" hidden="1"/>
    <cellStyle name="Besuchter Link" xfId="359" builtinId="9" hidden="1"/>
    <cellStyle name="Besuchter Link" xfId="360" builtinId="9" hidden="1"/>
    <cellStyle name="Besuchter Link" xfId="361" builtinId="9" hidden="1"/>
    <cellStyle name="Besuchter Link" xfId="362" builtinId="9" hidden="1"/>
    <cellStyle name="Besuchter Link" xfId="363" builtinId="9" hidden="1"/>
    <cellStyle name="Besuchter Link" xfId="364" builtinId="9" hidden="1"/>
    <cellStyle name="Besuchter Link" xfId="365" builtinId="9" hidden="1"/>
    <cellStyle name="Besuchter Link" xfId="366" builtinId="9" hidden="1"/>
    <cellStyle name="Besuchter Link" xfId="367" builtinId="9" hidden="1"/>
    <cellStyle name="Besuchter Link" xfId="368" builtinId="9" hidden="1"/>
    <cellStyle name="Besuchter Link" xfId="369" builtinId="9" hidden="1"/>
    <cellStyle name="Besuchter Link" xfId="370" builtinId="9" hidden="1"/>
    <cellStyle name="Besuchter Link" xfId="371" builtinId="9" hidden="1"/>
    <cellStyle name="Besuchter Link" xfId="372" builtinId="9" hidden="1"/>
    <cellStyle name="Besuchter Link" xfId="373" builtinId="9" hidden="1"/>
    <cellStyle name="Besuchter Link" xfId="374" builtinId="9" hidden="1"/>
    <cellStyle name="Besuchter Link" xfId="375" builtinId="9" hidden="1"/>
    <cellStyle name="Besuchter Link" xfId="376" builtinId="9" hidden="1"/>
    <cellStyle name="Besuchter Link" xfId="377" builtinId="9" hidden="1"/>
    <cellStyle name="Besuchter Link" xfId="378" builtinId="9" hidden="1"/>
    <cellStyle name="Besuchter Link" xfId="379" builtinId="9" hidden="1"/>
    <cellStyle name="Link" xfId="1" builtinId="8"/>
    <cellStyle name="Normal_Prospectus2007" xfId="2"/>
    <cellStyle name="Standard" xfId="0" builtinId="0"/>
  </cellStyles>
  <dxfs count="35">
    <dxf>
      <font>
        <color auto="1"/>
      </font>
      <fill>
        <patternFill patternType="solid">
          <fgColor indexed="64"/>
          <bgColor theme="5" tint="0.79998168889431442"/>
        </patternFill>
      </fill>
    </dxf>
    <dxf>
      <font>
        <color auto="1"/>
      </font>
      <fill>
        <patternFill patternType="solid">
          <fgColor indexed="64"/>
          <bgColor theme="0" tint="-4.9989318521683403E-2"/>
        </patternFill>
      </fill>
    </dxf>
    <dxf>
      <font>
        <color rgb="FFC00000"/>
      </font>
      <fill>
        <patternFill patternType="none">
          <fgColor indexed="64"/>
          <bgColor auto="1"/>
        </patternFill>
      </fill>
    </dxf>
    <dxf>
      <font>
        <color theme="1" tint="0.499984740745262"/>
      </font>
      <fill>
        <patternFill patternType="none">
          <fgColor indexed="64"/>
          <bgColor auto="1"/>
        </patternFill>
      </fill>
    </dxf>
    <dxf>
      <font>
        <color rgb="FF14522C"/>
      </font>
      <fill>
        <patternFill patternType="none">
          <fgColor indexed="64"/>
          <bgColor auto="1"/>
        </patternFill>
      </fill>
    </dxf>
    <dxf>
      <font>
        <color theme="1"/>
      </font>
      <fill>
        <patternFill patternType="solid">
          <fgColor indexed="64"/>
          <bgColor theme="1"/>
        </patternFill>
      </fill>
    </dxf>
    <dxf>
      <font>
        <color theme="0"/>
      </font>
    </dxf>
    <dxf>
      <font>
        <color theme="0"/>
      </font>
    </dxf>
    <dxf>
      <font>
        <color theme="0"/>
      </font>
    </dxf>
    <dxf>
      <font>
        <color rgb="FF14522C"/>
      </font>
      <fill>
        <patternFill patternType="none">
          <fgColor indexed="64"/>
          <bgColor auto="1"/>
        </patternFill>
      </fill>
    </dxf>
    <dxf>
      <font>
        <color auto="1"/>
      </font>
      <fill>
        <patternFill patternType="solid">
          <fgColor indexed="64"/>
          <bgColor theme="0" tint="-4.9989318521683403E-2"/>
        </patternFill>
      </fill>
    </dxf>
    <dxf>
      <font>
        <color auto="1"/>
      </font>
      <fill>
        <patternFill patternType="solid">
          <fgColor indexed="64"/>
          <bgColor theme="5" tint="0.79998168889431442"/>
        </patternFill>
      </fill>
    </dxf>
    <dxf>
      <font>
        <color theme="1" tint="0.499984740745262"/>
      </font>
      <fill>
        <patternFill patternType="none">
          <fgColor indexed="64"/>
          <bgColor auto="1"/>
        </patternFill>
      </fill>
    </dxf>
    <dxf>
      <font>
        <color rgb="FFC00000"/>
      </font>
      <fill>
        <patternFill patternType="none">
          <fgColor indexed="64"/>
          <bgColor auto="1"/>
        </patternFill>
      </fill>
    </dxf>
    <dxf>
      <font>
        <color auto="1"/>
      </font>
      <fill>
        <patternFill patternType="solid">
          <fgColor indexed="64"/>
          <bgColor theme="1"/>
        </patternFill>
      </fill>
    </dxf>
    <dxf>
      <font>
        <color theme="1"/>
      </font>
      <fill>
        <patternFill patternType="solid">
          <fgColor indexed="64"/>
          <bgColor theme="1"/>
        </patternFill>
      </fill>
    </dxf>
    <dxf>
      <font>
        <color auto="1"/>
      </font>
      <fill>
        <patternFill patternType="solid">
          <fgColor indexed="64"/>
          <bgColor theme="1"/>
        </patternFill>
      </fill>
    </dxf>
    <dxf>
      <font>
        <color auto="1"/>
      </font>
      <fill>
        <patternFill patternType="solid">
          <fgColor indexed="64"/>
          <bgColor theme="1"/>
        </patternFill>
      </fill>
    </dxf>
    <dxf>
      <font>
        <color theme="0"/>
      </font>
    </dxf>
    <dxf>
      <font>
        <color theme="0"/>
      </font>
    </dxf>
    <dxf>
      <font>
        <color theme="0"/>
      </font>
      <fill>
        <patternFill patternType="solid">
          <fgColor indexed="64"/>
          <bgColor rgb="FF14522C"/>
        </patternFill>
      </fill>
    </dxf>
    <dxf>
      <font>
        <color theme="0"/>
      </font>
      <fill>
        <patternFill patternType="solid">
          <fgColor indexed="64"/>
          <bgColor rgb="FFC00000"/>
        </patternFill>
      </fill>
    </dxf>
    <dxf>
      <font>
        <color theme="0"/>
      </font>
      <fill>
        <patternFill patternType="solid">
          <fgColor indexed="64"/>
          <bgColor rgb="FF767171"/>
        </patternFill>
      </fill>
    </dxf>
    <dxf>
      <font>
        <color theme="0"/>
      </font>
      <fill>
        <patternFill patternType="solid">
          <fgColor indexed="64"/>
          <bgColor rgb="FF767171"/>
        </patternFill>
      </fill>
    </dxf>
    <dxf>
      <font>
        <color theme="0"/>
      </font>
      <fill>
        <patternFill patternType="solid">
          <fgColor indexed="64"/>
          <bgColor rgb="FFC00000"/>
        </patternFill>
      </fill>
    </dxf>
    <dxf>
      <font>
        <color theme="0"/>
      </font>
      <fill>
        <patternFill patternType="solid">
          <fgColor indexed="64"/>
          <bgColor rgb="FF14522C"/>
        </patternFill>
      </fill>
    </dxf>
    <dxf>
      <font>
        <b/>
        <i val="0"/>
        <color theme="0"/>
      </font>
      <fill>
        <patternFill patternType="solid">
          <fgColor indexed="64"/>
          <bgColor rgb="FFC00000"/>
        </patternFill>
      </fill>
      <border>
        <left style="thin">
          <color rgb="FFC00000"/>
        </left>
        <right style="thin">
          <color rgb="FFC00000"/>
        </right>
        <top style="thin">
          <color rgb="FFC00000"/>
        </top>
        <bottom style="thin">
          <color rgb="FFC00000"/>
        </bottom>
      </border>
    </dxf>
    <dxf>
      <font>
        <b/>
        <i val="0"/>
        <color theme="0"/>
      </font>
      <fill>
        <patternFill patternType="solid">
          <fgColor indexed="64"/>
          <bgColor rgb="FF767171"/>
        </patternFill>
      </fill>
      <border>
        <left style="thin">
          <color rgb="FF767171"/>
        </left>
        <right style="thin">
          <color rgb="FF767171"/>
        </right>
        <top style="thin">
          <color rgb="FF767171"/>
        </top>
        <bottom style="thin">
          <color rgb="FF767171"/>
        </bottom>
      </border>
    </dxf>
    <dxf>
      <font>
        <b/>
        <i val="0"/>
        <color theme="0"/>
      </font>
      <fill>
        <patternFill patternType="solid">
          <fgColor indexed="64"/>
          <bgColor rgb="FFFFC000"/>
        </patternFill>
      </fill>
      <border>
        <left style="thin">
          <color rgb="FFFFC000"/>
        </left>
        <right style="thin">
          <color rgb="FFFFC000"/>
        </right>
        <top style="thin">
          <color rgb="FFFFC000"/>
        </top>
        <bottom style="thin">
          <color rgb="FFFFC000"/>
        </bottom>
      </border>
    </dxf>
    <dxf>
      <font>
        <color theme="0"/>
      </font>
      <fill>
        <patternFill patternType="solid">
          <fgColor indexed="64"/>
          <bgColor theme="0"/>
        </patternFill>
      </fill>
    </dxf>
    <dxf>
      <font>
        <color auto="1"/>
      </font>
      <fill>
        <patternFill patternType="solid">
          <fgColor indexed="64"/>
          <bgColor theme="0" tint="-0.14999847407452621"/>
        </patternFill>
      </fill>
    </dxf>
    <dxf>
      <font>
        <b/>
        <i val="0"/>
        <color auto="1"/>
      </font>
      <fill>
        <patternFill patternType="solid">
          <fgColor indexed="64"/>
          <bgColor theme="0"/>
        </patternFill>
      </fill>
    </dxf>
    <dxf>
      <font>
        <color auto="1"/>
      </font>
      <fill>
        <patternFill patternType="solid">
          <fgColor indexed="64"/>
          <bgColor theme="5" tint="0.39997558519241921"/>
        </patternFill>
      </fill>
    </dxf>
    <dxf>
      <font>
        <color auto="1"/>
      </font>
      <fill>
        <patternFill patternType="solid">
          <fgColor indexed="64"/>
          <bgColor theme="0" tint="-0.249977111117893"/>
        </patternFill>
      </fill>
    </dxf>
    <dxf>
      <font>
        <color auto="1"/>
      </font>
      <fill>
        <patternFill patternType="solid">
          <fgColor indexed="64"/>
          <bgColor rgb="FFF7D354"/>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1" Type="http://schemas.openxmlformats.org/officeDocument/2006/relationships/worksheet" Target="worksheets/sheet11.xml"/><Relationship Id="rId12" Type="http://schemas.openxmlformats.org/officeDocument/2006/relationships/externalLink" Target="externalLinks/externalLink1.xml"/><Relationship Id="rId13" Type="http://schemas.openxmlformats.org/officeDocument/2006/relationships/theme" Target="theme/theme1.xml"/><Relationship Id="rId14" Type="http://schemas.openxmlformats.org/officeDocument/2006/relationships/styles" Target="styles.xml"/><Relationship Id="rId15" Type="http://schemas.openxmlformats.org/officeDocument/2006/relationships/sharedStrings" Target="sharedStrings.xml"/><Relationship Id="rId16" Type="http://schemas.openxmlformats.org/officeDocument/2006/relationships/calcChain" Target="calcChain.xml"/><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worksheet" Target="worksheets/sheet10.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Relationship Id="rId3" Type="http://schemas.openxmlformats.org/officeDocument/2006/relationships/image" Target="../media/image3.jpg"/></Relationships>
</file>

<file path=xl/drawings/_rels/drawing2.xml.rels><?xml version="1.0" encoding="UTF-8" standalone="yes"?>
<Relationships xmlns="http://schemas.openxmlformats.org/package/2006/relationships"><Relationship Id="rId1" Type="http://schemas.openxmlformats.org/officeDocument/2006/relationships/image" Target="../media/image4.jpeg"/><Relationship Id="rId2"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xdr:from>
      <xdr:col>4</xdr:col>
      <xdr:colOff>19050</xdr:colOff>
      <xdr:row>88</xdr:row>
      <xdr:rowOff>44450</xdr:rowOff>
    </xdr:from>
    <xdr:to>
      <xdr:col>4</xdr:col>
      <xdr:colOff>104775</xdr:colOff>
      <xdr:row>88</xdr:row>
      <xdr:rowOff>120650</xdr:rowOff>
    </xdr:to>
    <xdr:sp macro="" textlink="">
      <xdr:nvSpPr>
        <xdr:cNvPr id="9" name="Rectangle 17"/>
        <xdr:cNvSpPr>
          <a:spLocks noChangeArrowheads="1"/>
        </xdr:cNvSpPr>
      </xdr:nvSpPr>
      <xdr:spPr bwMode="auto">
        <a:xfrm>
          <a:off x="3384550" y="14941550"/>
          <a:ext cx="85725" cy="76200"/>
        </a:xfrm>
        <a:prstGeom prst="rect">
          <a:avLst/>
        </a:prstGeom>
        <a:solidFill>
          <a:schemeClr val="tx1">
            <a:lumMod val="65000"/>
            <a:lumOff val="35000"/>
          </a:schemeClr>
        </a:solidFill>
        <a:ln w="9525">
          <a:solidFill>
            <a:srgbClr val="000000"/>
          </a:solidFill>
          <a:miter lim="800000"/>
          <a:headEnd/>
          <a:tailEnd/>
        </a:ln>
      </xdr:spPr>
      <xdr:txBody>
        <a:bodyPr/>
        <a:lstStyle/>
        <a:p>
          <a:endParaRPr lang="en-US"/>
        </a:p>
      </xdr:txBody>
    </xdr:sp>
    <xdr:clientData/>
  </xdr:twoCellAnchor>
  <xdr:twoCellAnchor>
    <xdr:from>
      <xdr:col>4</xdr:col>
      <xdr:colOff>12700</xdr:colOff>
      <xdr:row>124</xdr:row>
      <xdr:rowOff>44450</xdr:rowOff>
    </xdr:from>
    <xdr:to>
      <xdr:col>4</xdr:col>
      <xdr:colOff>98425</xdr:colOff>
      <xdr:row>124</xdr:row>
      <xdr:rowOff>120650</xdr:rowOff>
    </xdr:to>
    <xdr:sp macro="" textlink="">
      <xdr:nvSpPr>
        <xdr:cNvPr id="11" name="Rectangle 20"/>
        <xdr:cNvSpPr>
          <a:spLocks noChangeArrowheads="1"/>
        </xdr:cNvSpPr>
      </xdr:nvSpPr>
      <xdr:spPr bwMode="auto">
        <a:xfrm>
          <a:off x="2603500" y="18154650"/>
          <a:ext cx="85725" cy="76200"/>
        </a:xfrm>
        <a:prstGeom prst="rect">
          <a:avLst/>
        </a:prstGeom>
        <a:solidFill>
          <a:srgbClr val="595959"/>
        </a:solidFill>
        <a:ln w="9525">
          <a:solidFill>
            <a:srgbClr val="000000"/>
          </a:solidFill>
          <a:miter lim="800000"/>
          <a:headEnd/>
          <a:tailEnd/>
        </a:ln>
      </xdr:spPr>
    </xdr:sp>
    <xdr:clientData/>
  </xdr:twoCellAnchor>
  <xdr:twoCellAnchor>
    <xdr:from>
      <xdr:col>4</xdr:col>
      <xdr:colOff>15875</xdr:colOff>
      <xdr:row>125</xdr:row>
      <xdr:rowOff>47625</xdr:rowOff>
    </xdr:from>
    <xdr:to>
      <xdr:col>4</xdr:col>
      <xdr:colOff>101600</xdr:colOff>
      <xdr:row>125</xdr:row>
      <xdr:rowOff>123825</xdr:rowOff>
    </xdr:to>
    <xdr:sp macro="" textlink="">
      <xdr:nvSpPr>
        <xdr:cNvPr id="12" name="Rectangle 21"/>
        <xdr:cNvSpPr>
          <a:spLocks noChangeArrowheads="1"/>
        </xdr:cNvSpPr>
      </xdr:nvSpPr>
      <xdr:spPr bwMode="auto">
        <a:xfrm>
          <a:off x="2606675" y="18322925"/>
          <a:ext cx="85725" cy="76200"/>
        </a:xfrm>
        <a:prstGeom prst="rect">
          <a:avLst/>
        </a:prstGeom>
        <a:solidFill>
          <a:srgbClr val="595959"/>
        </a:solidFill>
        <a:ln w="9525">
          <a:solidFill>
            <a:srgbClr val="000000"/>
          </a:solidFill>
          <a:miter lim="800000"/>
          <a:headEnd/>
          <a:tailEnd/>
        </a:ln>
      </xdr:spPr>
    </xdr:sp>
    <xdr:clientData/>
  </xdr:twoCellAnchor>
  <xdr:twoCellAnchor>
    <xdr:from>
      <xdr:col>4</xdr:col>
      <xdr:colOff>19050</xdr:colOff>
      <xdr:row>126</xdr:row>
      <xdr:rowOff>53975</xdr:rowOff>
    </xdr:from>
    <xdr:to>
      <xdr:col>4</xdr:col>
      <xdr:colOff>104775</xdr:colOff>
      <xdr:row>126</xdr:row>
      <xdr:rowOff>130175</xdr:rowOff>
    </xdr:to>
    <xdr:sp macro="" textlink="">
      <xdr:nvSpPr>
        <xdr:cNvPr id="13" name="Rectangle 19"/>
        <xdr:cNvSpPr>
          <a:spLocks noChangeArrowheads="1"/>
        </xdr:cNvSpPr>
      </xdr:nvSpPr>
      <xdr:spPr bwMode="auto">
        <a:xfrm>
          <a:off x="3333750" y="18494375"/>
          <a:ext cx="85725" cy="76200"/>
        </a:xfrm>
        <a:prstGeom prst="rect">
          <a:avLst/>
        </a:prstGeom>
        <a:solidFill>
          <a:srgbClr val="595959"/>
        </a:solidFill>
        <a:ln w="9525">
          <a:solidFill>
            <a:srgbClr val="000000"/>
          </a:solidFill>
          <a:miter lim="800000"/>
          <a:headEnd/>
          <a:tailEnd/>
        </a:ln>
      </xdr:spPr>
    </xdr:sp>
    <xdr:clientData/>
  </xdr:twoCellAnchor>
  <xdr:twoCellAnchor editAs="oneCell">
    <xdr:from>
      <xdr:col>4</xdr:col>
      <xdr:colOff>0</xdr:colOff>
      <xdr:row>89</xdr:row>
      <xdr:rowOff>0</xdr:rowOff>
    </xdr:from>
    <xdr:to>
      <xdr:col>4</xdr:col>
      <xdr:colOff>127000</xdr:colOff>
      <xdr:row>89</xdr:row>
      <xdr:rowOff>114300</xdr:rowOff>
    </xdr:to>
    <xdr:pic>
      <xdr:nvPicPr>
        <xdr:cNvPr id="5403" name="Picture 283" descr="clip_image001.png"/>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65500" y="15265400"/>
          <a:ext cx="127000" cy="1143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90</xdr:row>
      <xdr:rowOff>0</xdr:rowOff>
    </xdr:from>
    <xdr:to>
      <xdr:col>4</xdr:col>
      <xdr:colOff>127000</xdr:colOff>
      <xdr:row>90</xdr:row>
      <xdr:rowOff>114300</xdr:rowOff>
    </xdr:to>
    <xdr:pic>
      <xdr:nvPicPr>
        <xdr:cNvPr id="5405" name="Picture 285" descr="clip_image001.png"/>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365500" y="15430500"/>
          <a:ext cx="127000" cy="1143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8499</xdr:colOff>
      <xdr:row>106</xdr:row>
      <xdr:rowOff>27528</xdr:rowOff>
    </xdr:from>
    <xdr:to>
      <xdr:col>4</xdr:col>
      <xdr:colOff>98458</xdr:colOff>
      <xdr:row>106</xdr:row>
      <xdr:rowOff>103728</xdr:rowOff>
    </xdr:to>
    <xdr:sp macro="" textlink="">
      <xdr:nvSpPr>
        <xdr:cNvPr id="8" name="Rectangle 20"/>
        <xdr:cNvSpPr>
          <a:spLocks noChangeArrowheads="1"/>
        </xdr:cNvSpPr>
      </xdr:nvSpPr>
      <xdr:spPr bwMode="auto">
        <a:xfrm>
          <a:off x="3437499" y="18561061"/>
          <a:ext cx="89959" cy="76200"/>
        </a:xfrm>
        <a:prstGeom prst="rect">
          <a:avLst/>
        </a:prstGeom>
        <a:solidFill>
          <a:srgbClr val="595959"/>
        </a:solidFill>
        <a:ln w="9525">
          <a:solidFill>
            <a:srgbClr val="000000"/>
          </a:solidFill>
          <a:miter lim="800000"/>
          <a:headEnd/>
          <a:tailEnd/>
        </a:ln>
      </xdr:spPr>
    </xdr:sp>
    <xdr:clientData/>
  </xdr:twoCellAnchor>
  <xdr:twoCellAnchor>
    <xdr:from>
      <xdr:col>4</xdr:col>
      <xdr:colOff>11674</xdr:colOff>
      <xdr:row>107</xdr:row>
      <xdr:rowOff>22237</xdr:rowOff>
    </xdr:from>
    <xdr:to>
      <xdr:col>4</xdr:col>
      <xdr:colOff>101633</xdr:colOff>
      <xdr:row>107</xdr:row>
      <xdr:rowOff>98437</xdr:rowOff>
    </xdr:to>
    <xdr:sp macro="" textlink="">
      <xdr:nvSpPr>
        <xdr:cNvPr id="10" name="Rectangle 21"/>
        <xdr:cNvSpPr>
          <a:spLocks noChangeArrowheads="1"/>
        </xdr:cNvSpPr>
      </xdr:nvSpPr>
      <xdr:spPr bwMode="auto">
        <a:xfrm>
          <a:off x="3440674" y="18733570"/>
          <a:ext cx="89959" cy="76200"/>
        </a:xfrm>
        <a:prstGeom prst="rect">
          <a:avLst/>
        </a:prstGeom>
        <a:solidFill>
          <a:srgbClr val="595959"/>
        </a:solidFill>
        <a:ln w="9525">
          <a:solidFill>
            <a:srgbClr val="000000"/>
          </a:solidFill>
          <a:miter lim="800000"/>
          <a:headEnd/>
          <a:tailEnd/>
        </a:ln>
      </xdr:spPr>
    </xdr:sp>
    <xdr:clientData/>
  </xdr:twoCellAnchor>
  <xdr:twoCellAnchor>
    <xdr:from>
      <xdr:col>4</xdr:col>
      <xdr:colOff>14849</xdr:colOff>
      <xdr:row>108</xdr:row>
      <xdr:rowOff>28587</xdr:rowOff>
    </xdr:from>
    <xdr:to>
      <xdr:col>4</xdr:col>
      <xdr:colOff>104808</xdr:colOff>
      <xdr:row>108</xdr:row>
      <xdr:rowOff>104787</xdr:rowOff>
    </xdr:to>
    <xdr:sp macro="" textlink="">
      <xdr:nvSpPr>
        <xdr:cNvPr id="14" name="Rectangle 19"/>
        <xdr:cNvSpPr>
          <a:spLocks noChangeArrowheads="1"/>
        </xdr:cNvSpPr>
      </xdr:nvSpPr>
      <xdr:spPr bwMode="auto">
        <a:xfrm>
          <a:off x="3443849" y="18917720"/>
          <a:ext cx="89959" cy="76200"/>
        </a:xfrm>
        <a:prstGeom prst="rect">
          <a:avLst/>
        </a:prstGeom>
        <a:solidFill>
          <a:srgbClr val="595959"/>
        </a:solidFill>
        <a:ln w="9525">
          <a:solidFill>
            <a:srgbClr val="000000"/>
          </a:solidFill>
          <a:miter lim="800000"/>
          <a:headEnd/>
          <a:tailEnd/>
        </a:ln>
      </xdr:spPr>
    </xdr:sp>
    <xdr:clientData/>
  </xdr:twoCellAnchor>
  <xdr:twoCellAnchor>
    <xdr:from>
      <xdr:col>5</xdr:col>
      <xdr:colOff>1308100</xdr:colOff>
      <xdr:row>50</xdr:row>
      <xdr:rowOff>63500</xdr:rowOff>
    </xdr:from>
    <xdr:to>
      <xdr:col>9</xdr:col>
      <xdr:colOff>159762</xdr:colOff>
      <xdr:row>52</xdr:row>
      <xdr:rowOff>35699</xdr:rowOff>
    </xdr:to>
    <xdr:grpSp>
      <xdr:nvGrpSpPr>
        <xdr:cNvPr id="15" name="Group 14"/>
        <xdr:cNvGrpSpPr/>
      </xdr:nvGrpSpPr>
      <xdr:grpSpPr>
        <a:xfrm>
          <a:off x="6134100" y="8966200"/>
          <a:ext cx="4414262" cy="264299"/>
          <a:chOff x="6134100" y="9410700"/>
          <a:chExt cx="4414262" cy="276999"/>
        </a:xfrm>
      </xdr:grpSpPr>
      <xdr:sp macro="" textlink="">
        <xdr:nvSpPr>
          <xdr:cNvPr id="16" name="TextBox 15"/>
          <xdr:cNvSpPr txBox="1"/>
        </xdr:nvSpPr>
        <xdr:spPr>
          <a:xfrm>
            <a:off x="6134100" y="9410700"/>
            <a:ext cx="235962" cy="2769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200" b="1">
                <a:latin typeface="Myriad Pro"/>
                <a:cs typeface="Myriad Pro"/>
              </a:rPr>
              <a:t>-</a:t>
            </a:r>
          </a:p>
        </xdr:txBody>
      </xdr:sp>
      <xdr:sp macro="" textlink="">
        <xdr:nvSpPr>
          <xdr:cNvPr id="17" name="TextBox 16"/>
          <xdr:cNvSpPr txBox="1"/>
        </xdr:nvSpPr>
        <xdr:spPr>
          <a:xfrm>
            <a:off x="10312400" y="9410700"/>
            <a:ext cx="235962" cy="2769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200" b="1">
                <a:latin typeface="Myriad Pro"/>
                <a:cs typeface="Myriad Pro"/>
              </a:rPr>
              <a:t>-</a:t>
            </a:r>
          </a:p>
        </xdr:txBody>
      </xdr:sp>
    </xdr:grpSp>
    <xdr:clientData/>
  </xdr:twoCellAnchor>
  <xdr:twoCellAnchor editAs="oneCell">
    <xdr:from>
      <xdr:col>0</xdr:col>
      <xdr:colOff>0</xdr:colOff>
      <xdr:row>1</xdr:row>
      <xdr:rowOff>0</xdr:rowOff>
    </xdr:from>
    <xdr:to>
      <xdr:col>9</xdr:col>
      <xdr:colOff>1196975</xdr:colOff>
      <xdr:row>4</xdr:row>
      <xdr:rowOff>300228</xdr:rowOff>
    </xdr:to>
    <xdr:pic>
      <xdr:nvPicPr>
        <xdr:cNvPr id="2" name="Bild 1" descr="2018_CRO_Challenge_header.jpg"/>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0" y="76200"/>
          <a:ext cx="11709400" cy="140512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16</xdr:col>
      <xdr:colOff>266700</xdr:colOff>
      <xdr:row>0</xdr:row>
      <xdr:rowOff>38100</xdr:rowOff>
    </xdr:from>
    <xdr:to>
      <xdr:col>17</xdr:col>
      <xdr:colOff>0</xdr:colOff>
      <xdr:row>3</xdr:row>
      <xdr:rowOff>161925</xdr:rowOff>
    </xdr:to>
    <xdr:pic>
      <xdr:nvPicPr>
        <xdr:cNvPr id="12289" name="Grafik 2" descr="logo_competition_department.jpg"/>
        <xdr:cNvPicPr>
          <a:picLocks noChangeAspect="1"/>
        </xdr:cNvPicPr>
      </xdr:nvPicPr>
      <xdr:blipFill>
        <a:blip xmlns:r="http://schemas.openxmlformats.org/officeDocument/2006/relationships" r:embed="rId1"/>
        <a:srcRect/>
        <a:stretch>
          <a:fillRect/>
        </a:stretch>
      </xdr:blipFill>
      <xdr:spPr bwMode="auto">
        <a:xfrm>
          <a:off x="13439775" y="38100"/>
          <a:ext cx="933450" cy="952500"/>
        </a:xfrm>
        <a:prstGeom prst="rect">
          <a:avLst/>
        </a:prstGeom>
        <a:noFill/>
        <a:ln w="9525">
          <a:noFill/>
          <a:miter lim="800000"/>
          <a:headEnd/>
          <a:tailEnd/>
        </a:ln>
      </xdr:spPr>
    </xdr:pic>
    <xdr:clientData/>
  </xdr:twoCellAnchor>
  <xdr:twoCellAnchor editAs="oneCell">
    <xdr:from>
      <xdr:col>0</xdr:col>
      <xdr:colOff>254000</xdr:colOff>
      <xdr:row>0</xdr:row>
      <xdr:rowOff>88900</xdr:rowOff>
    </xdr:from>
    <xdr:to>
      <xdr:col>1</xdr:col>
      <xdr:colOff>977900</xdr:colOff>
      <xdr:row>4</xdr:row>
      <xdr:rowOff>20540</xdr:rowOff>
    </xdr:to>
    <xdr:pic>
      <xdr:nvPicPr>
        <xdr:cNvPr id="2" name="GAC_WT_Logo.gif" descr="movie::file://localhost/Users/KarlJindrak/Desktop/DESKTOP/ITTF%20WORLD%20TOUR/DOCS_2012%20WORLD%20TOUR/New_World%20Tour%20Logos_2012/GAC_WT_Logo.gif"/>
        <xdr:cNvPicPr/>
      </xdr:nvPicPr>
      <xdr:blipFill>
        <a:blip xmlns:r="http://schemas.openxmlformats.org/officeDocument/2006/relationships" r:embed="rId2"/>
        <a:stretch>
          <a:fillRect/>
        </a:stretch>
      </xdr:blipFill>
      <xdr:spPr>
        <a:xfrm>
          <a:off x="254000" y="88900"/>
          <a:ext cx="2222500" cy="96034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C/C/@/.psf/Home/Dokumente%20und%20Einstellungen/Karl%20Jindrak/Lokale%20Einstellungen/Temporary%20Internet%20Files/Content.Outlook/O9SCUJJ4/ITTF/#PROTOUR\2007\#FORMS\Prospectus2007.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bd"/>
      <sheetName val="Prospectus"/>
    </sheetNames>
    <sheetDataSet>
      <sheetData sheetId="0" refreshError="1">
        <row r="2">
          <cell r="A2">
            <v>1</v>
          </cell>
          <cell r="B2" t="str">
            <v>2007 Croatian Open</v>
          </cell>
          <cell r="C2" t="str">
            <v>Zagreb, Croatia</v>
          </cell>
          <cell r="D2">
            <v>39098</v>
          </cell>
          <cell r="E2">
            <v>39102</v>
          </cell>
          <cell r="F2" t="str">
            <v>Didier Leroy</v>
          </cell>
          <cell r="G2" t="str">
            <v>32 477 68 15 91</v>
          </cell>
          <cell r="H2" t="str">
            <v>32 81 21 56 57</v>
          </cell>
          <cell r="I2" t="str">
            <v>dleroy@ittf.com</v>
          </cell>
          <cell r="J2">
            <v>100000</v>
          </cell>
          <cell r="K2" t="str">
            <v>CTTA</v>
          </cell>
        </row>
        <row r="3">
          <cell r="A3">
            <v>2</v>
          </cell>
          <cell r="B3" t="str">
            <v>2007 Slovenian Open</v>
          </cell>
          <cell r="C3" t="str">
            <v>Velenje, Slovenia</v>
          </cell>
          <cell r="D3">
            <v>39105</v>
          </cell>
          <cell r="E3">
            <v>39109</v>
          </cell>
          <cell r="F3" t="str">
            <v>Didier Leroy</v>
          </cell>
          <cell r="G3" t="str">
            <v>32 477 68 15 91</v>
          </cell>
          <cell r="H3" t="str">
            <v>32 81 21 56 57</v>
          </cell>
          <cell r="I3" t="str">
            <v>dleroy@ittf.com</v>
          </cell>
          <cell r="J3">
            <v>100000</v>
          </cell>
          <cell r="K3" t="str">
            <v>STTA</v>
          </cell>
        </row>
        <row r="4">
          <cell r="A4">
            <v>3</v>
          </cell>
          <cell r="B4" t="str">
            <v>2007 Indian Open</v>
          </cell>
          <cell r="C4" t="str">
            <v>New-Delhi, India</v>
          </cell>
          <cell r="D4">
            <v>39121</v>
          </cell>
          <cell r="E4">
            <v>39124</v>
          </cell>
          <cell r="F4" t="str">
            <v>Didier Leroy</v>
          </cell>
          <cell r="G4" t="str">
            <v>32 477 68 15 91</v>
          </cell>
          <cell r="H4" t="str">
            <v>32 81 21 56 57</v>
          </cell>
          <cell r="I4" t="str">
            <v>dleroy@ittf.com</v>
          </cell>
          <cell r="J4">
            <v>25000</v>
          </cell>
          <cell r="K4" t="str">
            <v>ITTA</v>
          </cell>
        </row>
        <row r="5">
          <cell r="A5">
            <v>4</v>
          </cell>
          <cell r="B5" t="str">
            <v>2007 LIEBHERR Qatar Open</v>
          </cell>
          <cell r="C5" t="str">
            <v>Aspire, Qatar</v>
          </cell>
          <cell r="D5">
            <v>39126</v>
          </cell>
          <cell r="E5">
            <v>39130</v>
          </cell>
          <cell r="F5" t="str">
            <v>Raul Calin</v>
          </cell>
          <cell r="G5" t="str">
            <v>34 958 57 86 42</v>
          </cell>
          <cell r="H5" t="str">
            <v>34 958 57 86 42</v>
          </cell>
          <cell r="I5" t="str">
            <v>rcalin@ittf.com</v>
          </cell>
          <cell r="J5">
            <v>200000</v>
          </cell>
          <cell r="K5" t="str">
            <v>QTTA</v>
          </cell>
        </row>
        <row r="6">
          <cell r="A6">
            <v>5</v>
          </cell>
          <cell r="B6" t="str">
            <v>2007 Kuwait International Open - Salwa Cup</v>
          </cell>
          <cell r="C6" t="str">
            <v>Kuwait City, Kuwait</v>
          </cell>
          <cell r="D6">
            <v>39132</v>
          </cell>
          <cell r="E6">
            <v>39135</v>
          </cell>
          <cell r="F6" t="str">
            <v>Didier Leroy</v>
          </cell>
          <cell r="G6" t="str">
            <v>32 477 68 15 91</v>
          </cell>
          <cell r="H6" t="str">
            <v>32 81 21 56 57</v>
          </cell>
          <cell r="I6" t="str">
            <v>dleroy@ittf.com</v>
          </cell>
          <cell r="J6">
            <v>200000</v>
          </cell>
          <cell r="K6" t="str">
            <v>KTTA</v>
          </cell>
        </row>
        <row r="7">
          <cell r="A7">
            <v>6</v>
          </cell>
          <cell r="B7" t="str">
            <v>2007 LIEBHERR Brazil Open</v>
          </cell>
          <cell r="C7" t="str">
            <v>Belo Horizonte, Brazil</v>
          </cell>
          <cell r="D7">
            <v>39184</v>
          </cell>
          <cell r="E7">
            <v>39187</v>
          </cell>
          <cell r="F7" t="str">
            <v>Karl Jindrak</v>
          </cell>
          <cell r="G7" t="str">
            <v>43 69 9124 17193</v>
          </cell>
          <cell r="H7" t="str">
            <v>43 1 925 3190</v>
          </cell>
          <cell r="I7" t="str">
            <v>kjindrak@ittf.com</v>
          </cell>
          <cell r="J7">
            <v>50400</v>
          </cell>
          <cell r="K7" t="str">
            <v>CBTM</v>
          </cell>
        </row>
        <row r="8">
          <cell r="A8">
            <v>7</v>
          </cell>
          <cell r="B8" t="str">
            <v>2007 LIEBHERR Chile Open</v>
          </cell>
          <cell r="C8" t="str">
            <v>Santiago, Chile</v>
          </cell>
          <cell r="D8">
            <v>39132</v>
          </cell>
          <cell r="E8">
            <v>39135</v>
          </cell>
          <cell r="F8" t="str">
            <v>Karl Jindrak</v>
          </cell>
          <cell r="G8" t="str">
            <v>43 69 9124 17193</v>
          </cell>
          <cell r="H8" t="str">
            <v>43 1 925 3190</v>
          </cell>
          <cell r="I8" t="str">
            <v>kjindrak@ittf.com</v>
          </cell>
          <cell r="J8">
            <v>100800</v>
          </cell>
          <cell r="K8" t="str">
            <v>CTTA</v>
          </cell>
        </row>
        <row r="9">
          <cell r="A9">
            <v>8</v>
          </cell>
          <cell r="B9" t="str">
            <v>2007 Volkswagen Open - Korea</v>
          </cell>
          <cell r="C9" t="str">
            <v>tbd, Korea</v>
          </cell>
          <cell r="D9">
            <v>39247</v>
          </cell>
          <cell r="E9">
            <v>39250</v>
          </cell>
          <cell r="F9" t="str">
            <v>Didier Leroy</v>
          </cell>
          <cell r="G9" t="str">
            <v>32 477 68 15 91</v>
          </cell>
          <cell r="H9" t="str">
            <v>32 81 21 56 57</v>
          </cell>
          <cell r="I9" t="str">
            <v>dleroy@ittf.com</v>
          </cell>
          <cell r="J9">
            <v>100000</v>
          </cell>
          <cell r="K9" t="str">
            <v>KTTA</v>
          </cell>
        </row>
        <row r="10">
          <cell r="A10">
            <v>9</v>
          </cell>
          <cell r="B10" t="str">
            <v>2007 Volkswagen Open - Japan</v>
          </cell>
          <cell r="C10" t="str">
            <v>Chiba, Japan</v>
          </cell>
          <cell r="D10">
            <v>39254</v>
          </cell>
          <cell r="E10">
            <v>39257</v>
          </cell>
          <cell r="F10" t="str">
            <v>Didier Leroy</v>
          </cell>
          <cell r="G10" t="str">
            <v>32 477 68 15 91</v>
          </cell>
          <cell r="H10" t="str">
            <v>32 81 21 56 57</v>
          </cell>
          <cell r="I10" t="str">
            <v>dleroy@ittf.com</v>
          </cell>
          <cell r="J10">
            <v>151200</v>
          </cell>
          <cell r="K10" t="str">
            <v>JTTA</v>
          </cell>
        </row>
        <row r="11">
          <cell r="A11">
            <v>10</v>
          </cell>
          <cell r="B11" t="str">
            <v>2007 Volkswagen Open - China</v>
          </cell>
          <cell r="C11" t="str">
            <v>Nan Jing, China</v>
          </cell>
          <cell r="D11">
            <v>39261</v>
          </cell>
          <cell r="E11">
            <v>39264</v>
          </cell>
          <cell r="F11" t="str">
            <v>Didier Leroy</v>
          </cell>
          <cell r="G11" t="str">
            <v>32 477 68 15 91</v>
          </cell>
          <cell r="H11" t="str">
            <v>32 81 21 56 57</v>
          </cell>
          <cell r="I11" t="str">
            <v>dleroy@ittf.com</v>
          </cell>
          <cell r="J11">
            <v>151200</v>
          </cell>
          <cell r="K11" t="str">
            <v>CTTA</v>
          </cell>
        </row>
        <row r="12">
          <cell r="A12">
            <v>11</v>
          </cell>
          <cell r="B12" t="str">
            <v>2007 Chinese Taipei Open</v>
          </cell>
          <cell r="C12" t="str">
            <v>Taiwan, Taipei</v>
          </cell>
          <cell r="D12">
            <v>39317</v>
          </cell>
          <cell r="E12">
            <v>39320</v>
          </cell>
          <cell r="F12" t="str">
            <v>Didier Leroy</v>
          </cell>
          <cell r="G12" t="str">
            <v>32 477 68 15 91</v>
          </cell>
          <cell r="H12" t="str">
            <v>32 81 21 56 57</v>
          </cell>
          <cell r="I12" t="str">
            <v>dleroy@ittf.com</v>
          </cell>
          <cell r="J12">
            <v>100000</v>
          </cell>
          <cell r="K12" t="str">
            <v>CTTTA</v>
          </cell>
        </row>
        <row r="13">
          <cell r="A13">
            <v>12</v>
          </cell>
          <cell r="B13" t="str">
            <v>2007 Panasonic China Open</v>
          </cell>
          <cell r="C13" t="str">
            <v>tbd, China</v>
          </cell>
          <cell r="D13">
            <v>39324</v>
          </cell>
          <cell r="E13">
            <v>39327</v>
          </cell>
          <cell r="F13" t="str">
            <v>Didier Leroy</v>
          </cell>
          <cell r="G13" t="str">
            <v>32 477 68 15 91</v>
          </cell>
          <cell r="H13" t="str">
            <v>32 81 21 56 57</v>
          </cell>
          <cell r="I13" t="str">
            <v>dleroy@ittf.com</v>
          </cell>
          <cell r="J13">
            <v>100000</v>
          </cell>
          <cell r="K13" t="str">
            <v>CTTA</v>
          </cell>
        </row>
        <row r="14">
          <cell r="A14">
            <v>13</v>
          </cell>
          <cell r="B14" t="str">
            <v>2007 Russian Open</v>
          </cell>
          <cell r="C14" t="str">
            <v>St Petersburg, Russia</v>
          </cell>
          <cell r="D14">
            <v>39372</v>
          </cell>
          <cell r="E14">
            <v>39376</v>
          </cell>
          <cell r="F14" t="str">
            <v>Karl Jindrak</v>
          </cell>
          <cell r="G14" t="str">
            <v>43 69 9124 17193</v>
          </cell>
          <cell r="H14" t="str">
            <v>43 1 925 3190</v>
          </cell>
          <cell r="I14" t="str">
            <v>kjindrak@ittf.com</v>
          </cell>
          <cell r="J14">
            <v>100000</v>
          </cell>
          <cell r="K14" t="str">
            <v>RTTF</v>
          </cell>
        </row>
        <row r="15">
          <cell r="A15">
            <v>14</v>
          </cell>
          <cell r="B15" t="str">
            <v>2007 LIEBHERR Austrian Open</v>
          </cell>
          <cell r="C15" t="str">
            <v>Wels, Austria</v>
          </cell>
          <cell r="D15">
            <v>39379</v>
          </cell>
          <cell r="E15">
            <v>39383</v>
          </cell>
          <cell r="F15" t="str">
            <v>Karl Jindrak</v>
          </cell>
          <cell r="G15" t="str">
            <v>43 69 9124 17193</v>
          </cell>
          <cell r="H15" t="str">
            <v>43 1 925 3190</v>
          </cell>
          <cell r="I15" t="str">
            <v>kjindrak@ittf.com</v>
          </cell>
          <cell r="J15">
            <v>100000</v>
          </cell>
          <cell r="K15" t="str">
            <v>OTTA</v>
          </cell>
        </row>
        <row r="16">
          <cell r="A16">
            <v>15</v>
          </cell>
          <cell r="B16" t="str">
            <v>2007 LIEBHERR French Open</v>
          </cell>
          <cell r="C16" t="str">
            <v>Toulouse, France</v>
          </cell>
          <cell r="D16">
            <v>39386</v>
          </cell>
          <cell r="E16">
            <v>39390</v>
          </cell>
          <cell r="F16" t="str">
            <v>Didier Leroy</v>
          </cell>
          <cell r="G16" t="str">
            <v>32 477 68 15 91</v>
          </cell>
          <cell r="H16" t="str">
            <v>32 81 21 56 57</v>
          </cell>
          <cell r="I16" t="str">
            <v>dleroy@ittf.com</v>
          </cell>
          <cell r="J16">
            <v>151200</v>
          </cell>
          <cell r="K16" t="str">
            <v>FFTT</v>
          </cell>
        </row>
        <row r="17">
          <cell r="A17">
            <v>16</v>
          </cell>
          <cell r="B17" t="str">
            <v>2007 LIEBHERR German Open</v>
          </cell>
          <cell r="C17" t="str">
            <v>tbd, Germany</v>
          </cell>
          <cell r="D17">
            <v>39393</v>
          </cell>
          <cell r="E17">
            <v>39397</v>
          </cell>
          <cell r="F17" t="str">
            <v>Didier Leroy</v>
          </cell>
          <cell r="G17" t="str">
            <v>32 477 68 15 91</v>
          </cell>
          <cell r="H17" t="str">
            <v>32 81 21 56 57</v>
          </cell>
          <cell r="I17" t="str">
            <v>dleroy@ittf.com</v>
          </cell>
          <cell r="J17">
            <v>151200</v>
          </cell>
          <cell r="K17" t="str">
            <v>DTTB</v>
          </cell>
        </row>
        <row r="18">
          <cell r="A18">
            <v>17</v>
          </cell>
          <cell r="B18" t="str">
            <v>2007 Swedish Open</v>
          </cell>
          <cell r="C18" t="str">
            <v>Gothenburg, Sweden</v>
          </cell>
          <cell r="D18">
            <v>39400</v>
          </cell>
          <cell r="E18">
            <v>39404</v>
          </cell>
          <cell r="F18" t="str">
            <v>Karl Jindrak</v>
          </cell>
          <cell r="G18" t="str">
            <v>43 69 9124 17193</v>
          </cell>
          <cell r="H18" t="str">
            <v>43 1 925 3190</v>
          </cell>
          <cell r="I18" t="str">
            <v>kjindrak@ittf.com</v>
          </cell>
          <cell r="J18">
            <v>100000</v>
          </cell>
          <cell r="K18" t="str">
            <v>STTA</v>
          </cell>
        </row>
        <row r="19">
          <cell r="A19">
            <v>18</v>
          </cell>
        </row>
        <row r="20">
          <cell r="A20">
            <v>19</v>
          </cell>
        </row>
        <row r="21">
          <cell r="A21">
            <v>20</v>
          </cell>
        </row>
      </sheetData>
      <sheetData sheetId="1" refreshError="1"/>
    </sheetDataSet>
  </externalBook>
</externalLink>
</file>

<file path=xl/theme/theme1.xml><?xml version="1.0" encoding="utf-8"?>
<a:theme xmlns:a="http://schemas.openxmlformats.org/drawingml/2006/main" name="Office-Design">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3.xml.rels><?xml version="1.0" encoding="UTF-8" standalone="yes"?>
<Relationships xmlns="http://schemas.openxmlformats.org/package/2006/relationships"><Relationship Id="rId3" Type="http://schemas.openxmlformats.org/officeDocument/2006/relationships/hyperlink" Target="mailto:rcalin@ittf.com" TargetMode="External"/><Relationship Id="rId4" Type="http://schemas.openxmlformats.org/officeDocument/2006/relationships/hyperlink" Target="mailto:mdawlatly@ittf.com" TargetMode="External"/><Relationship Id="rId5" Type="http://schemas.openxmlformats.org/officeDocument/2006/relationships/hyperlink" Target="mailto:vicky@ittf.com" TargetMode="External"/><Relationship Id="rId6" Type="http://schemas.openxmlformats.org/officeDocument/2006/relationships/hyperlink" Target="../../../../../Library/Library/Containers/com.apple.mail/Data/Library/Mail%20Downloads/Library/Caches/TemporaryItems/Downloads/ganeshaniob@gmail.com" TargetMode="External"/><Relationship Id="rId7" Type="http://schemas.openxmlformats.org/officeDocument/2006/relationships/hyperlink" Target="../../../../../Library/Library/Containers/com.apple.mail/Data/Library/Mail%20Downloads/Library/Caches/TemporaryItems/Downloads/anlarro@gmail.com" TargetMode="External"/><Relationship Id="rId8" Type="http://schemas.openxmlformats.org/officeDocument/2006/relationships/hyperlink" Target="../../../../../Library/Library/Containers/com.apple.mail/Data/Library/Mail%20Downloads/Library/Caches/TemporaryItems/Downloads/adham-ashour@hotmail.com" TargetMode="External"/><Relationship Id="rId9" Type="http://schemas.openxmlformats.org/officeDocument/2006/relationships/vmlDrawing" Target="../drawings/vmlDrawing1.vml"/><Relationship Id="rId10" Type="http://schemas.openxmlformats.org/officeDocument/2006/relationships/comments" Target="../comments1.xml"/><Relationship Id="rId1" Type="http://schemas.openxmlformats.org/officeDocument/2006/relationships/hyperlink" Target="mailto:kjindrak@ittf.com" TargetMode="External"/><Relationship Id="rId2" Type="http://schemas.openxmlformats.org/officeDocument/2006/relationships/hyperlink" Target="mailto:dleroy@ittf.com"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1.xml"/><Relationship Id="rId2" Type="http://schemas.openxmlformats.org/officeDocument/2006/relationships/vmlDrawing" Target="../drawings/vmlDrawing2.vml"/><Relationship Id="rId3" Type="http://schemas.openxmlformats.org/officeDocument/2006/relationships/comments" Target="../comments2.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31"/>
  <sheetViews>
    <sheetView workbookViewId="0">
      <pane xSplit="23840"/>
      <selection activeCell="E11" sqref="E11"/>
      <selection pane="topRight" activeCell="J2" sqref="J2"/>
    </sheetView>
  </sheetViews>
  <sheetFormatPr baseColWidth="10" defaultColWidth="10.83203125" defaultRowHeight="14" x14ac:dyDescent="0"/>
  <cols>
    <col min="1" max="1" width="13.33203125" style="271" customWidth="1"/>
    <col min="2" max="2" width="12.33203125" style="271" customWidth="1"/>
    <col min="3" max="3" width="18.1640625" style="271" customWidth="1"/>
    <col min="4" max="4" width="50" style="271" customWidth="1"/>
    <col min="5" max="5" width="24.1640625" style="271" customWidth="1"/>
    <col min="6" max="6" width="18.1640625" style="278" customWidth="1"/>
    <col min="7" max="7" width="22.83203125" style="280" customWidth="1"/>
    <col min="8" max="8" width="19.6640625" style="279" customWidth="1"/>
    <col min="9" max="9" width="19.5" style="279" customWidth="1"/>
    <col min="10" max="10" width="43.33203125" style="271" customWidth="1"/>
    <col min="11" max="11" width="17.6640625" style="271" customWidth="1"/>
    <col min="12" max="12" width="27.6640625" style="271" customWidth="1"/>
    <col min="13" max="13" width="28" style="271" customWidth="1"/>
    <col min="14" max="15" width="10.83203125" style="271" customWidth="1"/>
    <col min="16" max="23" width="10.83203125" style="271"/>
    <col min="24" max="24" width="10.83203125" style="414"/>
    <col min="25" max="16384" width="10.83203125" style="271"/>
  </cols>
  <sheetData>
    <row r="1" spans="1:28" ht="14" customHeight="1">
      <c r="A1" s="270" t="s">
        <v>359</v>
      </c>
      <c r="B1" s="270" t="s">
        <v>360</v>
      </c>
      <c r="C1" s="270" t="s">
        <v>349</v>
      </c>
      <c r="D1" s="270" t="s">
        <v>348</v>
      </c>
      <c r="E1" s="270" t="s">
        <v>361</v>
      </c>
      <c r="F1" s="277" t="s">
        <v>364</v>
      </c>
      <c r="G1" s="277" t="s">
        <v>366</v>
      </c>
      <c r="H1" s="277" t="s">
        <v>367</v>
      </c>
      <c r="I1" s="283" t="s">
        <v>371</v>
      </c>
      <c r="J1" s="270"/>
      <c r="L1" s="270" t="s">
        <v>361</v>
      </c>
      <c r="M1" s="270" t="s">
        <v>363</v>
      </c>
      <c r="N1" s="270" t="s">
        <v>432</v>
      </c>
      <c r="O1" s="270" t="s">
        <v>433</v>
      </c>
    </row>
    <row r="2" spans="1:28">
      <c r="A2" s="276">
        <v>43172</v>
      </c>
      <c r="B2" s="276">
        <v>43176</v>
      </c>
      <c r="C2" s="273">
        <v>40000</v>
      </c>
      <c r="D2" s="272" t="s">
        <v>454</v>
      </c>
      <c r="E2" s="273" t="s">
        <v>351</v>
      </c>
      <c r="F2" s="274" t="s">
        <v>187</v>
      </c>
      <c r="G2" s="280" t="s">
        <v>368</v>
      </c>
      <c r="H2" s="279" t="s">
        <v>438</v>
      </c>
      <c r="I2" s="284">
        <f>INDEX($R$3:$R$17,MATCH(Prospectus!$E$60,Events!$Q$3:$Q$17,0))</f>
        <v>340</v>
      </c>
      <c r="J2" s="271" t="str">
        <f t="array" ref="J2">IFERROR(INDEX($D$2:$D$104,SMALL(IF('PLEASE FILL IN HERE FIRST!!!'!$B$5=$E$2:$E$104,MATCH(ROW($E$2:$E$104),ROW($E$2:$E$104)),""),ROW(G1))),"")</f>
        <v>Spala (POL) - ITTF CHALLENGE</v>
      </c>
      <c r="L2" s="271" t="s">
        <v>369</v>
      </c>
      <c r="M2" s="271" t="s">
        <v>321</v>
      </c>
      <c r="N2" s="425">
        <f>A2+1</f>
        <v>43173</v>
      </c>
      <c r="O2" s="425">
        <f>B2-2</f>
        <v>43174</v>
      </c>
    </row>
    <row r="3" spans="1:28" ht="16" customHeight="1">
      <c r="A3" s="276">
        <v>43187</v>
      </c>
      <c r="B3" s="276">
        <v>43191</v>
      </c>
      <c r="C3" s="273">
        <v>40000</v>
      </c>
      <c r="D3" s="272" t="s">
        <v>455</v>
      </c>
      <c r="E3" s="273" t="s">
        <v>351</v>
      </c>
      <c r="F3" s="274" t="s">
        <v>187</v>
      </c>
      <c r="G3" s="280" t="s">
        <v>368</v>
      </c>
      <c r="H3" s="279" t="s">
        <v>438</v>
      </c>
      <c r="I3" s="284">
        <f>INDEX($R$3:$R$17,MATCH(Prospectus!$E$60,Events!$Q$3:$Q$17,0))</f>
        <v>340</v>
      </c>
      <c r="J3" s="271" t="str">
        <f t="array" ref="J3">IFERROR(INDEX($D$2:$D$104,SMALL(IF('PLEASE FILL IN HERE FIRST!!!'!$B$5=$E$2:$E$104,MATCH(ROW($E$2:$E$104),ROW($E$2:$E$104)),""),ROW(G2))),"")</f>
        <v>Guadalajara (ESP) - ITTF CHALLENGE</v>
      </c>
      <c r="L3" s="271" t="s">
        <v>350</v>
      </c>
      <c r="M3" s="271" t="s">
        <v>322</v>
      </c>
      <c r="N3" s="425">
        <f t="shared" ref="N3:N12" si="0">A3+1</f>
        <v>43188</v>
      </c>
      <c r="O3" s="425">
        <f t="shared" ref="O3:O12" si="1">B3-2</f>
        <v>43189</v>
      </c>
      <c r="P3" s="414" t="s">
        <v>370</v>
      </c>
      <c r="Q3" s="271">
        <v>8</v>
      </c>
      <c r="R3" s="411">
        <v>180</v>
      </c>
      <c r="S3" s="411"/>
      <c r="T3" s="411"/>
      <c r="U3" s="411"/>
      <c r="W3" s="414"/>
      <c r="Y3" s="411"/>
      <c r="Z3" s="411"/>
      <c r="AA3" s="411"/>
      <c r="AB3" s="411"/>
    </row>
    <row r="4" spans="1:28" ht="16" customHeight="1">
      <c r="A4" s="276">
        <v>43192</v>
      </c>
      <c r="B4" s="276">
        <v>43196</v>
      </c>
      <c r="C4" s="273">
        <v>40000</v>
      </c>
      <c r="D4" s="272" t="s">
        <v>354</v>
      </c>
      <c r="E4" s="273" t="s">
        <v>351</v>
      </c>
      <c r="F4" s="274" t="s">
        <v>187</v>
      </c>
      <c r="G4" s="280" t="s">
        <v>368</v>
      </c>
      <c r="H4" s="279" t="s">
        <v>438</v>
      </c>
      <c r="I4" s="284">
        <f>INDEX($R$3:$R$17,MATCH(Prospectus!$E$60,Events!$Q$3:$Q$17,0))</f>
        <v>340</v>
      </c>
      <c r="J4" s="271" t="str">
        <f t="array" ref="J4">IFERROR(INDEX($D$2:$D$104,SMALL(IF('PLEASE FILL IN HERE FIRST!!!'!$B$5=$E$2:$E$104,MATCH(ROW($E$2:$E$104),ROW($E$2:$E$104)),""),ROW(G3))),"")</f>
        <v>Otocec (SLO) - ITTF CHALLENGE</v>
      </c>
      <c r="L4" s="271" t="s">
        <v>351</v>
      </c>
      <c r="M4" s="271" t="s">
        <v>436</v>
      </c>
      <c r="N4" s="425">
        <f t="shared" si="0"/>
        <v>43193</v>
      </c>
      <c r="O4" s="425">
        <f t="shared" si="1"/>
        <v>43194</v>
      </c>
      <c r="Q4" s="410">
        <v>9</v>
      </c>
      <c r="R4" s="412">
        <v>200</v>
      </c>
      <c r="S4" s="412"/>
      <c r="T4" s="412"/>
      <c r="U4" s="412"/>
      <c r="X4" s="415"/>
      <c r="Y4" s="412"/>
      <c r="Z4" s="412"/>
      <c r="AA4" s="412"/>
      <c r="AB4" s="412"/>
    </row>
    <row r="5" spans="1:28">
      <c r="A5" s="276">
        <v>43200</v>
      </c>
      <c r="B5" s="276">
        <v>43204</v>
      </c>
      <c r="C5" s="273">
        <v>40000</v>
      </c>
      <c r="D5" s="272" t="s">
        <v>355</v>
      </c>
      <c r="E5" s="273" t="s">
        <v>351</v>
      </c>
      <c r="F5" s="274" t="s">
        <v>187</v>
      </c>
      <c r="G5" s="280" t="s">
        <v>368</v>
      </c>
      <c r="H5" s="279" t="s">
        <v>438</v>
      </c>
      <c r="I5" s="284">
        <f>INDEX($R$3:$R$17,MATCH(Prospectus!$E$60,Events!$Q$3:$Q$17,0))</f>
        <v>340</v>
      </c>
      <c r="J5" s="271" t="str">
        <f t="array" ref="J5">IFERROR(INDEX($D$2:$D$104,SMALL(IF('PLEASE FILL IN HERE FIRST!!!'!$B$5=$E$2:$E$104,MATCH(ROW($E$2:$E$104),ROW($E$2:$E$104)),""),ROW(G4))),"")</f>
        <v>Zagreb (CRO) - ITTF CHALLENGE</v>
      </c>
      <c r="L5" s="271" t="s">
        <v>362</v>
      </c>
      <c r="N5" s="425">
        <f t="shared" si="0"/>
        <v>43201</v>
      </c>
      <c r="O5" s="425">
        <f t="shared" si="1"/>
        <v>43202</v>
      </c>
      <c r="Q5" s="271">
        <v>10</v>
      </c>
      <c r="R5" s="411">
        <v>220</v>
      </c>
      <c r="S5" s="411"/>
      <c r="T5" s="411"/>
      <c r="U5" s="411"/>
      <c r="Y5" s="411"/>
      <c r="Z5" s="411"/>
      <c r="AA5" s="411"/>
      <c r="AB5" s="411"/>
    </row>
    <row r="6" spans="1:28">
      <c r="A6" s="276">
        <v>43236</v>
      </c>
      <c r="B6" s="276">
        <v>43240</v>
      </c>
      <c r="C6" s="273">
        <v>40000</v>
      </c>
      <c r="D6" s="272" t="s">
        <v>353</v>
      </c>
      <c r="E6" s="273" t="s">
        <v>351</v>
      </c>
      <c r="F6" s="274" t="s">
        <v>187</v>
      </c>
      <c r="G6" s="280" t="s">
        <v>368</v>
      </c>
      <c r="H6" s="279" t="s">
        <v>438</v>
      </c>
      <c r="I6" s="284">
        <f>INDEX($R$3:$R$17,MATCH(Prospectus!$E$60,Events!$Q$3:$Q$17,0))</f>
        <v>340</v>
      </c>
      <c r="J6" s="271" t="str">
        <f t="array" ref="J6">IFERROR(INDEX($D$2:$D$104,SMALL(IF('PLEASE FILL IN HERE FIRST!!!'!$B$5=$E$2:$E$104,MATCH(ROW($E$2:$E$104),ROW($E$2:$E$104)),""),ROW(G5))),"")</f>
        <v>Bangkok (THA) - ITTF CHALLENGE</v>
      </c>
      <c r="N6" s="425">
        <f t="shared" si="0"/>
        <v>43237</v>
      </c>
      <c r="O6" s="425">
        <f t="shared" si="1"/>
        <v>43238</v>
      </c>
      <c r="Q6" s="410">
        <v>11</v>
      </c>
      <c r="R6" s="412">
        <v>240</v>
      </c>
      <c r="S6" s="412"/>
      <c r="T6" s="412"/>
      <c r="U6" s="412"/>
      <c r="X6" s="415"/>
      <c r="Y6" s="412"/>
      <c r="Z6" s="412"/>
      <c r="AA6" s="412"/>
      <c r="AB6" s="412"/>
    </row>
    <row r="7" spans="1:28">
      <c r="A7" s="276">
        <v>43264</v>
      </c>
      <c r="B7" s="276">
        <v>43268</v>
      </c>
      <c r="C7" s="273">
        <v>40000</v>
      </c>
      <c r="D7" s="272" t="s">
        <v>356</v>
      </c>
      <c r="E7" s="273" t="s">
        <v>351</v>
      </c>
      <c r="F7" s="274" t="s">
        <v>187</v>
      </c>
      <c r="G7" s="280" t="s">
        <v>368</v>
      </c>
      <c r="H7" s="279" t="s">
        <v>438</v>
      </c>
      <c r="I7" s="284">
        <f>INDEX($R$3:$R$17,MATCH(Prospectus!$E$60,Events!$Q$3:$Q$17,0))</f>
        <v>340</v>
      </c>
      <c r="J7" s="271" t="str">
        <f t="array" ref="J7">IFERROR(INDEX($D$2:$D$104,SMALL(IF('PLEASE FILL IN HERE FIRST!!!'!$B$5=$E$2:$E$104,MATCH(ROW($E$2:$E$104),ROW($E$2:$E$104)),""),ROW(G6))),"")</f>
        <v>Pyongyang (PRK) - ITTF CHALLENGE</v>
      </c>
      <c r="N7" s="425">
        <f t="shared" si="0"/>
        <v>43265</v>
      </c>
      <c r="O7" s="425">
        <f t="shared" si="1"/>
        <v>43266</v>
      </c>
      <c r="Q7" s="271">
        <v>12</v>
      </c>
      <c r="R7" s="411">
        <v>260</v>
      </c>
      <c r="S7" s="411"/>
      <c r="T7" s="411"/>
      <c r="U7" s="411"/>
      <c r="Y7" s="411"/>
      <c r="Z7" s="411"/>
      <c r="AA7" s="411"/>
      <c r="AB7" s="413"/>
    </row>
    <row r="8" spans="1:28">
      <c r="A8" s="276">
        <v>43320</v>
      </c>
      <c r="B8" s="276">
        <v>43324</v>
      </c>
      <c r="C8" s="273">
        <v>40000</v>
      </c>
      <c r="D8" s="272" t="s">
        <v>357</v>
      </c>
      <c r="E8" s="273" t="s">
        <v>351</v>
      </c>
      <c r="F8" s="274" t="s">
        <v>187</v>
      </c>
      <c r="G8" s="280" t="s">
        <v>368</v>
      </c>
      <c r="H8" s="279" t="s">
        <v>438</v>
      </c>
      <c r="I8" s="284">
        <f>INDEX($R$3:$R$17,MATCH(Prospectus!$E$60,Events!$Q$3:$Q$17,0))</f>
        <v>340</v>
      </c>
      <c r="J8" s="271" t="str">
        <f t="array" ref="J8">IFERROR(INDEX($D$2:$D$104,SMALL(IF('PLEASE FILL IN HERE FIRST!!!'!$B$5=$E$2:$E$104,MATCH(ROW($E$2:$E$104),ROW($E$2:$E$104)),""),ROW(G7))),"")</f>
        <v>Lagos (NGR) - ITTF CHALLENGE</v>
      </c>
      <c r="N8" s="425">
        <f t="shared" si="0"/>
        <v>43321</v>
      </c>
      <c r="O8" s="425">
        <f t="shared" si="1"/>
        <v>43322</v>
      </c>
      <c r="Q8" s="410">
        <v>13</v>
      </c>
      <c r="R8" s="412">
        <v>280</v>
      </c>
      <c r="S8" s="412"/>
      <c r="T8" s="412"/>
      <c r="U8" s="412"/>
      <c r="X8" s="415"/>
      <c r="Y8" s="412"/>
      <c r="Z8" s="412"/>
      <c r="AA8" s="412"/>
      <c r="AB8" s="412"/>
    </row>
    <row r="9" spans="1:28" ht="16" customHeight="1">
      <c r="A9" s="276">
        <v>43396</v>
      </c>
      <c r="B9" s="276">
        <v>43400</v>
      </c>
      <c r="C9" s="273">
        <v>40000</v>
      </c>
      <c r="D9" s="272" t="s">
        <v>358</v>
      </c>
      <c r="E9" s="273" t="s">
        <v>351</v>
      </c>
      <c r="F9" s="274" t="s">
        <v>187</v>
      </c>
      <c r="G9" s="280" t="s">
        <v>368</v>
      </c>
      <c r="H9" s="279" t="s">
        <v>438</v>
      </c>
      <c r="I9" s="284">
        <f>INDEX($R$3:$R$17,MATCH(Prospectus!$E$60,Events!$Q$3:$Q$17,0))</f>
        <v>340</v>
      </c>
      <c r="J9" s="271" t="str">
        <f t="array" ref="J9">IFERROR(INDEX($D$2:$D$104,SMALL(IF('PLEASE FILL IN HERE FIRST!!!'!$B$5=$E$2:$E$104,MATCH(ROW($E$2:$E$104),ROW($E$2:$E$104)),""),ROW(G8))),"")</f>
        <v>De Haan (BEL) - ITTF CHALLENGE</v>
      </c>
      <c r="N9" s="425">
        <f t="shared" si="0"/>
        <v>43397</v>
      </c>
      <c r="O9" s="425">
        <f t="shared" si="1"/>
        <v>43398</v>
      </c>
      <c r="Q9" s="271">
        <v>14</v>
      </c>
      <c r="R9" s="411">
        <v>300</v>
      </c>
      <c r="S9" s="411"/>
      <c r="T9" s="411"/>
      <c r="U9" s="411"/>
      <c r="Y9" s="411"/>
      <c r="Z9" s="411"/>
      <c r="AA9" s="411"/>
      <c r="AB9" s="411"/>
    </row>
    <row r="10" spans="1:28" ht="16" customHeight="1">
      <c r="A10" s="276">
        <v>43418</v>
      </c>
      <c r="B10" s="276">
        <v>43422</v>
      </c>
      <c r="C10" s="273">
        <v>40000</v>
      </c>
      <c r="D10" s="272" t="s">
        <v>352</v>
      </c>
      <c r="E10" s="273" t="s">
        <v>351</v>
      </c>
      <c r="F10" s="274" t="s">
        <v>187</v>
      </c>
      <c r="G10" s="280" t="s">
        <v>368</v>
      </c>
      <c r="H10" s="279" t="s">
        <v>438</v>
      </c>
      <c r="I10" s="284">
        <f>INDEX($R$3:$R$17,MATCH(Prospectus!$E$60,Events!$Q$3:$Q$17,0))</f>
        <v>340</v>
      </c>
      <c r="J10" s="271" t="str">
        <f t="array" ref="J10">IFERROR(INDEX($D$2:$D$104,SMALL(IF('PLEASE FILL IN HERE FIRST!!!'!$B$5=$E$2:$E$104,MATCH(ROW($E$2:$E$104),ROW($E$2:$E$104)),""),ROW(G9))),"")</f>
        <v>Minsk (BLR) - ITTF CHALLENGE</v>
      </c>
      <c r="N10" s="425">
        <f t="shared" si="0"/>
        <v>43419</v>
      </c>
      <c r="O10" s="425">
        <f t="shared" si="1"/>
        <v>43420</v>
      </c>
      <c r="Q10" s="410">
        <v>15</v>
      </c>
      <c r="R10" s="412">
        <v>320</v>
      </c>
      <c r="S10" s="412"/>
      <c r="T10" s="412"/>
      <c r="U10" s="412"/>
      <c r="X10" s="415"/>
      <c r="Y10" s="412"/>
      <c r="Z10" s="412"/>
      <c r="AA10" s="412"/>
      <c r="AB10" s="412"/>
    </row>
    <row r="11" spans="1:28" ht="14" customHeight="1">
      <c r="A11" s="276"/>
      <c r="B11" s="276"/>
      <c r="C11" s="273"/>
      <c r="D11" s="272"/>
      <c r="E11" s="273"/>
      <c r="F11" s="274" t="s">
        <v>187</v>
      </c>
      <c r="G11" s="280" t="s">
        <v>368</v>
      </c>
      <c r="H11" s="279" t="s">
        <v>438</v>
      </c>
      <c r="I11" s="284">
        <f>INDEX($R$3:$R$17,MATCH(Prospectus!$E$60,Events!$Q$3:$Q$17,0))</f>
        <v>340</v>
      </c>
      <c r="J11" s="271" t="str">
        <f t="array" ref="J11">IFERROR(INDEX($D$2:$D$104,SMALL(IF('PLEASE FILL IN HERE FIRST!!!'!$B$5=$E$2:$E$104,MATCH(ROW($E$2:$E$104),ROW($E$2:$E$104)),""),ROW(G10))),"")</f>
        <v/>
      </c>
      <c r="N11" s="425">
        <f t="shared" si="0"/>
        <v>1</v>
      </c>
      <c r="O11" s="425">
        <f t="shared" si="1"/>
        <v>-2</v>
      </c>
      <c r="Q11" s="271">
        <v>16</v>
      </c>
      <c r="R11" s="411">
        <v>340</v>
      </c>
      <c r="S11" s="411"/>
      <c r="T11" s="411"/>
      <c r="U11" s="411"/>
      <c r="Y11" s="411"/>
      <c r="Z11" s="411"/>
      <c r="AA11" s="411"/>
      <c r="AB11" s="411"/>
    </row>
    <row r="12" spans="1:28">
      <c r="A12" s="276"/>
      <c r="B12" s="276"/>
      <c r="C12" s="273"/>
      <c r="D12" s="272"/>
      <c r="E12" s="273"/>
      <c r="F12" s="274" t="s">
        <v>187</v>
      </c>
      <c r="G12" s="280" t="s">
        <v>368</v>
      </c>
      <c r="H12" s="279" t="s">
        <v>438</v>
      </c>
      <c r="I12" s="284">
        <f>INDEX($R$3:$R$17,MATCH(Prospectus!$E$60,Events!$Q$3:$Q$17,0))</f>
        <v>340</v>
      </c>
      <c r="J12" s="271" t="str">
        <f t="array" ref="J12">IFERROR(INDEX($D$2:$D$104,SMALL(IF('PLEASE FILL IN HERE FIRST!!!'!$B$5=$E$2:$E$104,MATCH(ROW($E$2:$E$104),ROW($E$2:$E$104)),""),ROW(G11))),"")</f>
        <v/>
      </c>
      <c r="N12" s="425">
        <f t="shared" si="0"/>
        <v>1</v>
      </c>
      <c r="O12" s="425">
        <f t="shared" si="1"/>
        <v>-2</v>
      </c>
      <c r="Q12" s="410">
        <v>17</v>
      </c>
      <c r="R12" s="412">
        <v>360</v>
      </c>
      <c r="S12" s="412"/>
      <c r="T12" s="412"/>
      <c r="U12" s="412"/>
      <c r="X12" s="415"/>
      <c r="Y12" s="412"/>
      <c r="Z12" s="412"/>
      <c r="AA12" s="412"/>
      <c r="AB12" s="412"/>
    </row>
    <row r="13" spans="1:28">
      <c r="A13" s="267"/>
      <c r="B13" s="267"/>
      <c r="C13" s="268"/>
      <c r="D13" s="268"/>
      <c r="E13" s="268"/>
      <c r="F13" s="274"/>
      <c r="I13" s="284"/>
      <c r="N13" s="425"/>
      <c r="O13" s="425"/>
      <c r="Q13" s="271">
        <v>18</v>
      </c>
      <c r="R13" s="411">
        <v>380</v>
      </c>
      <c r="S13" s="411"/>
      <c r="T13" s="411"/>
      <c r="U13" s="411"/>
      <c r="Y13" s="411"/>
      <c r="Z13" s="411"/>
      <c r="AA13" s="411"/>
      <c r="AB13" s="411"/>
    </row>
    <row r="14" spans="1:28" ht="16" customHeight="1">
      <c r="A14" s="267"/>
      <c r="B14" s="267"/>
      <c r="C14" s="269"/>
      <c r="D14" s="268"/>
      <c r="E14" s="268"/>
      <c r="F14" s="274"/>
      <c r="I14" s="284"/>
      <c r="N14" s="425"/>
      <c r="O14" s="425"/>
      <c r="Q14" s="410">
        <v>19</v>
      </c>
      <c r="R14" s="412">
        <v>400</v>
      </c>
      <c r="S14" s="412"/>
      <c r="T14" s="412"/>
      <c r="U14" s="412"/>
      <c r="X14" s="415"/>
      <c r="Y14" s="412"/>
      <c r="Z14" s="412"/>
      <c r="AA14" s="412"/>
      <c r="AB14" s="412"/>
    </row>
    <row r="15" spans="1:28">
      <c r="F15" s="274"/>
      <c r="I15" s="284"/>
      <c r="N15" s="425"/>
      <c r="O15" s="425"/>
      <c r="Q15" s="271">
        <v>20</v>
      </c>
      <c r="R15" s="411">
        <v>420</v>
      </c>
      <c r="S15" s="411"/>
      <c r="T15" s="411"/>
      <c r="U15" s="411"/>
      <c r="Y15" s="411"/>
      <c r="Z15" s="411"/>
      <c r="AA15" s="411"/>
      <c r="AB15" s="411"/>
    </row>
    <row r="16" spans="1:28">
      <c r="F16" s="274"/>
      <c r="I16" s="284"/>
      <c r="N16" s="425"/>
      <c r="O16" s="425"/>
      <c r="Q16" s="410">
        <v>21</v>
      </c>
      <c r="R16" s="412">
        <v>440</v>
      </c>
    </row>
    <row r="17" spans="6:18">
      <c r="F17" s="274"/>
      <c r="I17" s="284"/>
      <c r="N17" s="425"/>
      <c r="O17" s="425"/>
      <c r="Q17" s="271">
        <v>22</v>
      </c>
      <c r="R17" s="411">
        <v>460</v>
      </c>
    </row>
    <row r="18" spans="6:18" ht="16" customHeight="1">
      <c r="F18" s="274"/>
      <c r="I18" s="284"/>
      <c r="N18" s="425"/>
      <c r="O18" s="425"/>
    </row>
    <row r="19" spans="6:18">
      <c r="F19" s="274"/>
      <c r="I19" s="284"/>
      <c r="N19" s="425"/>
      <c r="O19" s="425"/>
    </row>
    <row r="20" spans="6:18">
      <c r="F20" s="274"/>
      <c r="I20" s="284"/>
      <c r="N20" s="425"/>
      <c r="O20" s="425"/>
    </row>
    <row r="21" spans="6:18">
      <c r="F21" s="274"/>
      <c r="I21" s="284"/>
      <c r="N21" s="425"/>
      <c r="O21" s="425"/>
    </row>
    <row r="22" spans="6:18">
      <c r="F22" s="274"/>
      <c r="I22" s="284"/>
      <c r="N22" s="425"/>
      <c r="O22" s="425"/>
    </row>
    <row r="23" spans="6:18" ht="14" customHeight="1">
      <c r="F23" s="274"/>
      <c r="I23" s="284"/>
      <c r="N23" s="425"/>
      <c r="O23" s="425"/>
    </row>
    <row r="24" spans="6:18">
      <c r="F24" s="274"/>
      <c r="I24" s="284"/>
      <c r="N24" s="425"/>
      <c r="O24" s="425"/>
    </row>
    <row r="25" spans="6:18" ht="14" customHeight="1">
      <c r="F25" s="274"/>
      <c r="I25" s="284"/>
      <c r="N25" s="425"/>
      <c r="O25" s="425"/>
    </row>
    <row r="26" spans="6:18">
      <c r="F26" s="274"/>
      <c r="I26" s="284"/>
      <c r="N26" s="425"/>
      <c r="O26" s="425"/>
    </row>
    <row r="27" spans="6:18" ht="16" customHeight="1">
      <c r="F27" s="274"/>
      <c r="I27" s="284"/>
      <c r="N27" s="421"/>
      <c r="O27" s="421"/>
    </row>
    <row r="28" spans="6:18">
      <c r="F28" s="274"/>
      <c r="I28" s="284"/>
      <c r="N28" s="421"/>
      <c r="O28" s="421"/>
    </row>
    <row r="29" spans="6:18" ht="14" customHeight="1">
      <c r="F29" s="274"/>
      <c r="N29" s="421"/>
      <c r="O29" s="421"/>
    </row>
    <row r="30" spans="6:18">
      <c r="F30" s="275"/>
      <c r="N30" s="421"/>
      <c r="O30" s="421"/>
    </row>
    <row r="31" spans="6:18">
      <c r="F31" s="275"/>
    </row>
  </sheetData>
  <sortState ref="A2:E25">
    <sortCondition ref="A2:A25"/>
  </sortState>
  <pageMargins left="0.75" right="0.75" top="1" bottom="1" header="0.5" footer="0.5"/>
  <pageSetup paperSize="9" orientation="portrait" horizontalDpi="4294967292" verticalDpi="4294967292"/>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I22" sqref="I22"/>
    </sheetView>
  </sheetViews>
  <sheetFormatPr baseColWidth="10" defaultColWidth="11.5" defaultRowHeight="12" x14ac:dyDescent="0"/>
  <sheetData/>
  <pageMargins left="0.75" right="0.75" top="1" bottom="1" header="0.5" footer="0.5"/>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ColWidth="11.5" defaultRowHeight="12" x14ac:dyDescent="0"/>
  <sheetData/>
  <pageMargins left="0.75" right="0.75" top="1" bottom="1" header="0.5" footer="0.5"/>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38"/>
  <sheetViews>
    <sheetView workbookViewId="0">
      <selection activeCell="D7" sqref="A1:L138"/>
    </sheetView>
  </sheetViews>
  <sheetFormatPr baseColWidth="10" defaultColWidth="11.5" defaultRowHeight="12" x14ac:dyDescent="0"/>
  <cols>
    <col min="1" max="1" width="11.5" style="20" customWidth="1"/>
    <col min="2" max="2" width="11.5" style="76" customWidth="1"/>
    <col min="3" max="3" width="49.33203125" style="34" bestFit="1" customWidth="1"/>
    <col min="4" max="4" width="22" style="76" bestFit="1" customWidth="1"/>
    <col min="5" max="5" width="29.6640625" style="34" bestFit="1" customWidth="1"/>
    <col min="6" max="6" width="7" style="34" bestFit="1" customWidth="1"/>
    <col min="7" max="7" width="27.1640625" style="34" customWidth="1"/>
    <col min="8" max="8" width="31" style="76" customWidth="1"/>
    <col min="9" max="10" width="11.5" style="20" customWidth="1"/>
    <col min="11" max="11" width="11.5" style="76"/>
    <col min="12" max="12" width="54.6640625" style="76" bestFit="1" customWidth="1"/>
    <col min="13" max="16384" width="11.5" style="76"/>
  </cols>
  <sheetData>
    <row r="1" spans="1:12" s="196" customFormat="1">
      <c r="A1" s="195" t="s">
        <v>85</v>
      </c>
      <c r="C1" s="197" t="s">
        <v>273</v>
      </c>
      <c r="D1" s="196" t="s">
        <v>274</v>
      </c>
      <c r="E1" s="197" t="s">
        <v>271</v>
      </c>
      <c r="F1" s="197" t="s">
        <v>460</v>
      </c>
      <c r="G1" s="197"/>
      <c r="H1" s="196" t="s">
        <v>188</v>
      </c>
      <c r="I1" s="195" t="s">
        <v>88</v>
      </c>
      <c r="J1" s="195" t="s">
        <v>12</v>
      </c>
      <c r="L1" s="196" t="s">
        <v>316</v>
      </c>
    </row>
    <row r="2" spans="1:12">
      <c r="A2" s="20">
        <v>1</v>
      </c>
      <c r="B2" s="76" t="s">
        <v>448</v>
      </c>
      <c r="C2" s="149" t="s">
        <v>227</v>
      </c>
      <c r="D2" s="83"/>
      <c r="E2" s="34" t="s">
        <v>461</v>
      </c>
      <c r="F2" s="34" t="s">
        <v>446</v>
      </c>
      <c r="G2" s="149"/>
      <c r="H2" s="83" t="s">
        <v>462</v>
      </c>
      <c r="I2" s="84" t="s">
        <v>463</v>
      </c>
      <c r="J2" s="33">
        <v>0.25</v>
      </c>
      <c r="L2" s="150" t="s">
        <v>464</v>
      </c>
    </row>
    <row r="3" spans="1:12">
      <c r="A3" s="20">
        <v>2</v>
      </c>
      <c r="B3" s="76" t="s">
        <v>448</v>
      </c>
      <c r="C3" s="149" t="s">
        <v>465</v>
      </c>
      <c r="E3" s="34" t="s">
        <v>466</v>
      </c>
      <c r="F3" s="34" t="s">
        <v>467</v>
      </c>
      <c r="G3" s="149"/>
      <c r="H3" s="83"/>
      <c r="I3" s="84" t="s">
        <v>89</v>
      </c>
      <c r="J3" s="33">
        <v>0.26041666666666669</v>
      </c>
      <c r="L3" s="76" t="s">
        <v>468</v>
      </c>
    </row>
    <row r="4" spans="1:12">
      <c r="A4" s="20">
        <v>3</v>
      </c>
      <c r="B4" s="76" t="s">
        <v>469</v>
      </c>
      <c r="C4" s="34" t="s">
        <v>228</v>
      </c>
      <c r="E4" s="34" t="s">
        <v>470</v>
      </c>
      <c r="F4" s="34" t="s">
        <v>467</v>
      </c>
      <c r="G4" s="149"/>
      <c r="H4" s="172" t="s">
        <v>281</v>
      </c>
      <c r="I4" s="84" t="s">
        <v>2</v>
      </c>
      <c r="J4" s="33">
        <v>0.27083333333333331</v>
      </c>
      <c r="L4" s="76" t="s">
        <v>471</v>
      </c>
    </row>
    <row r="5" spans="1:12">
      <c r="A5" s="20">
        <v>4</v>
      </c>
      <c r="B5" s="76" t="s">
        <v>469</v>
      </c>
      <c r="C5" s="34" t="s">
        <v>229</v>
      </c>
      <c r="E5" s="34" t="s">
        <v>472</v>
      </c>
      <c r="F5" s="34" t="s">
        <v>446</v>
      </c>
      <c r="G5" s="149"/>
      <c r="H5" s="83"/>
      <c r="I5" s="84" t="s">
        <v>473</v>
      </c>
      <c r="J5" s="33">
        <v>0.28125</v>
      </c>
      <c r="L5" s="76" t="s">
        <v>474</v>
      </c>
    </row>
    <row r="6" spans="1:12">
      <c r="A6" s="20">
        <v>5</v>
      </c>
      <c r="B6" s="76" t="s">
        <v>469</v>
      </c>
      <c r="C6" s="34" t="s">
        <v>284</v>
      </c>
      <c r="D6" s="76" t="s">
        <v>453</v>
      </c>
      <c r="E6" s="34" t="s">
        <v>428</v>
      </c>
      <c r="F6" s="34" t="s">
        <v>446</v>
      </c>
      <c r="G6" s="149"/>
      <c r="H6" s="172" t="s">
        <v>462</v>
      </c>
      <c r="I6" s="84" t="s">
        <v>475</v>
      </c>
      <c r="J6" s="33">
        <v>0.29166666666666669</v>
      </c>
      <c r="L6" s="76" t="s">
        <v>476</v>
      </c>
    </row>
    <row r="7" spans="1:12">
      <c r="A7" s="20">
        <v>6</v>
      </c>
      <c r="B7" s="76" t="s">
        <v>469</v>
      </c>
      <c r="C7" s="149" t="s">
        <v>230</v>
      </c>
      <c r="E7" s="34" t="s">
        <v>477</v>
      </c>
      <c r="F7" s="34" t="s">
        <v>447</v>
      </c>
      <c r="G7" s="149"/>
      <c r="I7" s="84" t="s">
        <v>478</v>
      </c>
      <c r="J7" s="33">
        <v>0.30208333333333331</v>
      </c>
      <c r="L7" s="76" t="s">
        <v>479</v>
      </c>
    </row>
    <row r="8" spans="1:12">
      <c r="A8" s="20">
        <v>7</v>
      </c>
      <c r="B8" s="76" t="s">
        <v>448</v>
      </c>
      <c r="C8" s="149" t="s">
        <v>398</v>
      </c>
      <c r="E8" s="34" t="s">
        <v>480</v>
      </c>
      <c r="F8" s="34" t="s">
        <v>448</v>
      </c>
      <c r="G8" s="149"/>
      <c r="H8" s="172" t="s">
        <v>282</v>
      </c>
      <c r="I8" s="84" t="s">
        <v>481</v>
      </c>
      <c r="J8" s="33">
        <v>0.3125</v>
      </c>
      <c r="L8" s="76" t="s">
        <v>482</v>
      </c>
    </row>
    <row r="9" spans="1:12">
      <c r="A9" s="20">
        <v>8</v>
      </c>
      <c r="B9" s="76" t="s">
        <v>448</v>
      </c>
      <c r="C9" s="34" t="s">
        <v>406</v>
      </c>
      <c r="E9" s="34" t="s">
        <v>483</v>
      </c>
      <c r="F9" s="34" t="s">
        <v>446</v>
      </c>
      <c r="G9" s="40"/>
      <c r="H9" s="83"/>
      <c r="I9" s="20" t="s">
        <v>3</v>
      </c>
      <c r="J9" s="33">
        <v>0.32291666666666669</v>
      </c>
      <c r="L9" s="76" t="s">
        <v>484</v>
      </c>
    </row>
    <row r="10" spans="1:12">
      <c r="A10" s="20">
        <v>9</v>
      </c>
      <c r="B10" s="76" t="s">
        <v>469</v>
      </c>
      <c r="C10" s="149" t="s">
        <v>285</v>
      </c>
      <c r="E10" s="34" t="s">
        <v>485</v>
      </c>
      <c r="F10" s="34" t="s">
        <v>446</v>
      </c>
      <c r="G10" s="40"/>
      <c r="H10" s="83"/>
      <c r="I10" s="20" t="s">
        <v>4</v>
      </c>
      <c r="J10" s="33">
        <v>0.33333333333333331</v>
      </c>
      <c r="L10" s="76" t="s">
        <v>486</v>
      </c>
    </row>
    <row r="11" spans="1:12">
      <c r="A11" s="20">
        <v>10</v>
      </c>
      <c r="B11" s="76" t="s">
        <v>469</v>
      </c>
      <c r="C11" s="149" t="s">
        <v>231</v>
      </c>
      <c r="E11" s="34" t="s">
        <v>487</v>
      </c>
      <c r="F11" s="34" t="s">
        <v>448</v>
      </c>
      <c r="G11" s="150"/>
      <c r="I11" s="20" t="s">
        <v>5</v>
      </c>
      <c r="J11" s="33">
        <v>0.34375</v>
      </c>
      <c r="L11" s="76" t="s">
        <v>488</v>
      </c>
    </row>
    <row r="12" spans="1:12">
      <c r="A12" s="20">
        <v>11</v>
      </c>
      <c r="B12" s="76" t="s">
        <v>469</v>
      </c>
      <c r="C12" s="149" t="s">
        <v>232</v>
      </c>
      <c r="E12" s="34" t="s">
        <v>489</v>
      </c>
      <c r="F12" s="34" t="s">
        <v>446</v>
      </c>
      <c r="G12" s="150"/>
      <c r="I12" s="20" t="s">
        <v>6</v>
      </c>
      <c r="J12" s="33">
        <v>0.35416666666666669</v>
      </c>
      <c r="L12" s="76" t="s">
        <v>490</v>
      </c>
    </row>
    <row r="13" spans="1:12">
      <c r="A13" s="20">
        <v>12</v>
      </c>
      <c r="B13" s="76" t="s">
        <v>448</v>
      </c>
      <c r="C13" s="149" t="s">
        <v>407</v>
      </c>
      <c r="E13" s="34" t="s">
        <v>429</v>
      </c>
      <c r="F13" s="34" t="s">
        <v>449</v>
      </c>
      <c r="G13" s="40"/>
      <c r="I13" s="20" t="s">
        <v>7</v>
      </c>
      <c r="J13" s="33">
        <v>0.36458333333333331</v>
      </c>
      <c r="L13" s="76" t="s">
        <v>491</v>
      </c>
    </row>
    <row r="14" spans="1:12">
      <c r="A14" s="20">
        <v>13</v>
      </c>
      <c r="B14" s="76" t="s">
        <v>448</v>
      </c>
      <c r="C14" s="149" t="s">
        <v>233</v>
      </c>
      <c r="E14" s="34" t="s">
        <v>430</v>
      </c>
      <c r="F14" s="34" t="s">
        <v>446</v>
      </c>
      <c r="G14" s="75"/>
      <c r="I14" s="20" t="s">
        <v>8</v>
      </c>
      <c r="J14" s="33">
        <v>0.375</v>
      </c>
      <c r="L14" s="76" t="s">
        <v>492</v>
      </c>
    </row>
    <row r="15" spans="1:12">
      <c r="A15" s="20">
        <v>14</v>
      </c>
      <c r="B15" s="76" t="s">
        <v>493</v>
      </c>
      <c r="C15" s="149" t="s">
        <v>408</v>
      </c>
      <c r="E15" s="34" t="s">
        <v>494</v>
      </c>
      <c r="F15" s="34" t="s">
        <v>446</v>
      </c>
      <c r="I15" s="20" t="s">
        <v>9</v>
      </c>
      <c r="J15" s="33">
        <v>0.38541666666666669</v>
      </c>
      <c r="L15" s="76" t="s">
        <v>495</v>
      </c>
    </row>
    <row r="16" spans="1:12">
      <c r="A16" s="20">
        <v>15</v>
      </c>
      <c r="B16" s="76" t="s">
        <v>493</v>
      </c>
      <c r="C16" s="149" t="s">
        <v>409</v>
      </c>
      <c r="E16" s="34" t="s">
        <v>496</v>
      </c>
      <c r="F16" s="34" t="s">
        <v>446</v>
      </c>
      <c r="J16" s="33">
        <v>0.39583333333333331</v>
      </c>
      <c r="L16" s="76" t="s">
        <v>497</v>
      </c>
    </row>
    <row r="17" spans="1:12">
      <c r="A17" s="20">
        <v>16</v>
      </c>
      <c r="B17" s="76" t="s">
        <v>448</v>
      </c>
      <c r="C17" s="149" t="s">
        <v>234</v>
      </c>
      <c r="E17" s="34" t="s">
        <v>498</v>
      </c>
      <c r="F17" s="34" t="s">
        <v>446</v>
      </c>
      <c r="J17" s="33">
        <v>0.40625</v>
      </c>
      <c r="L17" s="76" t="s">
        <v>499</v>
      </c>
    </row>
    <row r="18" spans="1:12">
      <c r="A18" s="20">
        <v>17</v>
      </c>
      <c r="B18" s="76" t="s">
        <v>448</v>
      </c>
      <c r="C18" s="149" t="s">
        <v>235</v>
      </c>
      <c r="E18" s="34" t="s">
        <v>500</v>
      </c>
      <c r="F18" s="34" t="s">
        <v>450</v>
      </c>
      <c r="J18" s="33">
        <v>0.41666666666666669</v>
      </c>
      <c r="L18" s="76" t="s">
        <v>501</v>
      </c>
    </row>
    <row r="19" spans="1:12">
      <c r="A19" s="20">
        <v>18</v>
      </c>
      <c r="B19" s="76" t="s">
        <v>448</v>
      </c>
      <c r="C19" s="149" t="s">
        <v>286</v>
      </c>
      <c r="E19" s="34" t="s">
        <v>226</v>
      </c>
      <c r="F19" s="34" t="s">
        <v>446</v>
      </c>
      <c r="J19" s="33">
        <v>0.42708333333333331</v>
      </c>
      <c r="L19" s="76" t="s">
        <v>502</v>
      </c>
    </row>
    <row r="20" spans="1:12">
      <c r="A20" s="20">
        <v>19</v>
      </c>
      <c r="B20" s="76" t="s">
        <v>448</v>
      </c>
      <c r="C20" s="149" t="s">
        <v>287</v>
      </c>
      <c r="E20" s="34" t="s">
        <v>503</v>
      </c>
      <c r="F20" s="34" t="s">
        <v>446</v>
      </c>
      <c r="J20" s="33">
        <v>0.4375</v>
      </c>
      <c r="L20" s="76" t="s">
        <v>504</v>
      </c>
    </row>
    <row r="21" spans="1:12">
      <c r="A21" s="20">
        <v>20</v>
      </c>
      <c r="B21" s="76" t="s">
        <v>448</v>
      </c>
      <c r="C21" s="149" t="s">
        <v>410</v>
      </c>
      <c r="E21" s="34" t="s">
        <v>431</v>
      </c>
      <c r="F21" s="34" t="s">
        <v>446</v>
      </c>
      <c r="J21" s="33">
        <v>0.44791666666666669</v>
      </c>
      <c r="L21" s="76" t="s">
        <v>505</v>
      </c>
    </row>
    <row r="22" spans="1:12">
      <c r="A22" s="20">
        <v>21</v>
      </c>
      <c r="B22" s="76" t="s">
        <v>448</v>
      </c>
      <c r="C22" s="34" t="s">
        <v>288</v>
      </c>
      <c r="E22" s="34" t="s">
        <v>272</v>
      </c>
      <c r="J22" s="33">
        <v>0.45833333333333331</v>
      </c>
      <c r="L22" s="76" t="s">
        <v>506</v>
      </c>
    </row>
    <row r="23" spans="1:12">
      <c r="A23" s="20">
        <v>22</v>
      </c>
      <c r="B23" s="76" t="s">
        <v>448</v>
      </c>
      <c r="C23" s="34" t="s">
        <v>411</v>
      </c>
      <c r="J23" s="33">
        <v>0.46875</v>
      </c>
      <c r="L23" s="76" t="s">
        <v>507</v>
      </c>
    </row>
    <row r="24" spans="1:12">
      <c r="A24" s="20">
        <v>23</v>
      </c>
      <c r="B24" s="76" t="s">
        <v>469</v>
      </c>
      <c r="C24" s="149" t="s">
        <v>508</v>
      </c>
      <c r="J24" s="33">
        <v>0.47916666666666669</v>
      </c>
      <c r="L24" s="76" t="s">
        <v>509</v>
      </c>
    </row>
    <row r="25" spans="1:12">
      <c r="A25" s="20">
        <v>24</v>
      </c>
      <c r="B25" s="76" t="s">
        <v>469</v>
      </c>
      <c r="C25" s="34" t="s">
        <v>510</v>
      </c>
      <c r="D25" s="82"/>
      <c r="J25" s="33">
        <v>0.48958333333333331</v>
      </c>
      <c r="L25" s="76" t="s">
        <v>511</v>
      </c>
    </row>
    <row r="26" spans="1:12">
      <c r="A26" s="20">
        <v>25</v>
      </c>
      <c r="B26" s="76" t="s">
        <v>469</v>
      </c>
      <c r="C26" s="34" t="s">
        <v>512</v>
      </c>
      <c r="J26" s="33">
        <v>0.5</v>
      </c>
      <c r="L26" s="76" t="s">
        <v>513</v>
      </c>
    </row>
    <row r="27" spans="1:12">
      <c r="A27" s="20">
        <v>26</v>
      </c>
      <c r="B27" s="76" t="s">
        <v>469</v>
      </c>
      <c r="C27" s="149" t="s">
        <v>236</v>
      </c>
      <c r="J27" s="33">
        <v>0.51041666666666663</v>
      </c>
      <c r="L27" s="76" t="s">
        <v>514</v>
      </c>
    </row>
    <row r="28" spans="1:12">
      <c r="A28" s="20">
        <v>27</v>
      </c>
      <c r="B28" s="76" t="s">
        <v>469</v>
      </c>
      <c r="C28" s="34" t="s">
        <v>289</v>
      </c>
      <c r="D28" s="76" t="s">
        <v>272</v>
      </c>
      <c r="J28" s="33">
        <v>0.52083333333333337</v>
      </c>
      <c r="L28" s="76" t="s">
        <v>515</v>
      </c>
    </row>
    <row r="29" spans="1:12">
      <c r="A29" s="20">
        <v>28</v>
      </c>
      <c r="B29" s="76" t="s">
        <v>516</v>
      </c>
      <c r="C29" s="149" t="s">
        <v>290</v>
      </c>
      <c r="J29" s="33">
        <v>0.53125</v>
      </c>
      <c r="L29" s="76" t="s">
        <v>517</v>
      </c>
    </row>
    <row r="30" spans="1:12">
      <c r="A30" s="20">
        <v>29</v>
      </c>
      <c r="B30" s="76" t="s">
        <v>518</v>
      </c>
      <c r="C30" s="149" t="s">
        <v>412</v>
      </c>
      <c r="J30" s="33">
        <v>0.54166666666666663</v>
      </c>
      <c r="L30" s="76" t="s">
        <v>519</v>
      </c>
    </row>
    <row r="31" spans="1:12">
      <c r="A31" s="20">
        <v>30</v>
      </c>
      <c r="B31" s="76" t="s">
        <v>448</v>
      </c>
      <c r="C31" s="149" t="s">
        <v>291</v>
      </c>
      <c r="J31" s="33">
        <v>0.55208333333333337</v>
      </c>
      <c r="L31" s="76" t="s">
        <v>520</v>
      </c>
    </row>
    <row r="32" spans="1:12">
      <c r="A32" s="20">
        <v>31</v>
      </c>
      <c r="B32" s="76" t="s">
        <v>469</v>
      </c>
      <c r="C32" s="149" t="s">
        <v>237</v>
      </c>
      <c r="J32" s="33">
        <v>0.5625</v>
      </c>
      <c r="L32" s="76" t="s">
        <v>399</v>
      </c>
    </row>
    <row r="33" spans="1:12">
      <c r="A33" s="20">
        <v>32</v>
      </c>
      <c r="B33" s="76" t="s">
        <v>469</v>
      </c>
      <c r="C33" s="149" t="s">
        <v>292</v>
      </c>
      <c r="J33" s="33">
        <v>0.57291666666666663</v>
      </c>
      <c r="L33" s="76" t="s">
        <v>521</v>
      </c>
    </row>
    <row r="34" spans="1:12">
      <c r="A34" s="20">
        <v>33</v>
      </c>
      <c r="B34" s="76" t="s">
        <v>469</v>
      </c>
      <c r="C34" s="149" t="s">
        <v>293</v>
      </c>
      <c r="J34" s="33">
        <v>0.58333333333333337</v>
      </c>
      <c r="L34" s="76" t="s">
        <v>522</v>
      </c>
    </row>
    <row r="35" spans="1:12">
      <c r="A35" s="20">
        <v>34</v>
      </c>
      <c r="B35" s="76" t="s">
        <v>469</v>
      </c>
      <c r="C35" s="149" t="s">
        <v>238</v>
      </c>
      <c r="J35" s="33">
        <v>0.59375</v>
      </c>
      <c r="L35" s="76" t="s">
        <v>523</v>
      </c>
    </row>
    <row r="36" spans="1:12">
      <c r="A36" s="20">
        <v>35</v>
      </c>
      <c r="B36" s="76" t="s">
        <v>448</v>
      </c>
      <c r="C36" s="34" t="s">
        <v>413</v>
      </c>
      <c r="J36" s="33">
        <v>0.60416666666666663</v>
      </c>
      <c r="L36" s="76" t="s">
        <v>524</v>
      </c>
    </row>
    <row r="37" spans="1:12">
      <c r="A37" s="20">
        <v>36</v>
      </c>
      <c r="B37" s="76" t="s">
        <v>448</v>
      </c>
      <c r="C37" s="34" t="s">
        <v>525</v>
      </c>
      <c r="J37" s="33">
        <v>0.61458333333333337</v>
      </c>
      <c r="L37" s="76" t="s">
        <v>526</v>
      </c>
    </row>
    <row r="38" spans="1:12">
      <c r="A38" s="20">
        <v>37</v>
      </c>
      <c r="B38" s="76" t="s">
        <v>448</v>
      </c>
      <c r="C38" s="34" t="s">
        <v>239</v>
      </c>
      <c r="J38" s="33">
        <v>0.625</v>
      </c>
      <c r="L38" s="76" t="s">
        <v>527</v>
      </c>
    </row>
    <row r="39" spans="1:12">
      <c r="A39" s="20">
        <v>38</v>
      </c>
      <c r="B39" s="76" t="s">
        <v>469</v>
      </c>
      <c r="C39" s="34" t="s">
        <v>240</v>
      </c>
      <c r="J39" s="33">
        <v>0.63541666666666663</v>
      </c>
      <c r="L39" s="76" t="s">
        <v>528</v>
      </c>
    </row>
    <row r="40" spans="1:12">
      <c r="A40" s="20">
        <v>39</v>
      </c>
      <c r="B40" s="76" t="s">
        <v>469</v>
      </c>
      <c r="C40" s="34" t="s">
        <v>414</v>
      </c>
      <c r="J40" s="33">
        <v>0.64583333333333337</v>
      </c>
      <c r="L40" s="76" t="s">
        <v>529</v>
      </c>
    </row>
    <row r="41" spans="1:12">
      <c r="A41" s="20">
        <v>40</v>
      </c>
      <c r="B41" s="76" t="s">
        <v>469</v>
      </c>
      <c r="C41" s="34" t="s">
        <v>294</v>
      </c>
      <c r="J41" s="33">
        <v>0.65625</v>
      </c>
      <c r="L41" s="76" t="s">
        <v>530</v>
      </c>
    </row>
    <row r="42" spans="1:12">
      <c r="A42" s="20">
        <v>41</v>
      </c>
      <c r="B42" s="76" t="s">
        <v>448</v>
      </c>
      <c r="C42" s="34" t="s">
        <v>531</v>
      </c>
      <c r="J42" s="33">
        <v>0.66666666666666663</v>
      </c>
      <c r="L42" s="76" t="s">
        <v>532</v>
      </c>
    </row>
    <row r="43" spans="1:12">
      <c r="A43" s="20">
        <v>42</v>
      </c>
      <c r="B43" s="76" t="s">
        <v>448</v>
      </c>
      <c r="C43" s="34" t="s">
        <v>295</v>
      </c>
      <c r="J43" s="33">
        <v>0.67708333333333337</v>
      </c>
      <c r="L43" s="76" t="s">
        <v>533</v>
      </c>
    </row>
    <row r="44" spans="1:12">
      <c r="A44" s="20">
        <v>43</v>
      </c>
      <c r="B44" s="76" t="s">
        <v>469</v>
      </c>
      <c r="C44" s="34" t="s">
        <v>241</v>
      </c>
      <c r="J44" s="33">
        <v>0.6875</v>
      </c>
      <c r="L44" s="76" t="s">
        <v>534</v>
      </c>
    </row>
    <row r="45" spans="1:12">
      <c r="A45" s="20">
        <v>44</v>
      </c>
      <c r="B45" s="76" t="s">
        <v>448</v>
      </c>
      <c r="C45" s="149" t="s">
        <v>415</v>
      </c>
      <c r="J45" s="33">
        <v>0.69791666666666663</v>
      </c>
      <c r="L45" s="76" t="s">
        <v>535</v>
      </c>
    </row>
    <row r="46" spans="1:12">
      <c r="A46" s="20">
        <v>45</v>
      </c>
      <c r="B46" s="76" t="s">
        <v>448</v>
      </c>
      <c r="C46" s="149" t="s">
        <v>416</v>
      </c>
      <c r="J46" s="33">
        <v>0.70833333333333337</v>
      </c>
      <c r="L46" s="76" t="s">
        <v>536</v>
      </c>
    </row>
    <row r="47" spans="1:12">
      <c r="A47" s="20">
        <v>46</v>
      </c>
      <c r="B47" s="76" t="s">
        <v>448</v>
      </c>
      <c r="C47" s="34" t="s">
        <v>242</v>
      </c>
      <c r="J47" s="33">
        <v>0.71875</v>
      </c>
      <c r="L47" s="76" t="s">
        <v>537</v>
      </c>
    </row>
    <row r="48" spans="1:12">
      <c r="A48" s="20">
        <v>47</v>
      </c>
      <c r="B48" s="76" t="s">
        <v>448</v>
      </c>
      <c r="C48" s="34" t="s">
        <v>538</v>
      </c>
      <c r="J48" s="33">
        <v>0.72916666666666663</v>
      </c>
      <c r="L48" s="76" t="s">
        <v>539</v>
      </c>
    </row>
    <row r="49" spans="1:12">
      <c r="A49" s="20">
        <v>48</v>
      </c>
      <c r="B49" s="76" t="s">
        <v>540</v>
      </c>
      <c r="C49" s="34" t="s">
        <v>541</v>
      </c>
      <c r="J49" s="33">
        <v>0.73958333333333337</v>
      </c>
      <c r="L49" s="76" t="s">
        <v>542</v>
      </c>
    </row>
    <row r="50" spans="1:12">
      <c r="A50" s="20">
        <v>49</v>
      </c>
      <c r="B50" s="76" t="s">
        <v>543</v>
      </c>
      <c r="C50" s="39" t="s">
        <v>544</v>
      </c>
      <c r="J50" s="33">
        <v>0.75</v>
      </c>
      <c r="L50" s="76" t="s">
        <v>545</v>
      </c>
    </row>
    <row r="51" spans="1:12">
      <c r="A51" s="20">
        <v>50</v>
      </c>
      <c r="B51" s="76" t="s">
        <v>448</v>
      </c>
      <c r="C51" s="34" t="s">
        <v>546</v>
      </c>
      <c r="J51" s="33">
        <v>0.76041666666666663</v>
      </c>
      <c r="L51" s="76" t="s">
        <v>547</v>
      </c>
    </row>
    <row r="52" spans="1:12">
      <c r="A52" s="20">
        <v>51</v>
      </c>
      <c r="B52" s="76" t="s">
        <v>469</v>
      </c>
      <c r="C52" s="34" t="s">
        <v>548</v>
      </c>
      <c r="J52" s="33">
        <v>0.77083333333333337</v>
      </c>
      <c r="L52" s="76" t="s">
        <v>549</v>
      </c>
    </row>
    <row r="53" spans="1:12">
      <c r="A53" s="20">
        <v>52</v>
      </c>
      <c r="B53" s="76" t="s">
        <v>448</v>
      </c>
      <c r="C53" s="34" t="s">
        <v>550</v>
      </c>
      <c r="J53" s="33">
        <v>0.78125</v>
      </c>
    </row>
    <row r="54" spans="1:12">
      <c r="A54" s="20">
        <v>53</v>
      </c>
      <c r="B54" s="76" t="s">
        <v>448</v>
      </c>
      <c r="C54" s="34" t="s">
        <v>551</v>
      </c>
      <c r="J54" s="33">
        <v>0.79166666666666663</v>
      </c>
    </row>
    <row r="55" spans="1:12">
      <c r="A55" s="20">
        <v>54</v>
      </c>
      <c r="B55" s="76" t="s">
        <v>469</v>
      </c>
      <c r="C55" s="149" t="s">
        <v>243</v>
      </c>
      <c r="J55" s="33">
        <v>0.80208333333333337</v>
      </c>
    </row>
    <row r="56" spans="1:12">
      <c r="A56" s="20">
        <v>55</v>
      </c>
      <c r="B56" s="76" t="s">
        <v>469</v>
      </c>
      <c r="C56" s="149" t="s">
        <v>244</v>
      </c>
      <c r="J56" s="33">
        <v>0.8125</v>
      </c>
    </row>
    <row r="57" spans="1:12">
      <c r="A57" s="20">
        <v>56</v>
      </c>
      <c r="B57" s="76" t="s">
        <v>469</v>
      </c>
      <c r="C57" s="34" t="s">
        <v>417</v>
      </c>
      <c r="J57" s="33">
        <v>0.82291666666666663</v>
      </c>
    </row>
    <row r="58" spans="1:12">
      <c r="A58" s="20">
        <v>57</v>
      </c>
      <c r="B58" s="76" t="s">
        <v>469</v>
      </c>
      <c r="C58" s="34" t="s">
        <v>552</v>
      </c>
      <c r="J58" s="33">
        <v>0.83333333333333337</v>
      </c>
    </row>
    <row r="59" spans="1:12">
      <c r="A59" s="20">
        <v>58</v>
      </c>
      <c r="B59" s="76" t="s">
        <v>469</v>
      </c>
      <c r="C59" s="149" t="s">
        <v>245</v>
      </c>
      <c r="J59" s="33">
        <v>0.84375</v>
      </c>
    </row>
    <row r="60" spans="1:12">
      <c r="A60" s="20">
        <v>59</v>
      </c>
      <c r="B60" s="76" t="s">
        <v>469</v>
      </c>
      <c r="C60" s="34" t="s">
        <v>246</v>
      </c>
      <c r="J60" s="33">
        <v>0.85416666666666663</v>
      </c>
    </row>
    <row r="61" spans="1:12">
      <c r="A61" s="20">
        <v>60</v>
      </c>
      <c r="B61" s="76" t="s">
        <v>469</v>
      </c>
      <c r="C61" s="149" t="s">
        <v>553</v>
      </c>
      <c r="J61" s="33">
        <v>0.86458333333333337</v>
      </c>
    </row>
    <row r="62" spans="1:12">
      <c r="A62" s="20">
        <v>61</v>
      </c>
      <c r="B62" s="76" t="s">
        <v>469</v>
      </c>
      <c r="C62" s="34" t="s">
        <v>247</v>
      </c>
      <c r="J62" s="33">
        <v>0.875</v>
      </c>
    </row>
    <row r="63" spans="1:12">
      <c r="A63" s="20">
        <v>62</v>
      </c>
      <c r="B63" s="76" t="s">
        <v>469</v>
      </c>
      <c r="C63" s="34" t="s">
        <v>248</v>
      </c>
      <c r="J63" s="33">
        <v>0.88541666666666663</v>
      </c>
    </row>
    <row r="64" spans="1:12">
      <c r="A64" s="20">
        <v>63</v>
      </c>
      <c r="B64" s="76" t="s">
        <v>469</v>
      </c>
      <c r="C64" s="34" t="s">
        <v>296</v>
      </c>
      <c r="J64" s="33">
        <v>0.89583333333333337</v>
      </c>
    </row>
    <row r="65" spans="1:12">
      <c r="A65" s="20">
        <v>64</v>
      </c>
      <c r="B65" s="76" t="s">
        <v>469</v>
      </c>
      <c r="C65" s="34" t="s">
        <v>297</v>
      </c>
      <c r="J65" s="33">
        <v>0.90625</v>
      </c>
    </row>
    <row r="66" spans="1:12">
      <c r="A66" s="20">
        <v>65</v>
      </c>
      <c r="B66" s="76" t="s">
        <v>469</v>
      </c>
      <c r="C66" s="34" t="s">
        <v>249</v>
      </c>
      <c r="J66" s="33">
        <v>0.91666666666666663</v>
      </c>
    </row>
    <row r="67" spans="1:12">
      <c r="A67" s="20">
        <v>66</v>
      </c>
      <c r="B67" s="76" t="s">
        <v>469</v>
      </c>
      <c r="C67" s="34" t="s">
        <v>298</v>
      </c>
      <c r="J67" s="33">
        <v>0.92708333333333337</v>
      </c>
    </row>
    <row r="68" spans="1:12">
      <c r="A68" s="20">
        <v>67</v>
      </c>
      <c r="B68" s="76" t="s">
        <v>469</v>
      </c>
      <c r="C68" s="34" t="s">
        <v>299</v>
      </c>
      <c r="J68" s="33">
        <v>0.9375</v>
      </c>
    </row>
    <row r="69" spans="1:12">
      <c r="A69" s="20">
        <v>68</v>
      </c>
      <c r="B69" s="76" t="s">
        <v>469</v>
      </c>
      <c r="C69" s="82" t="s">
        <v>418</v>
      </c>
      <c r="J69" s="33">
        <v>0.94791666666666663</v>
      </c>
    </row>
    <row r="70" spans="1:12">
      <c r="A70" s="20">
        <v>69</v>
      </c>
      <c r="B70" s="76" t="s">
        <v>469</v>
      </c>
      <c r="C70" s="34" t="s">
        <v>554</v>
      </c>
      <c r="J70" s="33">
        <v>0.95833333333333337</v>
      </c>
    </row>
    <row r="71" spans="1:12">
      <c r="A71" s="20">
        <v>70</v>
      </c>
      <c r="B71" s="76" t="s">
        <v>469</v>
      </c>
      <c r="C71" s="34" t="s">
        <v>250</v>
      </c>
      <c r="J71" s="33">
        <v>0.96875</v>
      </c>
    </row>
    <row r="72" spans="1:12">
      <c r="A72" s="20">
        <v>71</v>
      </c>
      <c r="B72" s="76" t="s">
        <v>448</v>
      </c>
      <c r="C72" s="34" t="s">
        <v>251</v>
      </c>
      <c r="J72" s="33">
        <v>0.97916666666666663</v>
      </c>
    </row>
    <row r="73" spans="1:12">
      <c r="A73" s="20">
        <v>72</v>
      </c>
      <c r="B73" s="76" t="s">
        <v>448</v>
      </c>
      <c r="C73" s="34" t="s">
        <v>419</v>
      </c>
      <c r="J73" s="33">
        <v>0.98958333333333337</v>
      </c>
    </row>
    <row r="74" spans="1:12">
      <c r="A74" s="20">
        <v>73</v>
      </c>
      <c r="B74" s="76" t="s">
        <v>448</v>
      </c>
      <c r="C74" s="34" t="s">
        <v>300</v>
      </c>
      <c r="J74" s="33">
        <v>0</v>
      </c>
      <c r="L74" s="409"/>
    </row>
    <row r="75" spans="1:12">
      <c r="A75" s="20">
        <v>74</v>
      </c>
      <c r="B75" s="76" t="s">
        <v>448</v>
      </c>
      <c r="C75" s="34" t="s">
        <v>301</v>
      </c>
      <c r="L75" s="409"/>
    </row>
    <row r="76" spans="1:12">
      <c r="A76" s="20">
        <v>75</v>
      </c>
      <c r="B76" s="76" t="s">
        <v>448</v>
      </c>
      <c r="C76" s="34" t="s">
        <v>420</v>
      </c>
      <c r="L76" s="409"/>
    </row>
    <row r="77" spans="1:12">
      <c r="A77" s="20">
        <v>76</v>
      </c>
      <c r="B77" s="76" t="s">
        <v>448</v>
      </c>
      <c r="C77" s="34" t="s">
        <v>302</v>
      </c>
    </row>
    <row r="78" spans="1:12">
      <c r="A78" s="20">
        <v>77</v>
      </c>
      <c r="B78" s="76" t="s">
        <v>448</v>
      </c>
      <c r="C78" s="82" t="s">
        <v>252</v>
      </c>
    </row>
    <row r="79" spans="1:12">
      <c r="A79" s="20">
        <v>78</v>
      </c>
      <c r="B79" s="76" t="s">
        <v>469</v>
      </c>
      <c r="C79" s="82" t="s">
        <v>303</v>
      </c>
    </row>
    <row r="80" spans="1:12">
      <c r="A80" s="20">
        <v>79</v>
      </c>
      <c r="B80" s="76" t="s">
        <v>469</v>
      </c>
      <c r="C80" s="34" t="s">
        <v>304</v>
      </c>
    </row>
    <row r="81" spans="1:3">
      <c r="A81" s="20">
        <v>80</v>
      </c>
      <c r="B81" s="76" t="s">
        <v>469</v>
      </c>
      <c r="C81" s="34" t="s">
        <v>253</v>
      </c>
    </row>
    <row r="82" spans="1:3">
      <c r="A82" s="20">
        <v>81</v>
      </c>
      <c r="B82" s="76" t="s">
        <v>469</v>
      </c>
      <c r="C82" s="82" t="s">
        <v>305</v>
      </c>
    </row>
    <row r="83" spans="1:3">
      <c r="A83" s="20">
        <v>82</v>
      </c>
      <c r="B83" s="76" t="s">
        <v>447</v>
      </c>
      <c r="C83" s="34" t="s">
        <v>421</v>
      </c>
    </row>
    <row r="84" spans="1:3">
      <c r="A84" s="20">
        <v>83</v>
      </c>
      <c r="B84" s="76" t="s">
        <v>469</v>
      </c>
      <c r="C84" s="34" t="s">
        <v>555</v>
      </c>
    </row>
    <row r="85" spans="1:3">
      <c r="A85" s="20">
        <v>84</v>
      </c>
      <c r="B85" s="76" t="s">
        <v>448</v>
      </c>
      <c r="C85" s="34" t="s">
        <v>422</v>
      </c>
    </row>
    <row r="86" spans="1:3">
      <c r="A86" s="20">
        <v>85</v>
      </c>
      <c r="B86" s="76" t="s">
        <v>469</v>
      </c>
      <c r="C86" s="34" t="s">
        <v>254</v>
      </c>
    </row>
    <row r="87" spans="1:3">
      <c r="A87" s="20">
        <v>86</v>
      </c>
      <c r="B87" s="76" t="s">
        <v>469</v>
      </c>
      <c r="C87" s="34" t="s">
        <v>423</v>
      </c>
    </row>
    <row r="88" spans="1:3">
      <c r="A88" s="20">
        <v>87</v>
      </c>
      <c r="B88" s="76" t="s">
        <v>469</v>
      </c>
      <c r="C88" s="75" t="s">
        <v>424</v>
      </c>
    </row>
    <row r="89" spans="1:3">
      <c r="A89" s="20">
        <v>88</v>
      </c>
      <c r="B89" s="76" t="s">
        <v>469</v>
      </c>
      <c r="C89" s="34" t="s">
        <v>425</v>
      </c>
    </row>
    <row r="90" spans="1:3">
      <c r="A90" s="20">
        <v>89</v>
      </c>
      <c r="B90" s="76" t="s">
        <v>469</v>
      </c>
      <c r="C90" s="34" t="s">
        <v>306</v>
      </c>
    </row>
    <row r="91" spans="1:3">
      <c r="A91" s="20">
        <v>90</v>
      </c>
      <c r="B91" s="76" t="s">
        <v>447</v>
      </c>
      <c r="C91" s="34" t="s">
        <v>556</v>
      </c>
    </row>
    <row r="92" spans="1:3">
      <c r="A92" s="20">
        <v>91</v>
      </c>
      <c r="B92" s="76" t="s">
        <v>447</v>
      </c>
      <c r="C92" s="34" t="s">
        <v>557</v>
      </c>
    </row>
    <row r="93" spans="1:3">
      <c r="A93" s="20">
        <v>92</v>
      </c>
      <c r="B93" s="76" t="s">
        <v>448</v>
      </c>
      <c r="C93" s="34" t="s">
        <v>399</v>
      </c>
    </row>
    <row r="94" spans="1:3">
      <c r="A94" s="20">
        <v>93</v>
      </c>
      <c r="B94" s="76" t="s">
        <v>448</v>
      </c>
      <c r="C94" s="34" t="s">
        <v>558</v>
      </c>
    </row>
    <row r="95" spans="1:3">
      <c r="A95" s="20">
        <v>94</v>
      </c>
      <c r="B95" s="76" t="s">
        <v>447</v>
      </c>
      <c r="C95" s="34" t="s">
        <v>400</v>
      </c>
    </row>
    <row r="96" spans="1:3">
      <c r="A96" s="20">
        <v>95</v>
      </c>
      <c r="B96" s="76" t="s">
        <v>448</v>
      </c>
      <c r="C96" s="34" t="s">
        <v>559</v>
      </c>
    </row>
    <row r="97" spans="1:3">
      <c r="A97" s="20">
        <v>96</v>
      </c>
      <c r="B97" s="76" t="s">
        <v>447</v>
      </c>
      <c r="C97" s="34" t="s">
        <v>560</v>
      </c>
    </row>
    <row r="98" spans="1:3">
      <c r="A98" s="20">
        <v>97</v>
      </c>
      <c r="B98" s="76" t="s">
        <v>448</v>
      </c>
      <c r="C98" s="34" t="s">
        <v>561</v>
      </c>
    </row>
    <row r="99" spans="1:3">
      <c r="A99" s="20">
        <v>98</v>
      </c>
      <c r="B99" s="76" t="s">
        <v>447</v>
      </c>
      <c r="C99" s="34" t="s">
        <v>562</v>
      </c>
    </row>
    <row r="100" spans="1:3">
      <c r="A100" s="20">
        <v>99</v>
      </c>
      <c r="B100" s="76" t="s">
        <v>447</v>
      </c>
      <c r="C100" s="34" t="s">
        <v>563</v>
      </c>
    </row>
    <row r="101" spans="1:3">
      <c r="A101" s="20">
        <v>100</v>
      </c>
      <c r="B101" s="76" t="s">
        <v>448</v>
      </c>
      <c r="C101" s="34" t="s">
        <v>564</v>
      </c>
    </row>
    <row r="102" spans="1:3">
      <c r="A102" s="20">
        <v>101</v>
      </c>
      <c r="B102" s="76" t="s">
        <v>448</v>
      </c>
      <c r="C102" s="34" t="s">
        <v>565</v>
      </c>
    </row>
    <row r="103" spans="1:3">
      <c r="A103" s="20">
        <v>102</v>
      </c>
      <c r="B103" s="76" t="s">
        <v>469</v>
      </c>
      <c r="C103" s="34" t="s">
        <v>401</v>
      </c>
    </row>
    <row r="104" spans="1:3">
      <c r="A104" s="20">
        <v>103</v>
      </c>
      <c r="B104" s="76" t="s">
        <v>448</v>
      </c>
      <c r="C104" s="34" t="s">
        <v>566</v>
      </c>
    </row>
    <row r="105" spans="1:3">
      <c r="A105" s="20">
        <v>104</v>
      </c>
      <c r="B105" s="76" t="s">
        <v>448</v>
      </c>
      <c r="C105" s="34" t="s">
        <v>255</v>
      </c>
    </row>
    <row r="106" spans="1:3">
      <c r="A106" s="20">
        <v>105</v>
      </c>
      <c r="B106" s="76" t="s">
        <v>469</v>
      </c>
      <c r="C106" s="34" t="s">
        <v>256</v>
      </c>
    </row>
    <row r="107" spans="1:3">
      <c r="A107" s="20">
        <v>106</v>
      </c>
      <c r="B107" s="76" t="s">
        <v>448</v>
      </c>
      <c r="C107" s="34" t="s">
        <v>257</v>
      </c>
    </row>
    <row r="108" spans="1:3">
      <c r="A108" s="20">
        <v>107</v>
      </c>
      <c r="B108" s="76" t="s">
        <v>469</v>
      </c>
      <c r="C108" s="34" t="s">
        <v>258</v>
      </c>
    </row>
    <row r="109" spans="1:3">
      <c r="A109" s="20">
        <v>108</v>
      </c>
      <c r="B109" s="76" t="s">
        <v>448</v>
      </c>
      <c r="C109" s="34" t="s">
        <v>426</v>
      </c>
    </row>
    <row r="110" spans="1:3">
      <c r="A110" s="20">
        <v>109</v>
      </c>
      <c r="B110" s="76" t="s">
        <v>448</v>
      </c>
      <c r="C110" s="34" t="s">
        <v>259</v>
      </c>
    </row>
    <row r="111" spans="1:3">
      <c r="A111" s="20">
        <v>110</v>
      </c>
      <c r="B111" s="76" t="s">
        <v>448</v>
      </c>
      <c r="C111" s="34" t="s">
        <v>260</v>
      </c>
    </row>
    <row r="112" spans="1:3">
      <c r="A112" s="20">
        <v>111</v>
      </c>
      <c r="B112" s="76" t="s">
        <v>448</v>
      </c>
      <c r="C112" s="34" t="s">
        <v>307</v>
      </c>
    </row>
    <row r="113" spans="1:3">
      <c r="A113" s="20">
        <v>112</v>
      </c>
      <c r="B113" s="76" t="s">
        <v>469</v>
      </c>
      <c r="C113" s="34" t="s">
        <v>261</v>
      </c>
    </row>
    <row r="114" spans="1:3">
      <c r="A114" s="20">
        <v>113</v>
      </c>
      <c r="B114" s="76" t="s">
        <v>448</v>
      </c>
      <c r="C114" s="34" t="s">
        <v>567</v>
      </c>
    </row>
    <row r="115" spans="1:3">
      <c r="A115" s="20">
        <v>114</v>
      </c>
      <c r="B115" s="76" t="s">
        <v>448</v>
      </c>
      <c r="C115" s="34" t="s">
        <v>568</v>
      </c>
    </row>
    <row r="116" spans="1:3">
      <c r="A116" s="20">
        <v>115</v>
      </c>
      <c r="B116" s="76" t="s">
        <v>469</v>
      </c>
      <c r="C116" s="34" t="s">
        <v>262</v>
      </c>
    </row>
    <row r="117" spans="1:3">
      <c r="A117" s="20">
        <v>116</v>
      </c>
      <c r="B117" s="76" t="s">
        <v>448</v>
      </c>
      <c r="C117" s="34" t="s">
        <v>402</v>
      </c>
    </row>
    <row r="118" spans="1:3">
      <c r="A118" s="20">
        <v>117</v>
      </c>
      <c r="B118" s="76" t="s">
        <v>469</v>
      </c>
      <c r="C118" s="34" t="s">
        <v>263</v>
      </c>
    </row>
    <row r="119" spans="1:3">
      <c r="A119" s="20">
        <v>118</v>
      </c>
      <c r="B119" s="76" t="s">
        <v>469</v>
      </c>
      <c r="C119" s="34" t="s">
        <v>264</v>
      </c>
    </row>
    <row r="120" spans="1:3">
      <c r="A120" s="20">
        <v>119</v>
      </c>
      <c r="B120" s="76" t="s">
        <v>469</v>
      </c>
      <c r="C120" s="34" t="s">
        <v>265</v>
      </c>
    </row>
    <row r="121" spans="1:3">
      <c r="A121" s="20">
        <v>120</v>
      </c>
      <c r="B121" s="76" t="s">
        <v>469</v>
      </c>
      <c r="C121" s="34" t="s">
        <v>308</v>
      </c>
    </row>
    <row r="122" spans="1:3">
      <c r="A122" s="20">
        <v>121</v>
      </c>
      <c r="B122" s="76" t="s">
        <v>448</v>
      </c>
      <c r="C122" s="34" t="s">
        <v>569</v>
      </c>
    </row>
    <row r="123" spans="1:3">
      <c r="A123" s="20">
        <v>122</v>
      </c>
      <c r="B123" s="76" t="s">
        <v>469</v>
      </c>
      <c r="C123" s="34" t="s">
        <v>570</v>
      </c>
    </row>
    <row r="124" spans="1:3">
      <c r="A124" s="20">
        <v>123</v>
      </c>
      <c r="B124" s="76" t="s">
        <v>448</v>
      </c>
      <c r="C124" s="34" t="s">
        <v>266</v>
      </c>
    </row>
    <row r="125" spans="1:3">
      <c r="A125" s="20">
        <v>124</v>
      </c>
      <c r="B125" s="76" t="s">
        <v>448</v>
      </c>
      <c r="C125" s="34" t="s">
        <v>309</v>
      </c>
    </row>
    <row r="126" spans="1:3">
      <c r="A126" s="20">
        <v>125</v>
      </c>
      <c r="B126" s="76" t="s">
        <v>469</v>
      </c>
      <c r="C126" s="34" t="s">
        <v>267</v>
      </c>
    </row>
    <row r="127" spans="1:3">
      <c r="A127" s="20">
        <v>126</v>
      </c>
      <c r="B127" s="76" t="s">
        <v>448</v>
      </c>
      <c r="C127" s="34" t="s">
        <v>268</v>
      </c>
    </row>
    <row r="128" spans="1:3">
      <c r="A128" s="20">
        <v>127</v>
      </c>
      <c r="B128" s="76" t="s">
        <v>448</v>
      </c>
      <c r="C128" s="34" t="s">
        <v>269</v>
      </c>
    </row>
    <row r="129" spans="1:3">
      <c r="A129" s="20">
        <v>128</v>
      </c>
      <c r="B129" s="76" t="s">
        <v>448</v>
      </c>
      <c r="C129" s="34" t="s">
        <v>310</v>
      </c>
    </row>
    <row r="130" spans="1:3">
      <c r="A130" s="20">
        <v>129</v>
      </c>
      <c r="B130" s="76" t="s">
        <v>448</v>
      </c>
      <c r="C130" s="34" t="s">
        <v>403</v>
      </c>
    </row>
    <row r="131" spans="1:3">
      <c r="A131" s="20">
        <v>130</v>
      </c>
      <c r="B131" s="76" t="s">
        <v>448</v>
      </c>
      <c r="C131" s="34" t="s">
        <v>571</v>
      </c>
    </row>
    <row r="132" spans="1:3">
      <c r="A132" s="20">
        <v>131</v>
      </c>
      <c r="B132" s="76" t="s">
        <v>448</v>
      </c>
      <c r="C132" s="34" t="s">
        <v>427</v>
      </c>
    </row>
    <row r="133" spans="1:3">
      <c r="A133" s="20">
        <v>132</v>
      </c>
      <c r="B133" s="76" t="s">
        <v>448</v>
      </c>
      <c r="C133" s="34" t="s">
        <v>404</v>
      </c>
    </row>
    <row r="134" spans="1:3">
      <c r="A134" s="20">
        <v>133</v>
      </c>
      <c r="B134" s="76" t="s">
        <v>448</v>
      </c>
      <c r="C134" s="34" t="s">
        <v>572</v>
      </c>
    </row>
    <row r="135" spans="1:3">
      <c r="A135" s="20">
        <v>134</v>
      </c>
      <c r="B135" s="76" t="s">
        <v>448</v>
      </c>
      <c r="C135" s="34" t="s">
        <v>270</v>
      </c>
    </row>
    <row r="136" spans="1:3">
      <c r="A136" s="20">
        <v>135</v>
      </c>
      <c r="B136" s="76" t="s">
        <v>573</v>
      </c>
      <c r="C136" s="34" t="s">
        <v>574</v>
      </c>
    </row>
    <row r="137" spans="1:3">
      <c r="A137" s="20">
        <v>136</v>
      </c>
      <c r="B137" s="76" t="s">
        <v>448</v>
      </c>
      <c r="C137" s="34" t="s">
        <v>405</v>
      </c>
    </row>
    <row r="138" spans="1:3">
      <c r="C138" s="34" t="s">
        <v>272</v>
      </c>
    </row>
  </sheetData>
  <sortState ref="L3:L88">
    <sortCondition ref="L3:L88"/>
  </sortState>
  <phoneticPr fontId="0" type="noConversion"/>
  <pageMargins left="0.7" right="0.7" top="0.75" bottom="0.75" header="0.3" footer="0.3"/>
  <pageSetup paperSize="9" orientation="portrait" horizontalDpi="4294967292" verticalDpi="429496729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tabColor rgb="FFC00000"/>
    <pageSetUpPr fitToPage="1"/>
  </sheetPr>
  <dimension ref="A1:Z142"/>
  <sheetViews>
    <sheetView zoomScale="75" zoomScaleNormal="75" zoomScalePageLayoutView="75" workbookViewId="0">
      <selection activeCell="B15" sqref="B15"/>
    </sheetView>
  </sheetViews>
  <sheetFormatPr baseColWidth="10" defaultColWidth="11.5" defaultRowHeight="18" x14ac:dyDescent="0"/>
  <cols>
    <col min="1" max="1" width="59.33203125" style="89" customWidth="1"/>
    <col min="2" max="2" width="59.33203125" style="95" customWidth="1"/>
    <col min="3" max="3" width="2.5" style="90" bestFit="1" customWidth="1"/>
    <col min="4" max="4" width="30.6640625" style="90" customWidth="1"/>
    <col min="5" max="5" width="18.6640625" style="192" customWidth="1"/>
    <col min="6" max="9" width="11.5" style="101" hidden="1" customWidth="1"/>
    <col min="10" max="10" width="38.33203125" style="101" customWidth="1"/>
    <col min="11" max="12" width="11.5" style="202" hidden="1" customWidth="1"/>
    <col min="13" max="13" width="41.6640625" style="101" hidden="1" customWidth="1"/>
    <col min="14" max="14" width="15.83203125" style="198" hidden="1" customWidth="1"/>
    <col min="15" max="15" width="16.33203125" style="101" customWidth="1"/>
    <col min="16" max="16" width="24.6640625" style="101" customWidth="1"/>
    <col min="17" max="17" width="14.6640625" style="101" customWidth="1"/>
    <col min="18" max="18" width="15.1640625" style="101" customWidth="1"/>
    <col min="19" max="19" width="11.5" style="101" customWidth="1"/>
    <col min="20" max="20" width="30.6640625" style="90" customWidth="1"/>
    <col min="21" max="21" width="19.33203125" style="90" customWidth="1"/>
    <col min="22" max="22" width="13.5" style="90" customWidth="1"/>
    <col min="23" max="23" width="22.6640625" style="90" bestFit="1" customWidth="1"/>
    <col min="24" max="16384" width="11.5" style="101"/>
  </cols>
  <sheetData>
    <row r="1" spans="1:26" ht="25">
      <c r="A1" s="467" t="s">
        <v>283</v>
      </c>
      <c r="B1" s="467"/>
      <c r="C1" s="467"/>
      <c r="D1" s="467"/>
      <c r="J1" s="102" t="s">
        <v>194</v>
      </c>
      <c r="M1" s="129"/>
      <c r="N1" s="282"/>
    </row>
    <row r="2" spans="1:26" ht="4" customHeight="1">
      <c r="A2" s="110"/>
      <c r="B2" s="114"/>
      <c r="C2" s="110"/>
      <c r="D2" s="110"/>
      <c r="J2" s="90"/>
    </row>
    <row r="3" spans="1:26" ht="17" customHeight="1">
      <c r="A3" s="115" t="s">
        <v>210</v>
      </c>
      <c r="B3" s="426" t="s">
        <v>436</v>
      </c>
      <c r="C3" s="110"/>
      <c r="D3" s="110"/>
      <c r="E3" s="193"/>
      <c r="J3" s="90" t="s">
        <v>321</v>
      </c>
    </row>
    <row r="4" spans="1:26" ht="4" customHeight="1">
      <c r="A4" s="87"/>
      <c r="B4" s="88"/>
      <c r="C4" s="110"/>
      <c r="D4" s="110"/>
      <c r="J4" s="90"/>
      <c r="T4" s="119"/>
      <c r="U4" s="119"/>
      <c r="V4" s="119"/>
      <c r="W4" s="119"/>
      <c r="X4" s="117"/>
      <c r="Y4" s="117"/>
      <c r="Z4" s="117"/>
    </row>
    <row r="5" spans="1:26">
      <c r="A5" s="89" t="s">
        <v>212</v>
      </c>
      <c r="B5" s="427" t="s">
        <v>351</v>
      </c>
      <c r="C5" s="111"/>
      <c r="D5" s="111"/>
      <c r="E5" s="193"/>
      <c r="F5" s="466" t="s">
        <v>165</v>
      </c>
      <c r="G5" s="466"/>
      <c r="H5" s="466" t="s">
        <v>28</v>
      </c>
      <c r="I5" s="466"/>
      <c r="J5" s="90" t="s">
        <v>322</v>
      </c>
      <c r="M5" s="107"/>
      <c r="N5" s="199"/>
      <c r="O5" s="101" t="s">
        <v>187</v>
      </c>
      <c r="P5" s="144" t="s">
        <v>188</v>
      </c>
      <c r="T5" s="121" t="s">
        <v>181</v>
      </c>
      <c r="U5" s="119" t="s">
        <v>384</v>
      </c>
      <c r="V5" s="122" t="s">
        <v>174</v>
      </c>
      <c r="W5" s="127" t="s">
        <v>575</v>
      </c>
      <c r="X5" s="118"/>
      <c r="Y5" s="119"/>
      <c r="Z5" s="120"/>
    </row>
    <row r="6" spans="1:26" ht="4.5" customHeight="1">
      <c r="A6" s="87"/>
      <c r="B6" s="91"/>
      <c r="C6" s="111"/>
      <c r="D6" s="111"/>
      <c r="J6" s="90"/>
      <c r="M6" s="107"/>
      <c r="N6" s="199"/>
      <c r="T6" s="119"/>
      <c r="U6" s="119"/>
      <c r="V6" s="119"/>
      <c r="W6" s="119"/>
      <c r="X6" s="117"/>
      <c r="Y6" s="117"/>
      <c r="Z6" s="117"/>
    </row>
    <row r="7" spans="1:26">
      <c r="A7" s="89" t="s">
        <v>195</v>
      </c>
      <c r="B7" s="86" t="s">
        <v>355</v>
      </c>
      <c r="C7" s="111"/>
      <c r="D7" s="111"/>
      <c r="F7" s="101" t="s">
        <v>58</v>
      </c>
      <c r="G7" s="101" t="s">
        <v>89</v>
      </c>
      <c r="H7" s="101" t="s">
        <v>58</v>
      </c>
      <c r="I7" s="101" t="s">
        <v>89</v>
      </c>
      <c r="J7" s="466" t="s">
        <v>211</v>
      </c>
      <c r="M7" s="107"/>
      <c r="N7" s="199"/>
      <c r="O7" s="101" t="s">
        <v>275</v>
      </c>
      <c r="P7" s="101" t="s">
        <v>277</v>
      </c>
      <c r="T7" s="128" t="s">
        <v>182</v>
      </c>
      <c r="U7" s="119" t="s">
        <v>385</v>
      </c>
      <c r="V7" s="122" t="s">
        <v>174</v>
      </c>
      <c r="W7" s="123" t="s">
        <v>576</v>
      </c>
      <c r="X7" s="117"/>
      <c r="Y7" s="117"/>
      <c r="Z7" s="117"/>
    </row>
    <row r="8" spans="1:26" ht="4.5" customHeight="1">
      <c r="A8" s="87"/>
      <c r="B8" s="91"/>
      <c r="C8" s="111"/>
      <c r="D8" s="109"/>
      <c r="J8" s="466"/>
      <c r="M8" s="107"/>
      <c r="N8" s="199"/>
      <c r="T8" s="119"/>
      <c r="U8" s="119"/>
      <c r="V8" s="119"/>
      <c r="W8" s="119"/>
      <c r="X8" s="117"/>
      <c r="Y8" s="117"/>
      <c r="Z8" s="117"/>
    </row>
    <row r="9" spans="1:26">
      <c r="A9" s="89" t="s">
        <v>33</v>
      </c>
      <c r="B9" s="174">
        <f>INDEX(Events!A2:A12,MATCH(B7,Events!D2:D12,0))</f>
        <v>43200</v>
      </c>
      <c r="C9" s="111" t="s">
        <v>108</v>
      </c>
      <c r="D9" s="186">
        <f>INDEX(Events!B2:B12,MATCH(B7,Events!D2:D12,0))</f>
        <v>43204</v>
      </c>
      <c r="E9" s="193"/>
      <c r="F9" s="101">
        <v>150</v>
      </c>
      <c r="G9" s="101">
        <v>160</v>
      </c>
      <c r="H9" s="101">
        <v>15</v>
      </c>
      <c r="I9" s="101">
        <v>16</v>
      </c>
      <c r="J9" s="280" t="s">
        <v>369</v>
      </c>
      <c r="M9" s="107"/>
      <c r="N9" s="199"/>
      <c r="O9" s="101" t="s">
        <v>207</v>
      </c>
      <c r="P9" s="101" t="s">
        <v>278</v>
      </c>
      <c r="T9" s="128" t="s">
        <v>209</v>
      </c>
      <c r="U9" s="119" t="s">
        <v>386</v>
      </c>
      <c r="V9" s="122" t="s">
        <v>174</v>
      </c>
      <c r="W9" s="124" t="s">
        <v>577</v>
      </c>
      <c r="X9" s="117"/>
      <c r="Y9" s="117"/>
      <c r="Z9" s="117"/>
    </row>
    <row r="10" spans="1:26" ht="4.5" customHeight="1">
      <c r="A10" s="87"/>
      <c r="B10" s="91"/>
      <c r="C10" s="111"/>
      <c r="D10" s="109"/>
      <c r="J10" s="280"/>
      <c r="M10" s="107"/>
      <c r="N10" s="199"/>
      <c r="O10" s="104"/>
      <c r="T10" s="119"/>
      <c r="U10" s="119"/>
      <c r="V10" s="119"/>
      <c r="W10" s="119"/>
      <c r="X10" s="117"/>
      <c r="Y10" s="117"/>
      <c r="Z10" s="117"/>
    </row>
    <row r="11" spans="1:26">
      <c r="A11" s="89" t="s">
        <v>34</v>
      </c>
      <c r="B11" s="175">
        <f>B9-30</f>
        <v>43170</v>
      </c>
      <c r="C11" s="111"/>
      <c r="D11" s="111"/>
      <c r="E11" s="193"/>
      <c r="F11" s="101">
        <v>150</v>
      </c>
      <c r="G11" s="101">
        <v>160</v>
      </c>
      <c r="H11" s="101">
        <v>15</v>
      </c>
      <c r="I11" s="101">
        <v>16</v>
      </c>
      <c r="J11" s="280" t="s">
        <v>350</v>
      </c>
      <c r="M11" s="90"/>
      <c r="N11" s="200"/>
      <c r="O11" s="105"/>
      <c r="P11" s="101" t="s">
        <v>279</v>
      </c>
      <c r="T11" s="128" t="s">
        <v>183</v>
      </c>
      <c r="U11" s="119" t="s">
        <v>387</v>
      </c>
      <c r="V11" s="122" t="s">
        <v>174</v>
      </c>
      <c r="W11" s="123" t="s">
        <v>578</v>
      </c>
      <c r="X11" s="117"/>
      <c r="Y11" s="117"/>
      <c r="Z11" s="117"/>
    </row>
    <row r="12" spans="1:26" ht="4.5" customHeight="1">
      <c r="A12" s="87"/>
      <c r="B12" s="91"/>
      <c r="C12" s="111"/>
      <c r="D12" s="111"/>
      <c r="J12" s="90"/>
      <c r="M12" s="90"/>
      <c r="N12" s="200"/>
      <c r="O12" s="104"/>
      <c r="T12" s="136"/>
    </row>
    <row r="13" spans="1:26">
      <c r="A13" s="89" t="s">
        <v>36</v>
      </c>
      <c r="B13" s="175">
        <f>B9-20</f>
        <v>43180</v>
      </c>
      <c r="C13" s="111"/>
      <c r="D13" s="111"/>
      <c r="E13" s="193"/>
      <c r="F13" s="101">
        <v>120</v>
      </c>
      <c r="G13" s="101">
        <v>130</v>
      </c>
      <c r="H13" s="101">
        <v>12</v>
      </c>
      <c r="I13" s="101">
        <v>13</v>
      </c>
      <c r="J13" s="90" t="s">
        <v>351</v>
      </c>
      <c r="M13" s="107"/>
      <c r="N13" s="199"/>
      <c r="O13" s="104"/>
      <c r="P13" s="101" t="s">
        <v>280</v>
      </c>
      <c r="Q13" s="105"/>
      <c r="T13" s="136" t="s">
        <v>213</v>
      </c>
      <c r="U13" s="90" t="s">
        <v>383</v>
      </c>
      <c r="V13" s="122" t="s">
        <v>174</v>
      </c>
      <c r="W13" s="134" t="s">
        <v>579</v>
      </c>
    </row>
    <row r="14" spans="1:26" ht="4.5" customHeight="1">
      <c r="A14" s="87"/>
      <c r="B14" s="91"/>
      <c r="C14" s="111"/>
      <c r="D14" s="111"/>
      <c r="M14" s="107"/>
      <c r="N14" s="199"/>
      <c r="O14" s="104"/>
    </row>
    <row r="15" spans="1:26">
      <c r="A15" s="89" t="s">
        <v>49</v>
      </c>
      <c r="B15" s="92" t="s">
        <v>181</v>
      </c>
      <c r="C15" s="111"/>
      <c r="D15" s="111"/>
      <c r="E15" s="193"/>
      <c r="F15" s="101">
        <v>150</v>
      </c>
      <c r="G15" s="101">
        <v>160</v>
      </c>
      <c r="H15" s="101">
        <v>15</v>
      </c>
      <c r="I15" s="101">
        <v>16</v>
      </c>
      <c r="J15" s="90" t="s">
        <v>362</v>
      </c>
      <c r="M15" s="107"/>
      <c r="N15" s="199"/>
      <c r="O15" s="104"/>
      <c r="P15" s="101" t="s">
        <v>281</v>
      </c>
      <c r="T15" s="136" t="s">
        <v>314</v>
      </c>
      <c r="U15" s="90" t="s">
        <v>388</v>
      </c>
      <c r="V15" s="122" t="s">
        <v>174</v>
      </c>
      <c r="W15" s="134" t="s">
        <v>580</v>
      </c>
    </row>
    <row r="16" spans="1:26" ht="4.5" customHeight="1">
      <c r="A16" s="87"/>
      <c r="B16" s="91"/>
      <c r="C16" s="111"/>
      <c r="D16" s="111"/>
      <c r="M16" s="107"/>
      <c r="N16" s="199"/>
      <c r="O16" s="104"/>
      <c r="T16" s="136"/>
    </row>
    <row r="17" spans="1:23">
      <c r="A17" s="89" t="s">
        <v>37</v>
      </c>
      <c r="B17" s="174" t="str">
        <f>INDEX(U5:U100,MATCH(B15,T5:T100,0))</f>
        <v>0043 699 124 17 193</v>
      </c>
      <c r="C17" s="111"/>
      <c r="D17" s="111"/>
      <c r="E17" s="193"/>
      <c r="M17" s="107"/>
      <c r="N17" s="199"/>
      <c r="O17" s="104"/>
      <c r="P17" s="101" t="s">
        <v>282</v>
      </c>
      <c r="T17" s="136" t="s">
        <v>315</v>
      </c>
      <c r="U17" s="90" t="s">
        <v>389</v>
      </c>
      <c r="V17" s="122" t="s">
        <v>174</v>
      </c>
      <c r="W17" s="134" t="s">
        <v>581</v>
      </c>
    </row>
    <row r="18" spans="1:23" ht="4.5" customHeight="1">
      <c r="A18" s="87"/>
      <c r="B18" s="91"/>
      <c r="C18" s="111"/>
      <c r="D18" s="111"/>
      <c r="M18" s="107"/>
      <c r="N18" s="199"/>
      <c r="O18" s="104"/>
      <c r="T18" s="136"/>
    </row>
    <row r="19" spans="1:23">
      <c r="A19" s="89" t="s">
        <v>38</v>
      </c>
      <c r="B19" s="174" t="str">
        <f>INDEX(V5:V100,MATCH(B15,T5:T100,0))</f>
        <v>no Fax</v>
      </c>
      <c r="C19" s="111"/>
      <c r="D19" s="111"/>
      <c r="E19" s="193"/>
      <c r="M19" s="107"/>
      <c r="N19" s="199"/>
      <c r="O19" s="104"/>
      <c r="P19" s="105" t="s">
        <v>196</v>
      </c>
      <c r="T19" s="136" t="s">
        <v>320</v>
      </c>
      <c r="U19" s="90" t="s">
        <v>390</v>
      </c>
      <c r="V19" s="122" t="s">
        <v>174</v>
      </c>
      <c r="W19" s="134" t="s">
        <v>582</v>
      </c>
    </row>
    <row r="20" spans="1:23" ht="4.5" customHeight="1">
      <c r="A20" s="87"/>
      <c r="B20" s="91"/>
      <c r="C20" s="111"/>
      <c r="D20" s="111"/>
      <c r="M20" s="107"/>
      <c r="N20" s="199"/>
      <c r="O20" s="104"/>
      <c r="T20" s="136"/>
    </row>
    <row r="21" spans="1:23">
      <c r="A21" s="89" t="s">
        <v>39</v>
      </c>
      <c r="B21" s="176" t="str">
        <f>INDEX(W5:W100,MATCH(B15,T5:T100,0))</f>
        <v>kjindrak@ittf.com</v>
      </c>
      <c r="C21" s="111"/>
      <c r="D21" s="111"/>
      <c r="E21" s="193"/>
      <c r="M21" s="107"/>
      <c r="N21" s="200"/>
      <c r="O21" s="104"/>
      <c r="T21" s="136" t="s">
        <v>372</v>
      </c>
      <c r="U21" s="90" t="s">
        <v>391</v>
      </c>
      <c r="V21" s="122" t="s">
        <v>174</v>
      </c>
      <c r="W21" s="134" t="s">
        <v>583</v>
      </c>
    </row>
    <row r="22" spans="1:23" ht="4.5" customHeight="1">
      <c r="A22" s="87"/>
      <c r="B22" s="91"/>
      <c r="C22" s="111"/>
      <c r="D22" s="111"/>
      <c r="M22" s="107"/>
      <c r="N22" s="199"/>
      <c r="O22" s="104"/>
    </row>
    <row r="23" spans="1:23">
      <c r="A23" s="89" t="s">
        <v>43</v>
      </c>
      <c r="B23" s="175" t="str">
        <f>Prospectus!E8</f>
        <v>CROATIAN TABLE TENNIS ASSOCIATION</v>
      </c>
      <c r="C23" s="111"/>
      <c r="D23" s="111"/>
      <c r="E23" s="193"/>
      <c r="M23" s="107"/>
      <c r="N23" s="199"/>
      <c r="O23" s="104"/>
      <c r="T23" s="136" t="s">
        <v>373</v>
      </c>
      <c r="U23" s="90" t="s">
        <v>392</v>
      </c>
      <c r="V23" s="122" t="s">
        <v>174</v>
      </c>
      <c r="W23" s="134" t="s">
        <v>374</v>
      </c>
    </row>
    <row r="24" spans="1:23" ht="4.5" customHeight="1">
      <c r="A24" s="87"/>
      <c r="B24" s="91"/>
      <c r="C24" s="111"/>
      <c r="D24" s="111"/>
      <c r="M24" s="107"/>
      <c r="N24" s="199"/>
      <c r="O24" s="104"/>
      <c r="T24" s="136"/>
    </row>
    <row r="25" spans="1:23">
      <c r="A25" s="89" t="s">
        <v>40</v>
      </c>
      <c r="B25" s="175" t="str">
        <f>Prospectus!E11</f>
        <v>00385 1 3012327, 00385 1 3012334</v>
      </c>
      <c r="C25" s="111"/>
      <c r="D25" s="111"/>
      <c r="E25" s="193"/>
      <c r="M25" s="107"/>
      <c r="N25" s="199"/>
      <c r="O25" s="104"/>
      <c r="T25" s="136" t="s">
        <v>375</v>
      </c>
      <c r="U25" s="90" t="s">
        <v>393</v>
      </c>
      <c r="V25" s="122" t="s">
        <v>174</v>
      </c>
      <c r="W25" s="134" t="s">
        <v>584</v>
      </c>
    </row>
    <row r="26" spans="1:23" ht="4.5" customHeight="1">
      <c r="A26" s="87"/>
      <c r="B26" s="91"/>
      <c r="C26" s="111"/>
      <c r="D26" s="111"/>
      <c r="M26" s="107"/>
      <c r="N26" s="199"/>
      <c r="O26" s="104"/>
      <c r="T26" s="136"/>
    </row>
    <row r="27" spans="1:23">
      <c r="A27" s="89" t="s">
        <v>41</v>
      </c>
      <c r="B27" s="175">
        <f>Prospectus!E12</f>
        <v>0</v>
      </c>
      <c r="C27" s="111"/>
      <c r="D27" s="111"/>
      <c r="E27" s="193"/>
      <c r="M27" s="107"/>
      <c r="N27" s="199"/>
      <c r="O27" s="104"/>
      <c r="T27" s="136" t="s">
        <v>376</v>
      </c>
      <c r="U27" s="90" t="s">
        <v>394</v>
      </c>
      <c r="V27" s="122" t="s">
        <v>174</v>
      </c>
      <c r="W27" s="134" t="s">
        <v>377</v>
      </c>
    </row>
    <row r="28" spans="1:23" ht="4.5" customHeight="1">
      <c r="A28" s="87"/>
      <c r="B28" s="91"/>
      <c r="C28" s="111"/>
      <c r="D28" s="111"/>
      <c r="M28" s="107"/>
      <c r="N28" s="199"/>
      <c r="O28" s="104"/>
      <c r="T28" s="126"/>
    </row>
    <row r="29" spans="1:23">
      <c r="A29" s="89" t="s">
        <v>42</v>
      </c>
      <c r="B29" s="177" t="str">
        <f>Prospectus!E13</f>
        <v>hsts@zg.t-com.hr</v>
      </c>
      <c r="C29" s="111"/>
      <c r="D29" s="111"/>
      <c r="E29" s="193"/>
      <c r="M29" s="107"/>
      <c r="N29" s="199"/>
      <c r="O29" s="104"/>
      <c r="T29" s="136" t="s">
        <v>378</v>
      </c>
      <c r="U29" s="90" t="s">
        <v>395</v>
      </c>
      <c r="V29" s="122" t="s">
        <v>174</v>
      </c>
      <c r="W29" s="134" t="s">
        <v>585</v>
      </c>
    </row>
    <row r="30" spans="1:23" ht="4.5" customHeight="1">
      <c r="A30" s="87"/>
      <c r="B30" s="91"/>
      <c r="C30" s="111"/>
      <c r="D30" s="111"/>
      <c r="M30" s="107"/>
      <c r="N30" s="199"/>
      <c r="O30" s="104"/>
      <c r="T30" s="126"/>
    </row>
    <row r="31" spans="1:23">
      <c r="A31" s="89" t="s">
        <v>35</v>
      </c>
      <c r="B31" s="175">
        <f>Prospectus!G155</f>
        <v>0</v>
      </c>
      <c r="C31" s="111"/>
      <c r="D31" s="111"/>
      <c r="E31" s="193"/>
      <c r="M31" s="107"/>
      <c r="N31" s="199"/>
      <c r="O31" s="104"/>
      <c r="T31" s="136" t="s">
        <v>379</v>
      </c>
      <c r="U31" s="90" t="s">
        <v>396</v>
      </c>
      <c r="V31" s="122" t="s">
        <v>174</v>
      </c>
      <c r="W31" s="134" t="s">
        <v>380</v>
      </c>
    </row>
    <row r="32" spans="1:23" ht="4.5" customHeight="1">
      <c r="A32" s="87"/>
      <c r="B32" s="91"/>
      <c r="C32" s="111"/>
      <c r="D32" s="111"/>
      <c r="M32" s="107"/>
      <c r="N32" s="199"/>
      <c r="O32" s="104"/>
      <c r="T32" s="126"/>
    </row>
    <row r="33" spans="1:23">
      <c r="A33" s="89" t="s">
        <v>44</v>
      </c>
      <c r="B33" s="175">
        <f>Prospectus!G159</f>
        <v>43178</v>
      </c>
      <c r="C33" s="111"/>
      <c r="D33" s="111"/>
      <c r="E33" s="193"/>
      <c r="M33" s="107"/>
      <c r="N33" s="199"/>
      <c r="O33" s="104"/>
      <c r="R33" s="105"/>
      <c r="T33" s="136" t="s">
        <v>381</v>
      </c>
      <c r="U33" s="90" t="s">
        <v>397</v>
      </c>
      <c r="V33" s="122" t="s">
        <v>174</v>
      </c>
      <c r="W33" s="134" t="s">
        <v>382</v>
      </c>
    </row>
    <row r="34" spans="1:23" ht="4.5" customHeight="1">
      <c r="A34" s="87"/>
      <c r="B34" s="91"/>
      <c r="C34" s="111"/>
      <c r="D34" s="111"/>
      <c r="M34" s="107"/>
      <c r="N34" s="199"/>
      <c r="O34" s="104"/>
      <c r="T34" s="126"/>
    </row>
    <row r="35" spans="1:23">
      <c r="A35" s="89" t="s">
        <v>45</v>
      </c>
      <c r="B35" s="175">
        <f>Prospectus!G160</f>
        <v>43183</v>
      </c>
      <c r="C35" s="111"/>
      <c r="D35" s="111"/>
      <c r="E35" s="193"/>
      <c r="M35" s="107"/>
      <c r="N35" s="199"/>
      <c r="O35" s="104"/>
      <c r="T35" s="127"/>
    </row>
    <row r="36" spans="1:23" ht="4.5" customHeight="1">
      <c r="A36" s="87"/>
      <c r="B36" s="91"/>
      <c r="C36" s="111"/>
      <c r="D36" s="111"/>
      <c r="M36" s="107"/>
      <c r="N36" s="199"/>
      <c r="O36" s="104"/>
      <c r="T36" s="126"/>
    </row>
    <row r="37" spans="1:23">
      <c r="A37" s="408" t="s">
        <v>47</v>
      </c>
      <c r="B37" s="407"/>
      <c r="C37" s="111"/>
      <c r="D37" s="111"/>
      <c r="M37" s="107"/>
      <c r="N37" s="199"/>
      <c r="O37" s="104"/>
      <c r="T37" s="126"/>
    </row>
    <row r="38" spans="1:23" ht="4.5" customHeight="1">
      <c r="A38" s="87"/>
      <c r="B38" s="91"/>
      <c r="C38" s="111"/>
      <c r="D38" s="111"/>
      <c r="M38" s="107"/>
      <c r="N38" s="199"/>
      <c r="O38" s="104"/>
      <c r="T38" s="126"/>
    </row>
    <row r="39" spans="1:23">
      <c r="A39" s="89" t="s">
        <v>48</v>
      </c>
      <c r="B39" s="175">
        <f>B9-2</f>
        <v>43198</v>
      </c>
      <c r="C39" s="111"/>
      <c r="D39" s="111"/>
      <c r="E39" s="193"/>
      <c r="M39" s="107"/>
      <c r="N39" s="199"/>
      <c r="O39" s="104"/>
      <c r="T39" s="125"/>
    </row>
    <row r="40" spans="1:23" ht="4.5" customHeight="1">
      <c r="A40" s="87"/>
      <c r="B40" s="91"/>
      <c r="C40" s="111"/>
      <c r="D40" s="111"/>
      <c r="M40" s="107"/>
      <c r="N40" s="199"/>
      <c r="O40" s="104"/>
      <c r="T40" s="126"/>
    </row>
    <row r="41" spans="1:23">
      <c r="A41" s="89" t="s">
        <v>50</v>
      </c>
      <c r="B41" s="173">
        <f>INDEX(Events!C2:C12,MATCH(B7,Events!D2:D12,0))</f>
        <v>40000</v>
      </c>
      <c r="C41" s="111"/>
      <c r="D41" s="111"/>
      <c r="M41" s="107"/>
      <c r="N41" s="199"/>
      <c r="O41" s="104"/>
      <c r="T41" s="125"/>
    </row>
    <row r="42" spans="1:23" ht="4.5" customHeight="1">
      <c r="A42" s="87"/>
      <c r="B42" s="91"/>
      <c r="C42" s="111"/>
      <c r="D42" s="111"/>
      <c r="M42" s="107"/>
      <c r="N42" s="199"/>
      <c r="O42" s="104"/>
      <c r="T42" s="126"/>
    </row>
    <row r="43" spans="1:23">
      <c r="A43" s="89" t="s">
        <v>53</v>
      </c>
      <c r="B43" s="178" t="s">
        <v>58</v>
      </c>
      <c r="C43" s="111"/>
      <c r="D43" s="147"/>
      <c r="E43" s="194"/>
      <c r="F43" s="106"/>
      <c r="G43" s="106"/>
      <c r="H43" s="138"/>
      <c r="I43" s="139"/>
      <c r="J43" s="93"/>
      <c r="M43" s="108"/>
      <c r="N43" s="199"/>
      <c r="O43" s="104"/>
      <c r="T43" s="125"/>
    </row>
    <row r="44" spans="1:23" ht="4.5" customHeight="1">
      <c r="A44" s="87"/>
      <c r="B44" s="91"/>
      <c r="C44" s="111"/>
      <c r="D44" s="111"/>
      <c r="F44" s="107"/>
      <c r="G44" s="107"/>
      <c r="H44" s="140"/>
      <c r="I44" s="141"/>
      <c r="M44" s="107"/>
      <c r="N44" s="199"/>
      <c r="O44" s="104"/>
      <c r="T44" s="126"/>
    </row>
    <row r="45" spans="1:23">
      <c r="A45" s="94" t="s">
        <v>59</v>
      </c>
      <c r="B45" s="187">
        <f>INDEX(H9:I15,MATCH(B5,J9:J15),MATCH(B43,H7:I7))</f>
        <v>12</v>
      </c>
      <c r="C45" s="111"/>
      <c r="D45" s="190"/>
      <c r="E45" s="194"/>
      <c r="F45" s="93"/>
      <c r="G45" s="93"/>
      <c r="H45" s="138"/>
      <c r="I45" s="138"/>
      <c r="J45" s="106"/>
      <c r="M45" s="107"/>
      <c r="N45" s="199"/>
      <c r="O45" s="104"/>
      <c r="T45" s="135"/>
    </row>
    <row r="46" spans="1:23" ht="4.5" customHeight="1">
      <c r="A46" s="87"/>
      <c r="B46" s="188"/>
      <c r="C46" s="111"/>
      <c r="D46" s="191"/>
      <c r="H46" s="140"/>
      <c r="I46" s="142"/>
      <c r="J46" s="107"/>
      <c r="M46" s="107"/>
      <c r="N46" s="199"/>
      <c r="T46" s="126"/>
    </row>
    <row r="47" spans="1:23">
      <c r="A47" s="94" t="s">
        <v>219</v>
      </c>
      <c r="B47" s="189">
        <f>INDEX(F9:G15,MATCH(B5,J9:J15),MATCH(B43,F7:G7))</f>
        <v>120</v>
      </c>
      <c r="C47" s="111"/>
      <c r="D47" s="190"/>
      <c r="E47" s="194"/>
      <c r="F47" s="93"/>
      <c r="G47" s="93"/>
      <c r="H47" s="140"/>
      <c r="I47" s="143"/>
      <c r="J47" s="106"/>
      <c r="M47" s="107"/>
      <c r="N47" s="199"/>
      <c r="T47" s="119"/>
    </row>
    <row r="48" spans="1:23" ht="4.5" customHeight="1">
      <c r="A48" s="87"/>
      <c r="B48" s="188"/>
      <c r="C48" s="111"/>
      <c r="D48" s="113"/>
      <c r="H48" s="140"/>
      <c r="I48" s="142"/>
      <c r="J48" s="104"/>
      <c r="M48" s="90"/>
      <c r="N48" s="200"/>
    </row>
    <row r="49" spans="1:14">
      <c r="A49" s="94" t="s">
        <v>218</v>
      </c>
      <c r="B49" s="180">
        <f>B47</f>
        <v>120</v>
      </c>
      <c r="C49" s="111"/>
      <c r="D49" s="96"/>
      <c r="E49" s="194"/>
      <c r="F49" s="106"/>
      <c r="G49" s="106"/>
      <c r="H49" s="138"/>
      <c r="I49" s="139"/>
      <c r="J49" s="93"/>
      <c r="M49" s="108"/>
      <c r="N49" s="201"/>
    </row>
    <row r="50" spans="1:14" ht="4.5" customHeight="1">
      <c r="A50" s="87"/>
      <c r="B50" s="91"/>
      <c r="C50" s="111"/>
      <c r="D50" s="113"/>
      <c r="E50" s="194"/>
      <c r="F50" s="107"/>
      <c r="G50" s="107"/>
      <c r="H50" s="140"/>
      <c r="I50" s="142"/>
      <c r="J50" s="93"/>
      <c r="M50" s="90"/>
      <c r="N50" s="200"/>
    </row>
    <row r="51" spans="1:14" ht="66" customHeight="1">
      <c r="A51" s="145" t="s">
        <v>186</v>
      </c>
      <c r="B51" s="146" t="s">
        <v>437</v>
      </c>
      <c r="C51" s="111"/>
      <c r="D51" s="96"/>
      <c r="E51" s="194"/>
      <c r="F51" s="106"/>
      <c r="G51" s="106"/>
      <c r="H51" s="138"/>
      <c r="I51" s="139"/>
      <c r="J51" s="93"/>
      <c r="M51" s="90"/>
      <c r="N51" s="200"/>
    </row>
    <row r="52" spans="1:14" ht="4.5" customHeight="1">
      <c r="A52" s="87"/>
      <c r="B52" s="91"/>
      <c r="C52" s="111"/>
      <c r="D52" s="113"/>
      <c r="E52" s="194"/>
      <c r="I52" s="129"/>
      <c r="J52" s="93"/>
    </row>
    <row r="53" spans="1:14" ht="16">
      <c r="A53" s="181" t="str">
        <f>IF(B5=J9,O5,IF(B5=J11,O5,IF(B5=J13,O5)))</f>
        <v>mandatory event</v>
      </c>
      <c r="B53" s="182" t="s">
        <v>277</v>
      </c>
      <c r="C53" s="111"/>
      <c r="D53" s="96"/>
      <c r="E53" s="194"/>
      <c r="F53" s="103"/>
      <c r="G53" s="103"/>
      <c r="I53" s="137"/>
      <c r="J53" s="93"/>
    </row>
    <row r="54" spans="1:14" ht="4.5" customHeight="1">
      <c r="A54" s="87"/>
      <c r="B54" s="91"/>
      <c r="C54" s="111"/>
      <c r="D54" s="113"/>
      <c r="E54" s="194"/>
      <c r="I54" s="129"/>
      <c r="J54" s="93"/>
    </row>
    <row r="55" spans="1:14" ht="16">
      <c r="A55" s="181" t="str">
        <f>IF(B5=J9,O5,IF(B5=J11,O5,IF(B5=J13,O5)))</f>
        <v>mandatory event</v>
      </c>
      <c r="B55" s="182" t="s">
        <v>278</v>
      </c>
      <c r="C55" s="111"/>
      <c r="D55" s="96"/>
      <c r="E55" s="194"/>
      <c r="I55" s="137"/>
      <c r="J55" s="93"/>
    </row>
    <row r="56" spans="1:14" ht="4.5" customHeight="1">
      <c r="A56" s="87"/>
      <c r="B56" s="91"/>
      <c r="C56" s="111"/>
      <c r="D56" s="113"/>
      <c r="E56" s="194"/>
      <c r="I56" s="129"/>
      <c r="J56" s="93"/>
    </row>
    <row r="57" spans="1:14" ht="16">
      <c r="A57" s="173" t="str">
        <f>IF(B5=J9,O5,IF(B5=J11,O5,IF(B5=J13,O5)))</f>
        <v>mandatory event</v>
      </c>
      <c r="B57" s="183" t="s">
        <v>279</v>
      </c>
      <c r="C57" s="111"/>
      <c r="D57" s="96"/>
      <c r="E57" s="194"/>
      <c r="I57" s="137"/>
      <c r="J57" s="93"/>
    </row>
    <row r="58" spans="1:14" ht="4.5" customHeight="1">
      <c r="A58" s="87"/>
      <c r="B58" s="91"/>
      <c r="C58" s="111"/>
      <c r="D58" s="113"/>
      <c r="E58" s="194"/>
      <c r="I58" s="129"/>
      <c r="J58" s="93"/>
    </row>
    <row r="59" spans="1:14" ht="16">
      <c r="A59" s="173" t="str">
        <f>IF(B5=J9,O5,IF(B5=J11,O5,IF(B5=J13,O5)))</f>
        <v>mandatory event</v>
      </c>
      <c r="B59" s="183" t="s">
        <v>280</v>
      </c>
      <c r="C59" s="111"/>
      <c r="D59" s="96"/>
      <c r="E59" s="194"/>
      <c r="I59" s="137"/>
      <c r="J59" s="93"/>
    </row>
    <row r="60" spans="1:14" ht="4.5" customHeight="1">
      <c r="A60" s="87"/>
      <c r="B60" s="91"/>
      <c r="C60" s="111"/>
      <c r="D60" s="113"/>
      <c r="E60" s="194"/>
      <c r="I60" s="129"/>
      <c r="J60" s="93"/>
    </row>
    <row r="61" spans="1:14" ht="16">
      <c r="A61" s="173" t="str">
        <f>INDEX(Events!F2:F29,MATCH(B7,Events!D2:D12,0))</f>
        <v>mandatory event</v>
      </c>
      <c r="B61" s="183" t="s">
        <v>281</v>
      </c>
      <c r="C61" s="111"/>
      <c r="D61" s="96"/>
      <c r="E61" s="194"/>
      <c r="I61" s="137"/>
      <c r="J61" s="93"/>
    </row>
    <row r="62" spans="1:14" ht="4.5" customHeight="1">
      <c r="A62" s="87"/>
      <c r="B62" s="91"/>
      <c r="C62" s="111"/>
      <c r="D62" s="113"/>
      <c r="E62" s="194"/>
      <c r="I62" s="129"/>
      <c r="J62" s="93"/>
    </row>
    <row r="63" spans="1:14" ht="16">
      <c r="A63" s="173" t="str">
        <f>INDEX(Events!F2:F29,MATCH(B7,Events!D2:D12,0))</f>
        <v>mandatory event</v>
      </c>
      <c r="B63" s="183" t="s">
        <v>282</v>
      </c>
      <c r="C63" s="111"/>
      <c r="D63" s="96"/>
      <c r="E63" s="194"/>
      <c r="I63" s="137"/>
      <c r="J63" s="93"/>
    </row>
    <row r="64" spans="1:14" ht="4.5" customHeight="1">
      <c r="A64" s="87"/>
      <c r="B64" s="91"/>
      <c r="C64" s="111"/>
      <c r="D64" s="113"/>
      <c r="E64" s="194"/>
      <c r="I64" s="129"/>
      <c r="J64" s="93"/>
    </row>
    <row r="65" spans="1:10" ht="16">
      <c r="A65" s="173"/>
      <c r="B65" s="184"/>
      <c r="C65" s="111"/>
      <c r="D65" s="96"/>
      <c r="E65" s="194"/>
      <c r="I65" s="137"/>
      <c r="J65" s="93"/>
    </row>
    <row r="66" spans="1:10" ht="4.5" customHeight="1">
      <c r="A66" s="87"/>
      <c r="B66" s="91"/>
      <c r="C66" s="111"/>
      <c r="D66" s="113"/>
      <c r="E66" s="194"/>
      <c r="I66" s="129"/>
      <c r="J66" s="93"/>
    </row>
    <row r="67" spans="1:10" ht="16">
      <c r="A67" s="173"/>
      <c r="B67" s="184"/>
      <c r="C67" s="111"/>
      <c r="D67" s="96"/>
      <c r="E67" s="194"/>
      <c r="I67" s="137"/>
      <c r="J67" s="93"/>
    </row>
    <row r="68" spans="1:10" ht="4.5" customHeight="1">
      <c r="A68" s="87"/>
      <c r="B68" s="91"/>
      <c r="C68" s="111"/>
      <c r="D68" s="113"/>
      <c r="E68" s="194"/>
      <c r="I68" s="129"/>
      <c r="J68" s="93"/>
    </row>
    <row r="69" spans="1:10" ht="16">
      <c r="A69" s="173"/>
      <c r="B69" s="184"/>
      <c r="C69" s="111"/>
      <c r="D69" s="96"/>
      <c r="E69" s="194"/>
      <c r="I69" s="137"/>
      <c r="J69" s="93"/>
    </row>
    <row r="70" spans="1:10" ht="4.5" customHeight="1">
      <c r="A70" s="87"/>
      <c r="B70" s="91"/>
      <c r="C70" s="111"/>
      <c r="D70" s="113"/>
      <c r="E70" s="194"/>
      <c r="I70" s="129"/>
      <c r="J70" s="93"/>
    </row>
    <row r="71" spans="1:10" ht="16">
      <c r="A71" s="173"/>
      <c r="B71" s="184"/>
      <c r="C71" s="111"/>
      <c r="D71" s="96"/>
      <c r="E71" s="194"/>
      <c r="I71" s="137"/>
      <c r="J71" s="93"/>
    </row>
    <row r="72" spans="1:10" ht="4.5" customHeight="1">
      <c r="A72" s="87"/>
      <c r="B72" s="91"/>
      <c r="C72" s="111"/>
      <c r="D72" s="113"/>
      <c r="E72" s="194"/>
      <c r="I72" s="129"/>
      <c r="J72" s="93"/>
    </row>
    <row r="73" spans="1:10" ht="16">
      <c r="A73" s="173"/>
      <c r="B73" s="184"/>
      <c r="C73" s="111"/>
      <c r="D73" s="96"/>
      <c r="E73" s="194"/>
      <c r="I73" s="137"/>
      <c r="J73" s="93"/>
    </row>
    <row r="74" spans="1:10" ht="4" customHeight="1">
      <c r="A74" s="87"/>
      <c r="B74" s="91"/>
      <c r="C74" s="111"/>
      <c r="D74" s="96"/>
      <c r="E74" s="194"/>
      <c r="I74" s="137"/>
      <c r="J74" s="93"/>
    </row>
    <row r="75" spans="1:10" ht="16">
      <c r="A75" s="173"/>
      <c r="B75" s="184"/>
      <c r="C75" s="111"/>
      <c r="D75" s="96"/>
      <c r="E75" s="194"/>
      <c r="I75" s="137"/>
      <c r="J75" s="93"/>
    </row>
    <row r="76" spans="1:10" ht="4" customHeight="1">
      <c r="A76" s="87"/>
      <c r="B76" s="91"/>
      <c r="C76" s="111"/>
      <c r="D76" s="96"/>
      <c r="E76" s="194"/>
      <c r="I76" s="137"/>
      <c r="J76" s="93"/>
    </row>
    <row r="77" spans="1:10" ht="16">
      <c r="A77" s="173"/>
      <c r="B77" s="184"/>
      <c r="C77" s="111"/>
      <c r="D77" s="96"/>
      <c r="E77" s="194"/>
      <c r="I77" s="137"/>
      <c r="J77" s="93"/>
    </row>
    <row r="78" spans="1:10" ht="4" customHeight="1">
      <c r="A78" s="87"/>
      <c r="B78" s="91"/>
      <c r="C78" s="111"/>
      <c r="D78" s="96"/>
      <c r="E78" s="194"/>
    </row>
    <row r="79" spans="1:10" ht="17" customHeight="1">
      <c r="A79" s="179"/>
      <c r="B79" s="184"/>
      <c r="C79" s="111"/>
      <c r="D79" s="111"/>
    </row>
    <row r="80" spans="1:10" ht="4" customHeight="1">
      <c r="A80" s="87"/>
      <c r="B80" s="91"/>
      <c r="C80" s="111"/>
      <c r="D80" s="111"/>
    </row>
    <row r="81" spans="1:4" ht="17" customHeight="1">
      <c r="A81" s="179"/>
      <c r="B81" s="185"/>
      <c r="C81" s="111"/>
      <c r="D81" s="111"/>
    </row>
    <row r="82" spans="1:4" ht="4" customHeight="1">
      <c r="A82" s="87"/>
      <c r="B82" s="91"/>
      <c r="C82" s="111"/>
      <c r="D82" s="111"/>
    </row>
    <row r="83" spans="1:4" ht="17" customHeight="1">
      <c r="A83" s="97"/>
      <c r="B83" s="98"/>
      <c r="C83" s="111"/>
      <c r="D83" s="111"/>
    </row>
    <row r="84" spans="1:4" ht="4" customHeight="1">
      <c r="A84" s="99"/>
      <c r="B84" s="100"/>
      <c r="C84" s="111"/>
      <c r="D84" s="111"/>
    </row>
    <row r="85" spans="1:4">
      <c r="A85" s="112"/>
      <c r="B85" s="113"/>
      <c r="C85" s="111"/>
      <c r="D85" s="111"/>
    </row>
    <row r="86" spans="1:4" ht="4" customHeight="1">
      <c r="A86" s="130"/>
      <c r="B86" s="132"/>
      <c r="C86" s="111"/>
      <c r="D86" s="111"/>
    </row>
    <row r="87" spans="1:4">
      <c r="A87" s="130"/>
      <c r="B87" s="131"/>
      <c r="C87" s="111"/>
      <c r="D87" s="111"/>
    </row>
    <row r="88" spans="1:4" ht="4" customHeight="1">
      <c r="A88" s="130"/>
      <c r="B88" s="132"/>
      <c r="C88" s="111"/>
      <c r="D88" s="111"/>
    </row>
    <row r="89" spans="1:4">
      <c r="A89" s="130"/>
      <c r="B89" s="131"/>
      <c r="C89" s="111"/>
      <c r="D89" s="111"/>
    </row>
    <row r="90" spans="1:4" ht="4" customHeight="1">
      <c r="A90" s="130"/>
      <c r="B90" s="132"/>
      <c r="C90" s="111"/>
      <c r="D90" s="111"/>
    </row>
    <row r="91" spans="1:4">
      <c r="A91" s="130"/>
      <c r="B91" s="131"/>
      <c r="C91" s="111"/>
      <c r="D91" s="111"/>
    </row>
    <row r="92" spans="1:4" ht="4" customHeight="1">
      <c r="A92" s="130"/>
      <c r="B92" s="132"/>
      <c r="C92" s="111"/>
      <c r="D92" s="111"/>
    </row>
    <row r="93" spans="1:4">
      <c r="A93" s="130"/>
      <c r="B93" s="133"/>
      <c r="C93" s="111"/>
      <c r="D93" s="111"/>
    </row>
    <row r="94" spans="1:4" ht="4" customHeight="1">
      <c r="A94" s="130"/>
      <c r="B94" s="132"/>
      <c r="C94" s="111"/>
      <c r="D94" s="111"/>
    </row>
    <row r="95" spans="1:4">
      <c r="A95" s="130"/>
      <c r="B95" s="132"/>
      <c r="C95" s="111"/>
      <c r="D95" s="111"/>
    </row>
    <row r="96" spans="1:4" ht="4" customHeight="1">
      <c r="A96" s="130"/>
      <c r="B96" s="132"/>
      <c r="C96" s="111"/>
      <c r="D96" s="111"/>
    </row>
    <row r="97" spans="1:4">
      <c r="A97" s="130"/>
      <c r="B97" s="131"/>
      <c r="C97" s="111"/>
      <c r="D97" s="111"/>
    </row>
    <row r="98" spans="1:4" ht="4" customHeight="1">
      <c r="A98" s="130"/>
      <c r="B98" s="132"/>
      <c r="C98" s="111"/>
      <c r="D98" s="111"/>
    </row>
    <row r="99" spans="1:4">
      <c r="A99" s="130"/>
      <c r="B99" s="131"/>
      <c r="C99" s="111"/>
      <c r="D99" s="111"/>
    </row>
    <row r="100" spans="1:4" ht="4" customHeight="1">
      <c r="A100" s="130"/>
      <c r="B100" s="132"/>
      <c r="C100" s="111"/>
      <c r="D100" s="111"/>
    </row>
    <row r="101" spans="1:4">
      <c r="A101" s="130"/>
      <c r="B101" s="131"/>
      <c r="C101" s="111"/>
      <c r="D101" s="111"/>
    </row>
    <row r="102" spans="1:4" ht="4" customHeight="1">
      <c r="A102" s="130"/>
      <c r="B102" s="132"/>
      <c r="C102" s="111"/>
      <c r="D102" s="111"/>
    </row>
    <row r="103" spans="1:4">
      <c r="A103" s="130"/>
      <c r="B103" s="133"/>
      <c r="C103" s="111"/>
      <c r="D103" s="111"/>
    </row>
    <row r="104" spans="1:4" ht="4" customHeight="1">
      <c r="A104" s="130"/>
      <c r="B104" s="132"/>
      <c r="C104" s="111"/>
      <c r="D104" s="111"/>
    </row>
    <row r="105" spans="1:4">
      <c r="A105" s="130"/>
      <c r="B105" s="132"/>
      <c r="C105" s="116"/>
      <c r="D105" s="116"/>
    </row>
    <row r="106" spans="1:4" ht="4" customHeight="1">
      <c r="A106" s="112"/>
      <c r="B106" s="132"/>
      <c r="C106" s="116"/>
      <c r="D106" s="116"/>
    </row>
    <row r="107" spans="1:4">
      <c r="A107" s="112"/>
      <c r="B107" s="131"/>
      <c r="C107" s="116"/>
      <c r="D107" s="116"/>
    </row>
    <row r="108" spans="1:4" ht="4" customHeight="1">
      <c r="A108" s="112"/>
      <c r="B108" s="132"/>
      <c r="C108" s="116"/>
      <c r="D108" s="116"/>
    </row>
    <row r="109" spans="1:4">
      <c r="A109" s="112"/>
      <c r="B109" s="131"/>
      <c r="C109" s="116"/>
      <c r="D109" s="116"/>
    </row>
    <row r="110" spans="1:4" ht="4" customHeight="1">
      <c r="A110" s="112"/>
      <c r="B110" s="132"/>
      <c r="C110" s="116"/>
      <c r="D110" s="116"/>
    </row>
    <row r="111" spans="1:4">
      <c r="A111" s="112"/>
      <c r="B111" s="131"/>
      <c r="C111" s="116"/>
      <c r="D111" s="116"/>
    </row>
    <row r="112" spans="1:4" ht="4" customHeight="1">
      <c r="A112" s="112"/>
      <c r="B112" s="132"/>
      <c r="C112" s="116"/>
      <c r="D112" s="116"/>
    </row>
    <row r="113" spans="1:4">
      <c r="A113" s="112"/>
      <c r="B113" s="133"/>
      <c r="C113" s="116"/>
      <c r="D113" s="116"/>
    </row>
    <row r="114" spans="1:4" ht="4" customHeight="1">
      <c r="A114" s="112"/>
      <c r="B114" s="132"/>
      <c r="C114" s="116"/>
      <c r="D114" s="116"/>
    </row>
    <row r="115" spans="1:4">
      <c r="A115" s="112"/>
      <c r="B115" s="132"/>
      <c r="C115" s="116"/>
      <c r="D115" s="116"/>
    </row>
    <row r="116" spans="1:4" ht="4" customHeight="1">
      <c r="A116" s="112"/>
      <c r="B116" s="132"/>
      <c r="C116" s="116"/>
      <c r="D116" s="116"/>
    </row>
    <row r="117" spans="1:4">
      <c r="A117" s="112"/>
      <c r="B117" s="131"/>
      <c r="C117" s="116"/>
      <c r="D117" s="116"/>
    </row>
    <row r="118" spans="1:4" ht="4" customHeight="1">
      <c r="A118" s="112"/>
      <c r="B118" s="132"/>
      <c r="C118" s="116"/>
      <c r="D118" s="116"/>
    </row>
    <row r="119" spans="1:4">
      <c r="A119" s="112"/>
      <c r="B119" s="131"/>
      <c r="C119" s="116"/>
      <c r="D119" s="116"/>
    </row>
    <row r="120" spans="1:4" ht="4" customHeight="1">
      <c r="A120" s="112"/>
      <c r="B120" s="132"/>
      <c r="C120" s="116"/>
      <c r="D120" s="116"/>
    </row>
    <row r="121" spans="1:4">
      <c r="A121" s="112"/>
      <c r="B121" s="131"/>
      <c r="C121" s="116"/>
      <c r="D121" s="116"/>
    </row>
    <row r="122" spans="1:4" ht="4" customHeight="1">
      <c r="A122" s="112"/>
      <c r="B122" s="132"/>
      <c r="C122" s="116"/>
      <c r="D122" s="116"/>
    </row>
    <row r="123" spans="1:4">
      <c r="A123" s="112"/>
      <c r="B123" s="133"/>
      <c r="C123" s="116"/>
      <c r="D123" s="116"/>
    </row>
    <row r="124" spans="1:4" ht="4" customHeight="1">
      <c r="A124" s="112"/>
      <c r="B124" s="132"/>
      <c r="C124" s="116"/>
      <c r="D124" s="116"/>
    </row>
    <row r="125" spans="1:4">
      <c r="A125" s="112"/>
      <c r="B125" s="132"/>
      <c r="C125" s="116"/>
      <c r="D125" s="116"/>
    </row>
    <row r="126" spans="1:4" ht="4" customHeight="1">
      <c r="A126" s="112"/>
      <c r="B126" s="132"/>
      <c r="C126" s="116"/>
      <c r="D126" s="116"/>
    </row>
    <row r="127" spans="1:4">
      <c r="A127" s="112"/>
      <c r="B127" s="131"/>
      <c r="C127" s="116"/>
      <c r="D127" s="116"/>
    </row>
    <row r="128" spans="1:4" ht="4" customHeight="1">
      <c r="A128" s="112"/>
      <c r="B128" s="132"/>
      <c r="C128" s="116"/>
      <c r="D128" s="116"/>
    </row>
    <row r="129" spans="1:4">
      <c r="A129" s="112"/>
      <c r="B129" s="131"/>
      <c r="C129" s="116"/>
      <c r="D129" s="116"/>
    </row>
    <row r="130" spans="1:4" ht="4" customHeight="1">
      <c r="A130" s="112"/>
      <c r="B130" s="132"/>
      <c r="C130" s="116"/>
      <c r="D130" s="116"/>
    </row>
    <row r="131" spans="1:4">
      <c r="A131" s="112"/>
      <c r="B131" s="131"/>
      <c r="C131" s="116"/>
      <c r="D131" s="116"/>
    </row>
    <row r="132" spans="1:4" ht="4" customHeight="1">
      <c r="A132" s="112"/>
      <c r="B132" s="132"/>
      <c r="C132" s="116"/>
      <c r="D132" s="116"/>
    </row>
    <row r="133" spans="1:4">
      <c r="A133" s="112"/>
      <c r="B133" s="148"/>
      <c r="C133" s="116"/>
      <c r="D133" s="116"/>
    </row>
    <row r="134" spans="1:4" ht="4" customHeight="1">
      <c r="A134" s="112"/>
      <c r="B134" s="132"/>
      <c r="C134" s="116"/>
      <c r="D134" s="116"/>
    </row>
    <row r="135" spans="1:4">
      <c r="A135" s="112"/>
      <c r="B135" s="132"/>
      <c r="C135" s="116"/>
      <c r="D135" s="116"/>
    </row>
    <row r="136" spans="1:4">
      <c r="A136" s="112"/>
      <c r="B136" s="132"/>
      <c r="C136" s="116"/>
      <c r="D136" s="116"/>
    </row>
    <row r="137" spans="1:4">
      <c r="A137" s="112"/>
      <c r="B137" s="132"/>
      <c r="C137" s="116"/>
      <c r="D137" s="116"/>
    </row>
    <row r="138" spans="1:4">
      <c r="A138" s="112"/>
      <c r="B138" s="113"/>
      <c r="C138" s="111"/>
      <c r="D138" s="111"/>
    </row>
    <row r="139" spans="1:4">
      <c r="A139" s="112"/>
      <c r="B139" s="113"/>
      <c r="C139" s="111"/>
      <c r="D139" s="111"/>
    </row>
    <row r="140" spans="1:4">
      <c r="A140" s="112"/>
      <c r="B140" s="113"/>
      <c r="C140" s="111"/>
      <c r="D140" s="111"/>
    </row>
    <row r="141" spans="1:4">
      <c r="A141" s="112"/>
      <c r="B141" s="113"/>
      <c r="C141" s="111"/>
      <c r="D141" s="111"/>
    </row>
    <row r="142" spans="1:4">
      <c r="A142" s="112"/>
      <c r="B142" s="113"/>
      <c r="C142" s="111"/>
      <c r="D142" s="111"/>
    </row>
  </sheetData>
  <sheetProtection selectLockedCells="1"/>
  <mergeCells count="4">
    <mergeCell ref="H5:I5"/>
    <mergeCell ref="A1:D1"/>
    <mergeCell ref="J7:J8"/>
    <mergeCell ref="F5:G5"/>
  </mergeCells>
  <phoneticPr fontId="0" type="noConversion"/>
  <dataValidations count="5">
    <dataValidation type="list" allowBlank="1" showInputMessage="1" showErrorMessage="1" sqref="B43">
      <formula1>$H$7:$I$7</formula1>
    </dataValidation>
    <dataValidation type="list" allowBlank="1" showInputMessage="1" showErrorMessage="1" sqref="B53 B55">
      <formula1>$P$7:$P$17</formula1>
    </dataValidation>
    <dataValidation type="list" allowBlank="1" showInputMessage="1" showErrorMessage="1" sqref="B15">
      <formula1>$T$5:$T$33</formula1>
    </dataValidation>
    <dataValidation type="list" allowBlank="1" showInputMessage="1" showErrorMessage="1" sqref="B57 B59 B61 B63">
      <formula1>$P$11:$P$17</formula1>
    </dataValidation>
    <dataValidation type="list" allowBlank="1" showInputMessage="1" showErrorMessage="1" sqref="A59 A57 A55 A53 A63 A61">
      <formula1>$O$5:$O$9</formula1>
    </dataValidation>
  </dataValidations>
  <hyperlinks>
    <hyperlink ref="W5" r:id="rId1"/>
    <hyperlink ref="W7" r:id="rId2"/>
    <hyperlink ref="W9" r:id="rId3"/>
    <hyperlink ref="W11" r:id="rId4"/>
    <hyperlink ref="W13" r:id="rId5"/>
    <hyperlink ref="W27" r:id="rId6"/>
    <hyperlink ref="W31" r:id="rId7"/>
    <hyperlink ref="W33" r:id="rId8"/>
  </hyperlinks>
  <pageMargins left="0.70866141732283472" right="0.70866141732283472" top="0.78740157480314965" bottom="0.78740157480314965" header="0.31496062992125984" footer="0.31496062992125984"/>
  <pageSetup paperSize="9" scale="54" orientation="portrait" horizontalDpi="4294967292" verticalDpi="4294967292"/>
  <legacyDrawing r:id="rId9"/>
  <extLst>
    <ext xmlns:x14="http://schemas.microsoft.com/office/spreadsheetml/2009/9/main" uri="{78C0D931-6437-407d-A8EE-F0AAD7539E65}">
      <x14:conditionalFormattings>
        <x14:conditionalFormatting xmlns:xm="http://schemas.microsoft.com/office/excel/2006/main">
          <x14:cfRule type="expression" priority="1" id="{614D56AE-FCE6-D545-965B-D08E275942A2}">
            <xm:f>$B$5=Events!$L$5</xm:f>
            <x14:dxf>
              <font>
                <color auto="1"/>
              </font>
              <fill>
                <patternFill patternType="solid">
                  <fgColor indexed="64"/>
                  <bgColor rgb="FFF7D354"/>
                </patternFill>
              </fill>
            </x14:dxf>
          </x14:cfRule>
          <x14:cfRule type="expression" priority="2" id="{31994626-F03E-5342-A8FB-C01076E6E663}">
            <xm:f>$B$5=Events!$L$2</xm:f>
            <x14:dxf>
              <font>
                <color auto="1"/>
              </font>
              <fill>
                <patternFill patternType="solid">
                  <fgColor indexed="64"/>
                  <bgColor theme="0" tint="-0.249977111117893"/>
                </patternFill>
              </fill>
            </x14:dxf>
          </x14:cfRule>
          <x14:cfRule type="expression" priority="3" id="{5942E84D-8284-A343-94B6-F7D44B421054}">
            <xm:f>$B$5=Events!$L$3</xm:f>
            <x14:dxf>
              <font>
                <color auto="1"/>
              </font>
              <fill>
                <patternFill patternType="solid">
                  <fgColor indexed="64"/>
                  <bgColor theme="5" tint="0.39997558519241921"/>
                </patternFill>
              </fill>
            </x14:dxf>
          </x14:cfRule>
          <xm:sqref>B3 B5 B7 B15 B37 B43</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14:formula1>
            <xm:f>Events!$L$2:$L$5</xm:f>
          </x14:formula1>
          <xm:sqref>B5</xm:sqref>
        </x14:dataValidation>
        <x14:dataValidation type="list" allowBlank="1" showInputMessage="1" showErrorMessage="1">
          <x14:formula1>
            <xm:f>Events!$M$2:$M$5</xm:f>
          </x14:formula1>
          <xm:sqref>B3</xm:sqref>
        </x14:dataValidation>
        <x14:dataValidation type="list" allowBlank="1" showInputMessage="1" showErrorMessage="1">
          <x14:formula1>
            <xm:f>Events!$J$2:$J$22</xm:f>
          </x14:formula1>
          <xm:sqref>B7</xm:sqref>
        </x14:dataValidation>
      </x14:dataValidations>
    </ex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tabColor indexed="53"/>
  </sheetPr>
  <dimension ref="A1:T231"/>
  <sheetViews>
    <sheetView showGridLines="0" zoomScaleSheetLayoutView="100" workbookViewId="0">
      <selection activeCell="F153" sqref="F153:J153"/>
    </sheetView>
  </sheetViews>
  <sheetFormatPr baseColWidth="10" defaultColWidth="10.83203125" defaultRowHeight="13" x14ac:dyDescent="0"/>
  <cols>
    <col min="1" max="1" width="4.6640625" style="434" customWidth="1"/>
    <col min="2" max="2" width="26.83203125" style="434" customWidth="1"/>
    <col min="3" max="3" width="3.1640625" style="288" customWidth="1"/>
    <col min="4" max="4" width="10.1640625" style="288" customWidth="1"/>
    <col min="5" max="7" width="18.5" style="288" customWidth="1"/>
    <col min="8" max="10" width="18" style="288" customWidth="1"/>
    <col min="11" max="11" width="10.83203125" style="287"/>
    <col min="12" max="16384" width="10.83203125" style="288"/>
  </cols>
  <sheetData>
    <row r="1" spans="1:10" ht="6" customHeight="1">
      <c r="A1" s="341"/>
      <c r="B1" s="341"/>
      <c r="C1" s="286"/>
      <c r="D1" s="286"/>
      <c r="E1" s="286"/>
      <c r="F1" s="286"/>
      <c r="G1" s="286"/>
      <c r="H1" s="286"/>
      <c r="I1" s="286"/>
      <c r="J1" s="286"/>
    </row>
    <row r="2" spans="1:10" ht="29" customHeight="1">
      <c r="A2" s="535" t="str">
        <f>'PLEASE FILL IN HERE FIRST!!!'!B3&amp;" "&amp;"["&amp;'PLEASE FILL IN HERE FIRST!!!'!B5&amp;"]"</f>
        <v>ITTF Challenge [Challenge]</v>
      </c>
      <c r="B2" s="535"/>
      <c r="C2" s="535"/>
      <c r="D2" s="535"/>
      <c r="E2" s="535"/>
      <c r="F2" s="535"/>
      <c r="G2" s="535"/>
      <c r="H2" s="535"/>
      <c r="I2" s="535"/>
      <c r="J2" s="535"/>
    </row>
    <row r="3" spans="1:10" ht="29" customHeight="1">
      <c r="A3" s="535" t="str">
        <f>'PLEASE FILL IN HERE FIRST!!!'!B7</f>
        <v>Zagreb (CRO) - ITTF CHALLENGE</v>
      </c>
      <c r="B3" s="535"/>
      <c r="C3" s="535"/>
      <c r="D3" s="535"/>
      <c r="E3" s="535"/>
      <c r="F3" s="535"/>
      <c r="G3" s="535"/>
      <c r="H3" s="535"/>
      <c r="I3" s="535"/>
      <c r="J3" s="535"/>
    </row>
    <row r="4" spans="1:10" ht="29" customHeight="1">
      <c r="A4" s="428"/>
      <c r="B4" s="537" t="s">
        <v>197</v>
      </c>
      <c r="C4" s="537"/>
      <c r="D4" s="537"/>
      <c r="E4" s="537"/>
      <c r="F4" s="537"/>
      <c r="G4" s="537"/>
      <c r="H4" s="537"/>
      <c r="I4" s="537"/>
      <c r="J4" s="537"/>
    </row>
    <row r="5" spans="1:10" ht="29" customHeight="1">
      <c r="A5" s="429"/>
      <c r="B5" s="429"/>
      <c r="C5" s="429"/>
      <c r="D5" s="429"/>
      <c r="E5" s="429"/>
      <c r="F5" s="429"/>
      <c r="G5" s="429"/>
      <c r="H5" s="429"/>
      <c r="I5" s="429"/>
      <c r="J5" s="429"/>
    </row>
    <row r="6" spans="1:10" ht="22" customHeight="1">
      <c r="A6" s="536" t="s">
        <v>184</v>
      </c>
      <c r="B6" s="536"/>
      <c r="C6" s="536"/>
      <c r="D6" s="536"/>
      <c r="E6" s="536"/>
      <c r="F6" s="536"/>
      <c r="G6" s="536"/>
      <c r="H6" s="536"/>
      <c r="I6" s="536"/>
      <c r="J6" s="536"/>
    </row>
    <row r="7" spans="1:10" ht="16" customHeight="1">
      <c r="A7" s="468"/>
      <c r="B7" s="468"/>
      <c r="C7" s="468"/>
      <c r="D7" s="468"/>
      <c r="E7" s="468"/>
      <c r="F7" s="468"/>
      <c r="G7" s="468"/>
      <c r="H7" s="468"/>
      <c r="I7" s="468"/>
      <c r="J7" s="468"/>
    </row>
    <row r="8" spans="1:10" ht="13" customHeight="1">
      <c r="A8" s="430">
        <v>1</v>
      </c>
      <c r="B8" s="431" t="s">
        <v>140</v>
      </c>
      <c r="C8" s="289"/>
      <c r="D8" s="290">
        <v>1</v>
      </c>
      <c r="E8" s="484" t="s">
        <v>586</v>
      </c>
      <c r="F8" s="484"/>
      <c r="G8" s="484"/>
      <c r="H8" s="484"/>
      <c r="I8" s="484"/>
      <c r="J8" s="484"/>
    </row>
    <row r="9" spans="1:10" ht="13" customHeight="1">
      <c r="A9" s="432"/>
      <c r="B9" s="432"/>
      <c r="C9" s="291"/>
      <c r="D9" s="292">
        <v>2</v>
      </c>
      <c r="E9" s="478" t="s">
        <v>587</v>
      </c>
      <c r="F9" s="478"/>
      <c r="G9" s="478"/>
      <c r="H9" s="478"/>
      <c r="I9" s="478"/>
      <c r="J9" s="478"/>
    </row>
    <row r="10" spans="1:10" ht="13" customHeight="1">
      <c r="A10" s="432"/>
      <c r="B10" s="432"/>
      <c r="C10" s="291"/>
      <c r="D10" s="292">
        <v>3</v>
      </c>
      <c r="E10" s="483"/>
      <c r="F10" s="483"/>
      <c r="G10" s="483"/>
      <c r="H10" s="483"/>
      <c r="I10" s="483"/>
      <c r="J10" s="483"/>
    </row>
    <row r="11" spans="1:10" ht="13" customHeight="1">
      <c r="A11" s="432"/>
      <c r="B11" s="432"/>
      <c r="C11" s="291"/>
      <c r="D11" s="293" t="s">
        <v>141</v>
      </c>
      <c r="E11" s="478" t="s">
        <v>588</v>
      </c>
      <c r="F11" s="478"/>
      <c r="G11" s="478"/>
      <c r="H11" s="478"/>
      <c r="I11" s="478"/>
      <c r="J11" s="478"/>
    </row>
    <row r="12" spans="1:10" ht="13" customHeight="1">
      <c r="A12" s="432"/>
      <c r="B12" s="432"/>
      <c r="C12" s="291"/>
      <c r="D12" s="293" t="s">
        <v>107</v>
      </c>
      <c r="E12" s="483"/>
      <c r="F12" s="483"/>
      <c r="G12" s="483"/>
      <c r="H12" s="483"/>
      <c r="I12" s="483"/>
      <c r="J12" s="483"/>
    </row>
    <row r="13" spans="1:10" ht="13" customHeight="1">
      <c r="A13" s="432"/>
      <c r="B13" s="432"/>
      <c r="C13" s="291"/>
      <c r="D13" s="293" t="s">
        <v>217</v>
      </c>
      <c r="E13" s="492" t="s">
        <v>589</v>
      </c>
      <c r="F13" s="492"/>
      <c r="G13" s="492"/>
      <c r="H13" s="492"/>
      <c r="I13" s="492"/>
      <c r="J13" s="492"/>
    </row>
    <row r="14" spans="1:10" ht="13" customHeight="1">
      <c r="A14" s="433"/>
      <c r="B14" s="433"/>
      <c r="C14" s="295"/>
      <c r="D14" s="296" t="s">
        <v>331</v>
      </c>
      <c r="E14" s="488" t="s">
        <v>590</v>
      </c>
      <c r="F14" s="488"/>
      <c r="G14" s="488"/>
      <c r="H14" s="488"/>
      <c r="I14" s="488"/>
      <c r="J14" s="488"/>
    </row>
    <row r="15" spans="1:10" ht="10" customHeight="1">
      <c r="D15" s="297"/>
    </row>
    <row r="16" spans="1:10" ht="13" customHeight="1">
      <c r="A16" s="430" t="s">
        <v>13</v>
      </c>
      <c r="B16" s="431" t="s">
        <v>439</v>
      </c>
      <c r="C16" s="289"/>
      <c r="D16" s="417" t="s">
        <v>109</v>
      </c>
      <c r="E16" s="484" t="s">
        <v>591</v>
      </c>
      <c r="F16" s="484"/>
      <c r="G16" s="484"/>
      <c r="H16" s="484"/>
      <c r="I16" s="484"/>
      <c r="J16" s="484"/>
    </row>
    <row r="17" spans="1:11" ht="13" customHeight="1">
      <c r="A17" s="432"/>
      <c r="B17" s="432"/>
      <c r="C17" s="291"/>
      <c r="D17" s="293" t="s">
        <v>141</v>
      </c>
      <c r="E17" s="483" t="s">
        <v>592</v>
      </c>
      <c r="F17" s="483"/>
      <c r="G17" s="483"/>
      <c r="H17" s="483"/>
      <c r="I17" s="483"/>
      <c r="J17" s="483"/>
    </row>
    <row r="18" spans="1:11" ht="13" customHeight="1">
      <c r="A18" s="432"/>
      <c r="B18" s="432"/>
      <c r="C18" s="291"/>
      <c r="D18" s="293" t="s">
        <v>107</v>
      </c>
      <c r="E18" s="483"/>
      <c r="F18" s="483"/>
      <c r="G18" s="483"/>
      <c r="H18" s="483"/>
      <c r="I18" s="483"/>
      <c r="J18" s="483"/>
    </row>
    <row r="19" spans="1:11" ht="13" customHeight="1">
      <c r="A19" s="433"/>
      <c r="B19" s="433"/>
      <c r="C19" s="295"/>
      <c r="D19" s="296" t="s">
        <v>217</v>
      </c>
      <c r="E19" s="488" t="s">
        <v>593</v>
      </c>
      <c r="F19" s="488"/>
      <c r="G19" s="488"/>
      <c r="H19" s="488"/>
      <c r="I19" s="488"/>
      <c r="J19" s="488"/>
    </row>
    <row r="20" spans="1:11" ht="10" customHeight="1">
      <c r="D20" s="297"/>
    </row>
    <row r="21" spans="1:11" ht="13" customHeight="1">
      <c r="A21" s="430" t="s">
        <v>14</v>
      </c>
      <c r="B21" s="431" t="s">
        <v>15</v>
      </c>
      <c r="C21" s="289"/>
      <c r="D21" s="417" t="s">
        <v>109</v>
      </c>
      <c r="E21" s="484" t="s">
        <v>594</v>
      </c>
      <c r="F21" s="484"/>
      <c r="G21" s="484"/>
      <c r="H21" s="484"/>
      <c r="I21" s="484"/>
      <c r="J21" s="484"/>
    </row>
    <row r="22" spans="1:11" ht="13" customHeight="1">
      <c r="A22" s="432"/>
      <c r="B22" s="432"/>
      <c r="C22" s="291"/>
      <c r="D22" s="293" t="s">
        <v>141</v>
      </c>
      <c r="E22" s="483" t="s">
        <v>595</v>
      </c>
      <c r="F22" s="483"/>
      <c r="G22" s="483"/>
      <c r="H22" s="483"/>
      <c r="I22" s="483"/>
      <c r="J22" s="483"/>
    </row>
    <row r="23" spans="1:11" ht="13" customHeight="1">
      <c r="A23" s="432"/>
      <c r="B23" s="432"/>
      <c r="C23" s="291"/>
      <c r="D23" s="293" t="s">
        <v>107</v>
      </c>
      <c r="E23" s="483"/>
      <c r="F23" s="483"/>
      <c r="G23" s="483"/>
      <c r="H23" s="483"/>
      <c r="I23" s="483"/>
      <c r="J23" s="483"/>
    </row>
    <row r="24" spans="1:11" ht="13" customHeight="1">
      <c r="A24" s="433"/>
      <c r="B24" s="433"/>
      <c r="C24" s="295"/>
      <c r="D24" s="296" t="s">
        <v>217</v>
      </c>
      <c r="E24" s="488" t="s">
        <v>596</v>
      </c>
      <c r="F24" s="489"/>
      <c r="G24" s="489"/>
      <c r="H24" s="489"/>
      <c r="I24" s="489"/>
      <c r="J24" s="489"/>
    </row>
    <row r="25" spans="1:11" ht="10" customHeight="1">
      <c r="D25" s="297"/>
    </row>
    <row r="26" spans="1:11" ht="13" customHeight="1">
      <c r="A26" s="430" t="s">
        <v>20</v>
      </c>
      <c r="B26" s="431" t="s">
        <v>21</v>
      </c>
      <c r="C26" s="289"/>
      <c r="D26" s="417" t="s">
        <v>109</v>
      </c>
      <c r="E26" s="484" t="s">
        <v>597</v>
      </c>
      <c r="F26" s="484"/>
      <c r="G26" s="484"/>
      <c r="H26" s="484"/>
      <c r="I26" s="484"/>
      <c r="J26" s="484"/>
    </row>
    <row r="27" spans="1:11" ht="13" customHeight="1">
      <c r="A27" s="432"/>
      <c r="B27" s="432"/>
      <c r="C27" s="291"/>
      <c r="D27" s="293" t="s">
        <v>141</v>
      </c>
      <c r="E27" s="483" t="s">
        <v>599</v>
      </c>
      <c r="F27" s="483"/>
      <c r="G27" s="483"/>
      <c r="H27" s="483"/>
      <c r="I27" s="483"/>
      <c r="J27" s="483"/>
    </row>
    <row r="28" spans="1:11" ht="13" customHeight="1">
      <c r="A28" s="432"/>
      <c r="B28" s="432"/>
      <c r="C28" s="291"/>
      <c r="D28" s="293" t="s">
        <v>107</v>
      </c>
      <c r="E28" s="483"/>
      <c r="F28" s="483"/>
      <c r="G28" s="483"/>
      <c r="H28" s="483"/>
      <c r="I28" s="483"/>
      <c r="J28" s="483"/>
    </row>
    <row r="29" spans="1:11" ht="13" customHeight="1">
      <c r="A29" s="433"/>
      <c r="B29" s="433"/>
      <c r="C29" s="295"/>
      <c r="D29" s="296" t="s">
        <v>217</v>
      </c>
      <c r="E29" s="488" t="s">
        <v>598</v>
      </c>
      <c r="F29" s="489"/>
      <c r="G29" s="489"/>
      <c r="H29" s="489"/>
      <c r="I29" s="489"/>
      <c r="J29" s="489"/>
    </row>
    <row r="30" spans="1:11" ht="10" customHeight="1">
      <c r="A30" s="341"/>
      <c r="B30" s="341"/>
      <c r="C30" s="286"/>
      <c r="D30" s="298"/>
      <c r="E30" s="299"/>
      <c r="F30" s="300"/>
      <c r="G30" s="300"/>
      <c r="H30" s="300"/>
      <c r="I30" s="300"/>
      <c r="J30" s="300"/>
      <c r="K30" s="301"/>
    </row>
    <row r="31" spans="1:11" ht="13" customHeight="1">
      <c r="A31" s="430">
        <v>3</v>
      </c>
      <c r="B31" s="431" t="s">
        <v>169</v>
      </c>
      <c r="C31" s="289"/>
      <c r="D31" s="417" t="s">
        <v>109</v>
      </c>
      <c r="E31" s="487" t="str">
        <f>'PLEASE FILL IN HERE FIRST!!!'!B15</f>
        <v>Karl JINDRAK</v>
      </c>
      <c r="F31" s="487"/>
      <c r="G31" s="487"/>
      <c r="H31" s="487"/>
      <c r="I31" s="487"/>
      <c r="J31" s="487"/>
    </row>
    <row r="32" spans="1:11" ht="13" customHeight="1">
      <c r="A32" s="432"/>
      <c r="B32" s="432"/>
      <c r="C32" s="291"/>
      <c r="D32" s="293" t="s">
        <v>141</v>
      </c>
      <c r="E32" s="481" t="str">
        <f>'PLEASE FILL IN HERE FIRST!!!'!B17</f>
        <v>0043 699 124 17 193</v>
      </c>
      <c r="F32" s="481"/>
      <c r="G32" s="481"/>
      <c r="H32" s="481"/>
      <c r="I32" s="481"/>
      <c r="J32" s="481"/>
    </row>
    <row r="33" spans="1:10" ht="13" customHeight="1">
      <c r="A33" s="432"/>
      <c r="B33" s="432"/>
      <c r="C33" s="291"/>
      <c r="D33" s="293" t="s">
        <v>107</v>
      </c>
      <c r="E33" s="481" t="str">
        <f>'PLEASE FILL IN HERE FIRST!!!'!B19</f>
        <v>no Fax</v>
      </c>
      <c r="F33" s="481"/>
      <c r="G33" s="481"/>
      <c r="H33" s="481"/>
      <c r="I33" s="481"/>
      <c r="J33" s="481"/>
    </row>
    <row r="34" spans="1:10" ht="13" customHeight="1">
      <c r="A34" s="433"/>
      <c r="B34" s="433"/>
      <c r="C34" s="295"/>
      <c r="D34" s="296" t="s">
        <v>217</v>
      </c>
      <c r="E34" s="485" t="str">
        <f>'PLEASE FILL IN HERE FIRST!!!'!B21</f>
        <v>kjindrak@ittf.com</v>
      </c>
      <c r="F34" s="486"/>
      <c r="G34" s="486"/>
      <c r="H34" s="486"/>
      <c r="I34" s="486"/>
      <c r="J34" s="486"/>
    </row>
    <row r="35" spans="1:10" ht="10" customHeight="1">
      <c r="D35" s="297"/>
    </row>
    <row r="36" spans="1:10" ht="13" customHeight="1">
      <c r="A36" s="430">
        <v>4</v>
      </c>
      <c r="B36" s="431" t="s">
        <v>142</v>
      </c>
      <c r="C36" s="289"/>
      <c r="D36" s="290">
        <v>1</v>
      </c>
      <c r="E36" s="484" t="s">
        <v>600</v>
      </c>
      <c r="F36" s="484"/>
      <c r="G36" s="484"/>
      <c r="H36" s="484"/>
      <c r="I36" s="484"/>
      <c r="J36" s="484"/>
    </row>
    <row r="37" spans="1:10" ht="13" customHeight="1">
      <c r="A37" s="432"/>
      <c r="B37" s="432"/>
      <c r="C37" s="291"/>
      <c r="D37" s="292">
        <v>2</v>
      </c>
      <c r="E37" s="491" t="s">
        <v>601</v>
      </c>
      <c r="F37" s="491"/>
      <c r="G37" s="491"/>
      <c r="H37" s="491"/>
      <c r="I37" s="491"/>
      <c r="J37" s="491"/>
    </row>
    <row r="38" spans="1:10" ht="13" customHeight="1">
      <c r="A38" s="432"/>
      <c r="B38" s="432"/>
      <c r="C38" s="291"/>
      <c r="D38" s="292">
        <v>3</v>
      </c>
      <c r="E38" s="478"/>
      <c r="F38" s="478"/>
      <c r="G38" s="478"/>
      <c r="H38" s="478"/>
      <c r="I38" s="478"/>
      <c r="J38" s="478"/>
    </row>
    <row r="39" spans="1:10" ht="13" customHeight="1">
      <c r="A39" s="432"/>
      <c r="B39" s="432"/>
      <c r="C39" s="291"/>
      <c r="D39" s="293" t="s">
        <v>141</v>
      </c>
      <c r="E39" s="483" t="s">
        <v>602</v>
      </c>
      <c r="F39" s="483"/>
      <c r="G39" s="483"/>
      <c r="H39" s="483"/>
      <c r="I39" s="483"/>
      <c r="J39" s="483"/>
    </row>
    <row r="40" spans="1:10" ht="13" customHeight="1">
      <c r="A40" s="432"/>
      <c r="B40" s="432"/>
      <c r="C40" s="291"/>
      <c r="D40" s="293" t="s">
        <v>107</v>
      </c>
      <c r="E40" s="483"/>
      <c r="F40" s="483"/>
      <c r="G40" s="483"/>
      <c r="H40" s="483"/>
      <c r="I40" s="483"/>
      <c r="J40" s="483"/>
    </row>
    <row r="41" spans="1:10" ht="13" customHeight="1">
      <c r="A41" s="432"/>
      <c r="B41" s="432"/>
      <c r="C41" s="291"/>
      <c r="D41" s="293" t="s">
        <v>217</v>
      </c>
      <c r="E41" s="492" t="s">
        <v>589</v>
      </c>
      <c r="F41" s="492"/>
      <c r="G41" s="492"/>
      <c r="H41" s="492"/>
      <c r="I41" s="492"/>
      <c r="J41" s="492"/>
    </row>
    <row r="42" spans="1:10" ht="13" customHeight="1">
      <c r="A42" s="433"/>
      <c r="B42" s="433"/>
      <c r="C42" s="295"/>
      <c r="D42" s="296" t="s">
        <v>331</v>
      </c>
      <c r="E42" s="488" t="s">
        <v>590</v>
      </c>
      <c r="F42" s="488"/>
      <c r="G42" s="488"/>
      <c r="H42" s="488"/>
      <c r="I42" s="488"/>
      <c r="J42" s="488"/>
    </row>
    <row r="43" spans="1:10" ht="10" customHeight="1">
      <c r="D43" s="297"/>
    </row>
    <row r="44" spans="1:10" ht="13" customHeight="1">
      <c r="A44" s="430">
        <v>5</v>
      </c>
      <c r="B44" s="431" t="s">
        <v>143</v>
      </c>
      <c r="C44" s="289"/>
      <c r="D44" s="290">
        <v>1</v>
      </c>
      <c r="E44" s="487" t="str">
        <f>'PLEASE FILL IN HERE FIRST!!!'!B53</f>
        <v>Men's Singles (MS)</v>
      </c>
      <c r="F44" s="487"/>
      <c r="G44" s="302" t="str">
        <f>'PLEASE FILL IN HERE FIRST!!!'!A53</f>
        <v>mandatory event</v>
      </c>
      <c r="H44" s="539"/>
      <c r="I44" s="539"/>
      <c r="J44" s="303"/>
    </row>
    <row r="45" spans="1:10" ht="13" customHeight="1">
      <c r="A45" s="432"/>
      <c r="B45" s="432"/>
      <c r="C45" s="291"/>
      <c r="D45" s="292">
        <v>2</v>
      </c>
      <c r="E45" s="480" t="str">
        <f>'PLEASE FILL IN HERE FIRST!!!'!B55</f>
        <v>Women's Singles (WS)</v>
      </c>
      <c r="F45" s="481"/>
      <c r="G45" s="304" t="str">
        <f>'PLEASE FILL IN HERE FIRST!!!'!A55</f>
        <v>mandatory event</v>
      </c>
      <c r="H45" s="540"/>
      <c r="I45" s="540"/>
      <c r="J45" s="305"/>
    </row>
    <row r="46" spans="1:10" ht="13" customHeight="1">
      <c r="A46" s="499"/>
      <c r="B46" s="499"/>
      <c r="C46" s="499"/>
      <c r="D46" s="292">
        <v>3</v>
      </c>
      <c r="E46" s="490" t="str">
        <f>'PLEASE FILL IN HERE FIRST!!!'!B57</f>
        <v>Men's Doubles (MD)</v>
      </c>
      <c r="F46" s="490"/>
      <c r="G46" s="306" t="str">
        <f>'PLEASE FILL IN HERE FIRST!!!'!A57</f>
        <v>mandatory event</v>
      </c>
      <c r="H46" s="540"/>
      <c r="I46" s="540"/>
      <c r="J46" s="307"/>
    </row>
    <row r="47" spans="1:10" ht="13" customHeight="1">
      <c r="A47" s="499"/>
      <c r="B47" s="499"/>
      <c r="C47" s="499"/>
      <c r="D47" s="292">
        <v>4</v>
      </c>
      <c r="E47" s="490" t="str">
        <f>'PLEASE FILL IN HERE FIRST!!!'!B59</f>
        <v>Women's Doubles (WD)</v>
      </c>
      <c r="F47" s="490"/>
      <c r="G47" s="306" t="str">
        <f>'PLEASE FILL IN HERE FIRST!!!'!A57</f>
        <v>mandatory event</v>
      </c>
      <c r="H47" s="540"/>
      <c r="I47" s="540"/>
      <c r="J47" s="481"/>
    </row>
    <row r="48" spans="1:10" ht="13" customHeight="1">
      <c r="A48" s="499"/>
      <c r="B48" s="499"/>
      <c r="C48" s="499"/>
      <c r="D48" s="292">
        <v>5</v>
      </c>
      <c r="E48" s="505" t="str">
        <f>IF('PLEASE FILL IN HERE FIRST!!!'!A61="mandatory event",'PLEASE FILL IN HERE FIRST!!!'!B61,IF('PLEASE FILL IN HERE FIRST!!!'!A61="confirmed event",'PLEASE FILL IN HERE FIRST!!!'!B61,IF('PLEASE FILL IN HERE FIRST!!!'!A61="No"," ")))</f>
        <v>U21 Men's Singles (U21 MS)</v>
      </c>
      <c r="F48" s="505"/>
      <c r="G48" s="306" t="str">
        <f>'PLEASE FILL IN HERE FIRST!!!'!A61</f>
        <v>mandatory event</v>
      </c>
      <c r="H48" s="540"/>
      <c r="I48" s="540"/>
      <c r="J48" s="481"/>
    </row>
    <row r="49" spans="1:10" ht="13" customHeight="1">
      <c r="A49" s="499"/>
      <c r="B49" s="499"/>
      <c r="C49" s="499"/>
      <c r="D49" s="292">
        <v>6</v>
      </c>
      <c r="E49" s="505" t="str">
        <f>IF('PLEASE FILL IN HERE FIRST!!!'!A63="mandatory event",'PLEASE FILL IN HERE FIRST!!!'!B63,IF('PLEASE FILL IN HERE FIRST!!!'!A63="confirmed event",'PLEASE FILL IN HERE FIRST!!!'!B63,IF('PLEASE FILL IN HERE FIRST!!!'!A63="No"," ")))</f>
        <v>U21 Women's Singles (U21 WS)</v>
      </c>
      <c r="F49" s="505"/>
      <c r="G49" s="306" t="str">
        <f>'PLEASE FILL IN HERE FIRST!!!'!A63</f>
        <v>mandatory event</v>
      </c>
      <c r="H49" s="540"/>
      <c r="I49" s="540"/>
      <c r="J49" s="481"/>
    </row>
    <row r="50" spans="1:10" ht="13" customHeight="1">
      <c r="A50" s="433"/>
      <c r="B50" s="433"/>
      <c r="C50" s="295"/>
      <c r="D50" s="308"/>
      <c r="E50" s="503" t="s">
        <v>456</v>
      </c>
      <c r="F50" s="503"/>
      <c r="G50" s="503"/>
      <c r="H50" s="503"/>
      <c r="I50" s="503"/>
      <c r="J50" s="503"/>
    </row>
    <row r="51" spans="1:10" ht="10" customHeight="1">
      <c r="E51" s="297"/>
      <c r="F51" s="297"/>
      <c r="G51" s="297"/>
      <c r="H51" s="297"/>
      <c r="I51" s="297"/>
      <c r="J51" s="297"/>
    </row>
    <row r="52" spans="1:10" ht="13" customHeight="1">
      <c r="A52" s="435">
        <v>6</v>
      </c>
      <c r="B52" s="436" t="s">
        <v>144</v>
      </c>
      <c r="C52" s="309"/>
      <c r="D52" s="310"/>
      <c r="E52" s="462" t="s">
        <v>451</v>
      </c>
      <c r="F52" s="463">
        <f>'PLEASE FILL IN HERE FIRST!!!'!B9</f>
        <v>43200</v>
      </c>
      <c r="G52" s="463">
        <f>INDEX(Events!N2:N29,MATCH('PLEASE FILL IN HERE FIRST!!!'!B7,Events!D2:D29,0))</f>
        <v>43201</v>
      </c>
      <c r="H52" s="312" t="s">
        <v>452</v>
      </c>
      <c r="I52" s="463">
        <f>INDEX(Events!O2:O29,MATCH('PLEASE FILL IN HERE FIRST!!!'!B7,Events!D2:D29,0))</f>
        <v>43202</v>
      </c>
      <c r="J52" s="463">
        <f>'PLEASE FILL IN HERE FIRST!!!'!D9</f>
        <v>43204</v>
      </c>
    </row>
    <row r="53" spans="1:10" ht="10" customHeight="1">
      <c r="E53" s="297"/>
      <c r="F53" s="297"/>
      <c r="G53" s="297"/>
      <c r="H53" s="297"/>
      <c r="I53" s="297"/>
      <c r="J53" s="297"/>
    </row>
    <row r="54" spans="1:10" ht="13" customHeight="1">
      <c r="A54" s="435">
        <v>7</v>
      </c>
      <c r="B54" s="436" t="s">
        <v>145</v>
      </c>
      <c r="C54" s="309"/>
      <c r="D54" s="310"/>
      <c r="E54" s="311" t="str">
        <f>INDEX(Events!G2:G29,MATCH('PLEASE FILL IN HERE FIRST!!!'!B7,Events!D2:D12,0))</f>
        <v>Qualifications: 2 Days</v>
      </c>
      <c r="F54" s="450" t="str">
        <f>INDEX(Events!H2:H29,MATCH('PLEASE FILL IN HERE FIRST!!!'!B7,Events!D2:D12,0))</f>
        <v>Main Draw: 3 Days</v>
      </c>
      <c r="G54" s="509"/>
      <c r="H54" s="509"/>
      <c r="I54" s="509"/>
      <c r="J54" s="509"/>
    </row>
    <row r="55" spans="1:10" ht="10" customHeight="1">
      <c r="E55" s="297"/>
      <c r="F55" s="297"/>
      <c r="G55" s="297"/>
      <c r="H55" s="297"/>
      <c r="I55" s="297"/>
      <c r="J55" s="297"/>
    </row>
    <row r="56" spans="1:10" ht="13" customHeight="1">
      <c r="A56" s="430">
        <v>8</v>
      </c>
      <c r="B56" s="431" t="s">
        <v>168</v>
      </c>
      <c r="C56" s="289"/>
      <c r="D56" s="313"/>
      <c r="E56" s="314" t="s">
        <v>146</v>
      </c>
      <c r="F56" s="303"/>
      <c r="G56" s="315">
        <v>43199</v>
      </c>
      <c r="H56" s="316" t="s">
        <v>147</v>
      </c>
      <c r="I56" s="317">
        <v>0.5</v>
      </c>
      <c r="J56" s="303" t="s">
        <v>148</v>
      </c>
    </row>
    <row r="57" spans="1:10" ht="13" customHeight="1">
      <c r="A57" s="432"/>
      <c r="B57" s="432"/>
      <c r="C57" s="291"/>
      <c r="D57" s="291"/>
      <c r="E57" s="318" t="s">
        <v>147</v>
      </c>
      <c r="F57" s="478" t="s">
        <v>603</v>
      </c>
      <c r="G57" s="478"/>
      <c r="H57" s="478"/>
      <c r="I57" s="478"/>
      <c r="J57" s="478"/>
    </row>
    <row r="58" spans="1:10" ht="13" customHeight="1">
      <c r="A58" s="433"/>
      <c r="B58" s="433"/>
      <c r="C58" s="294"/>
      <c r="D58" s="294"/>
      <c r="E58" s="508" t="s">
        <v>346</v>
      </c>
      <c r="F58" s="508"/>
      <c r="G58" s="508"/>
      <c r="H58" s="508"/>
      <c r="I58" s="508"/>
      <c r="J58" s="508"/>
    </row>
    <row r="59" spans="1:10" ht="10" customHeight="1">
      <c r="E59" s="286"/>
      <c r="F59" s="286"/>
      <c r="G59" s="286"/>
      <c r="H59" s="286"/>
      <c r="I59" s="286"/>
      <c r="J59" s="286"/>
    </row>
    <row r="60" spans="1:10" ht="13" customHeight="1">
      <c r="A60" s="430">
        <v>9</v>
      </c>
      <c r="B60" s="431" t="s">
        <v>204</v>
      </c>
      <c r="C60" s="504" t="s">
        <v>18</v>
      </c>
      <c r="D60" s="504"/>
      <c r="E60" s="319">
        <v>16</v>
      </c>
      <c r="F60" s="501" t="s">
        <v>232</v>
      </c>
      <c r="G60" s="501"/>
      <c r="H60" s="320" t="s">
        <v>86</v>
      </c>
      <c r="I60" s="321" t="s">
        <v>316</v>
      </c>
      <c r="J60" s="418" t="s">
        <v>474</v>
      </c>
    </row>
    <row r="61" spans="1:10" ht="13" customHeight="1">
      <c r="A61" s="437"/>
      <c r="B61" s="437"/>
      <c r="C61" s="322"/>
      <c r="D61" s="293" t="s">
        <v>19</v>
      </c>
      <c r="E61" s="323">
        <v>8</v>
      </c>
      <c r="F61" s="506" t="s">
        <v>232</v>
      </c>
      <c r="G61" s="502"/>
      <c r="H61" s="324" t="s">
        <v>86</v>
      </c>
      <c r="I61" s="324"/>
      <c r="J61" s="324"/>
    </row>
    <row r="62" spans="1:10" ht="13" customHeight="1">
      <c r="A62" s="432"/>
      <c r="B62" s="432"/>
      <c r="C62" s="293"/>
      <c r="D62" s="293" t="s">
        <v>149</v>
      </c>
      <c r="E62" s="416"/>
      <c r="F62" s="479" t="s">
        <v>453</v>
      </c>
      <c r="G62" s="479"/>
      <c r="H62" s="324" t="s">
        <v>87</v>
      </c>
      <c r="I62" s="324"/>
      <c r="J62" s="324"/>
    </row>
    <row r="63" spans="1:10" ht="13" customHeight="1">
      <c r="A63" s="433"/>
      <c r="B63" s="433"/>
      <c r="C63" s="325"/>
      <c r="D63" s="296" t="s">
        <v>150</v>
      </c>
      <c r="E63" s="326"/>
      <c r="F63" s="502"/>
      <c r="G63" s="502"/>
      <c r="H63" s="465"/>
      <c r="I63" s="327"/>
      <c r="J63" s="327"/>
    </row>
    <row r="64" spans="1:10" ht="10" customHeight="1"/>
    <row r="65" spans="1:10" ht="13" customHeight="1">
      <c r="A65" s="430">
        <v>10</v>
      </c>
      <c r="B65" s="431" t="s">
        <v>151</v>
      </c>
      <c r="C65" s="289"/>
      <c r="D65" s="313"/>
      <c r="E65" s="328" t="s">
        <v>152</v>
      </c>
      <c r="F65" s="328"/>
      <c r="G65" s="329">
        <f>'PLEASE FILL IN HERE FIRST!!!'!B41</f>
        <v>40000</v>
      </c>
      <c r="H65" s="328"/>
      <c r="I65" s="328"/>
      <c r="J65" s="328"/>
    </row>
    <row r="66" spans="1:10" ht="13" customHeight="1">
      <c r="A66" s="433"/>
      <c r="B66" s="464" t="s">
        <v>459</v>
      </c>
      <c r="C66" s="330"/>
      <c r="D66" s="295"/>
      <c r="E66" s="331" t="s">
        <v>153</v>
      </c>
      <c r="F66" s="331"/>
      <c r="G66" s="332">
        <v>0.25</v>
      </c>
      <c r="H66" s="333" t="s">
        <v>154</v>
      </c>
      <c r="I66" s="331"/>
      <c r="J66" s="331"/>
    </row>
    <row r="67" spans="1:10" ht="10" customHeight="1">
      <c r="A67" s="341"/>
      <c r="B67" s="341"/>
      <c r="C67" s="286"/>
      <c r="D67" s="286"/>
      <c r="E67" s="307"/>
      <c r="F67" s="307"/>
      <c r="G67" s="307"/>
      <c r="H67" s="307"/>
      <c r="I67" s="307"/>
      <c r="J67" s="307"/>
    </row>
    <row r="68" spans="1:10" ht="13" customHeight="1">
      <c r="A68" s="430">
        <v>11</v>
      </c>
      <c r="B68" s="431" t="s">
        <v>155</v>
      </c>
      <c r="C68" s="289"/>
      <c r="D68" s="334" t="s">
        <v>130</v>
      </c>
      <c r="E68" s="507" t="s">
        <v>333</v>
      </c>
      <c r="F68" s="507"/>
      <c r="G68" s="507"/>
      <c r="H68" s="507"/>
      <c r="I68" s="507"/>
      <c r="J68" s="507"/>
    </row>
    <row r="69" spans="1:10" ht="13" customHeight="1">
      <c r="A69" s="437"/>
      <c r="B69" s="437"/>
      <c r="C69" s="335"/>
      <c r="D69" s="336"/>
      <c r="E69" s="500" t="s">
        <v>334</v>
      </c>
      <c r="F69" s="500"/>
      <c r="G69" s="500"/>
      <c r="H69" s="500"/>
      <c r="I69" s="500"/>
      <c r="J69" s="500"/>
    </row>
    <row r="70" spans="1:10" ht="13" customHeight="1">
      <c r="A70" s="437"/>
      <c r="B70" s="437"/>
      <c r="C70" s="335"/>
      <c r="D70" s="336"/>
      <c r="E70" s="500" t="s">
        <v>224</v>
      </c>
      <c r="F70" s="500"/>
      <c r="G70" s="500"/>
      <c r="H70" s="500"/>
      <c r="I70" s="500"/>
      <c r="J70" s="500"/>
    </row>
    <row r="71" spans="1:10" ht="13" customHeight="1">
      <c r="A71" s="437"/>
      <c r="B71" s="437"/>
      <c r="C71" s="335"/>
      <c r="D71" s="336"/>
      <c r="E71" s="500" t="s">
        <v>223</v>
      </c>
      <c r="F71" s="500"/>
      <c r="G71" s="500"/>
      <c r="H71" s="500"/>
      <c r="I71" s="500"/>
      <c r="J71" s="500"/>
    </row>
    <row r="72" spans="1:10" ht="5" customHeight="1">
      <c r="A72" s="437"/>
      <c r="B72" s="437"/>
      <c r="C72" s="335"/>
      <c r="D72" s="336"/>
      <c r="E72" s="511"/>
      <c r="F72" s="511"/>
      <c r="G72" s="511"/>
      <c r="H72" s="511"/>
      <c r="I72" s="511"/>
      <c r="J72" s="511"/>
    </row>
    <row r="73" spans="1:10" ht="14">
      <c r="A73" s="432"/>
      <c r="B73" s="438"/>
      <c r="C73" s="291"/>
      <c r="D73" s="510"/>
      <c r="E73" s="305" t="s">
        <v>335</v>
      </c>
      <c r="F73" s="305"/>
      <c r="G73" s="305"/>
      <c r="H73" s="305"/>
      <c r="I73" s="337">
        <f>'PLEASE FILL IN HERE FIRST!!!'!B47</f>
        <v>120</v>
      </c>
      <c r="J73" s="304" t="str">
        <f>'PLEASE FILL IN HERE FIRST!!!'!B43</f>
        <v>Euro €</v>
      </c>
    </row>
    <row r="74" spans="1:10" ht="14">
      <c r="A74" s="432"/>
      <c r="B74" s="438"/>
      <c r="C74" s="291"/>
      <c r="D74" s="510"/>
      <c r="E74" s="498" t="s">
        <v>336</v>
      </c>
      <c r="F74" s="498"/>
      <c r="G74" s="498"/>
      <c r="H74" s="498"/>
      <c r="I74" s="337">
        <f>'PLEASE FILL IN HERE FIRST!!!'!B49</f>
        <v>120</v>
      </c>
      <c r="J74" s="304" t="str">
        <f>'PLEASE FILL IN HERE FIRST!!!'!B43</f>
        <v>Euro €</v>
      </c>
    </row>
    <row r="75" spans="1:10" ht="13" customHeight="1">
      <c r="A75" s="432"/>
      <c r="B75" s="439"/>
      <c r="C75" s="516" t="s">
        <v>222</v>
      </c>
      <c r="D75" s="516"/>
      <c r="E75" s="493"/>
      <c r="F75" s="493"/>
      <c r="G75" s="493"/>
      <c r="H75" s="493"/>
      <c r="I75" s="493"/>
      <c r="J75" s="493"/>
    </row>
    <row r="76" spans="1:10">
      <c r="A76" s="432"/>
      <c r="B76" s="439"/>
      <c r="C76" s="516"/>
      <c r="D76" s="516"/>
      <c r="E76" s="494"/>
      <c r="F76" s="494"/>
      <c r="G76" s="494"/>
      <c r="H76" s="494"/>
      <c r="I76" s="494"/>
      <c r="J76" s="494"/>
    </row>
    <row r="77" spans="1:10">
      <c r="A77" s="432"/>
      <c r="B77" s="439"/>
      <c r="C77" s="516"/>
      <c r="D77" s="516"/>
      <c r="E77" s="494"/>
      <c r="F77" s="494"/>
      <c r="G77" s="494"/>
      <c r="H77" s="494"/>
      <c r="I77" s="494"/>
      <c r="J77" s="494"/>
    </row>
    <row r="78" spans="1:10">
      <c r="A78" s="432"/>
      <c r="B78" s="439"/>
      <c r="C78" s="516"/>
      <c r="D78" s="516"/>
      <c r="E78" s="494"/>
      <c r="F78" s="494"/>
      <c r="G78" s="494"/>
      <c r="H78" s="494"/>
      <c r="I78" s="494"/>
      <c r="J78" s="494"/>
    </row>
    <row r="79" spans="1:10">
      <c r="A79" s="432"/>
      <c r="B79" s="432"/>
      <c r="C79" s="516"/>
      <c r="D79" s="516"/>
      <c r="E79" s="495"/>
      <c r="F79" s="495"/>
      <c r="G79" s="495"/>
      <c r="H79" s="495"/>
      <c r="I79" s="495"/>
      <c r="J79" s="495"/>
    </row>
    <row r="80" spans="1:10" ht="14">
      <c r="A80" s="440"/>
      <c r="B80" s="440"/>
      <c r="C80" s="313"/>
      <c r="D80" s="334" t="s">
        <v>131</v>
      </c>
      <c r="E80" s="491" t="s">
        <v>609</v>
      </c>
      <c r="F80" s="491"/>
      <c r="G80" s="491"/>
      <c r="H80" s="491"/>
      <c r="I80" s="491"/>
      <c r="J80" s="491"/>
    </row>
    <row r="81" spans="1:11" ht="14">
      <c r="A81" s="432"/>
      <c r="B81" s="432"/>
      <c r="C81" s="291"/>
      <c r="D81" s="293" t="s">
        <v>156</v>
      </c>
      <c r="E81" s="491" t="s">
        <v>610</v>
      </c>
      <c r="F81" s="491"/>
      <c r="G81" s="491"/>
      <c r="H81" s="491"/>
      <c r="I81" s="491"/>
      <c r="J81" s="491"/>
    </row>
    <row r="82" spans="1:11" ht="14">
      <c r="A82" s="432"/>
      <c r="B82" s="432"/>
      <c r="C82" s="291"/>
      <c r="D82" s="293" t="s">
        <v>156</v>
      </c>
      <c r="E82" s="491"/>
      <c r="F82" s="491"/>
      <c r="G82" s="491"/>
      <c r="H82" s="491"/>
      <c r="I82" s="491"/>
      <c r="J82" s="491"/>
    </row>
    <row r="83" spans="1:11" ht="14">
      <c r="A83" s="432"/>
      <c r="B83" s="432"/>
      <c r="C83" s="291"/>
      <c r="D83" s="293" t="s">
        <v>157</v>
      </c>
      <c r="E83" s="482" t="s">
        <v>611</v>
      </c>
      <c r="F83" s="482"/>
      <c r="G83" s="482"/>
      <c r="H83" s="482"/>
      <c r="I83" s="482"/>
      <c r="J83" s="482"/>
    </row>
    <row r="84" spans="1:11" ht="14">
      <c r="A84" s="432"/>
      <c r="B84" s="432"/>
      <c r="C84" s="291"/>
      <c r="D84" s="293" t="s">
        <v>158</v>
      </c>
      <c r="E84" s="482" t="s">
        <v>612</v>
      </c>
      <c r="F84" s="482"/>
      <c r="G84" s="482"/>
      <c r="H84" s="482"/>
      <c r="I84" s="482"/>
      <c r="J84" s="482"/>
    </row>
    <row r="85" spans="1:11" ht="14">
      <c r="A85" s="432"/>
      <c r="B85" s="432"/>
      <c r="C85" s="291"/>
      <c r="D85" s="293" t="s">
        <v>331</v>
      </c>
      <c r="E85" s="522" t="s">
        <v>613</v>
      </c>
      <c r="F85" s="522"/>
      <c r="G85" s="522"/>
      <c r="H85" s="522"/>
      <c r="I85" s="522"/>
      <c r="J85" s="522"/>
    </row>
    <row r="86" spans="1:11" ht="14">
      <c r="A86" s="432"/>
      <c r="B86" s="432"/>
      <c r="C86" s="291"/>
      <c r="D86" s="291"/>
      <c r="E86" s="496" t="s">
        <v>159</v>
      </c>
      <c r="F86" s="496"/>
      <c r="G86" s="496"/>
      <c r="H86" s="338">
        <v>140</v>
      </c>
      <c r="I86" s="339" t="str">
        <f>'PLEASE FILL IN HERE FIRST!!!'!B43</f>
        <v>Euro €</v>
      </c>
      <c r="J86" s="305"/>
    </row>
    <row r="87" spans="1:11" ht="14">
      <c r="A87" s="432"/>
      <c r="B87" s="432"/>
      <c r="C87" s="291"/>
      <c r="D87" s="291"/>
      <c r="E87" s="496" t="s">
        <v>160</v>
      </c>
      <c r="F87" s="496"/>
      <c r="G87" s="496"/>
      <c r="H87" s="338">
        <v>120</v>
      </c>
      <c r="I87" s="339" t="str">
        <f>'PLEASE FILL IN HERE FIRST!!!'!B43</f>
        <v>Euro €</v>
      </c>
      <c r="J87" s="305"/>
    </row>
    <row r="88" spans="1:11" ht="15" customHeight="1">
      <c r="A88" s="432"/>
      <c r="B88" s="432"/>
      <c r="C88" s="291"/>
      <c r="D88" s="340"/>
      <c r="E88" s="469" t="s">
        <v>337</v>
      </c>
      <c r="F88" s="469"/>
      <c r="G88" s="469"/>
      <c r="H88" s="469"/>
      <c r="I88" s="469"/>
      <c r="J88" s="469"/>
    </row>
    <row r="89" spans="1:11">
      <c r="A89" s="432"/>
      <c r="B89" s="432"/>
      <c r="C89" s="291"/>
      <c r="D89" s="340"/>
      <c r="E89" s="341" t="s">
        <v>214</v>
      </c>
      <c r="F89" s="341"/>
      <c r="G89" s="341"/>
      <c r="H89" s="341"/>
      <c r="I89" s="341"/>
      <c r="J89" s="341"/>
      <c r="K89" s="342"/>
    </row>
    <row r="90" spans="1:11">
      <c r="A90" s="432"/>
      <c r="B90" s="432"/>
      <c r="C90" s="291"/>
      <c r="D90" s="340"/>
      <c r="E90" s="470" t="s">
        <v>215</v>
      </c>
      <c r="F90" s="470"/>
      <c r="G90" s="470"/>
      <c r="H90" s="470"/>
      <c r="I90" s="470"/>
      <c r="J90" s="470"/>
      <c r="K90" s="470"/>
    </row>
    <row r="91" spans="1:11">
      <c r="A91" s="432"/>
      <c r="B91" s="432"/>
      <c r="C91" s="291"/>
      <c r="D91" s="340"/>
      <c r="E91" s="470" t="s">
        <v>216</v>
      </c>
      <c r="F91" s="470"/>
      <c r="G91" s="470"/>
      <c r="H91" s="470"/>
      <c r="I91" s="470"/>
      <c r="J91" s="470"/>
      <c r="K91" s="470"/>
    </row>
    <row r="92" spans="1:11" ht="13" customHeight="1">
      <c r="A92" s="432"/>
      <c r="B92" s="439"/>
      <c r="C92" s="476" t="s">
        <v>222</v>
      </c>
      <c r="D92" s="476"/>
      <c r="E92" s="473"/>
      <c r="F92" s="473"/>
      <c r="G92" s="473"/>
      <c r="H92" s="473"/>
      <c r="I92" s="473"/>
      <c r="J92" s="473"/>
    </row>
    <row r="93" spans="1:11">
      <c r="A93" s="432"/>
      <c r="B93" s="441"/>
      <c r="C93" s="476"/>
      <c r="D93" s="476"/>
      <c r="E93" s="474"/>
      <c r="F93" s="474"/>
      <c r="G93" s="474"/>
      <c r="H93" s="474"/>
      <c r="I93" s="474"/>
      <c r="J93" s="474"/>
    </row>
    <row r="94" spans="1:11">
      <c r="A94" s="432"/>
      <c r="B94" s="441"/>
      <c r="C94" s="476"/>
      <c r="D94" s="476"/>
      <c r="E94" s="474"/>
      <c r="F94" s="474"/>
      <c r="G94" s="474"/>
      <c r="H94" s="474"/>
      <c r="I94" s="474"/>
      <c r="J94" s="474"/>
    </row>
    <row r="95" spans="1:11">
      <c r="A95" s="432"/>
      <c r="B95" s="441"/>
      <c r="C95" s="476"/>
      <c r="D95" s="476"/>
      <c r="E95" s="474"/>
      <c r="F95" s="474"/>
      <c r="G95" s="474"/>
      <c r="H95" s="474"/>
      <c r="I95" s="474"/>
      <c r="J95" s="474"/>
    </row>
    <row r="96" spans="1:11">
      <c r="A96" s="433"/>
      <c r="B96" s="433"/>
      <c r="C96" s="477"/>
      <c r="D96" s="477"/>
      <c r="E96" s="475"/>
      <c r="F96" s="475"/>
      <c r="G96" s="475"/>
      <c r="H96" s="475"/>
      <c r="I96" s="475"/>
      <c r="J96" s="475"/>
    </row>
    <row r="97" spans="1:11" ht="5" customHeight="1">
      <c r="A97" s="341"/>
      <c r="B97" s="341"/>
      <c r="C97" s="286"/>
      <c r="D97" s="286"/>
      <c r="E97" s="286"/>
      <c r="F97" s="286"/>
      <c r="G97" s="286"/>
      <c r="H97" s="286"/>
      <c r="I97" s="286"/>
      <c r="J97" s="286"/>
    </row>
    <row r="98" spans="1:11" ht="14">
      <c r="A98" s="442"/>
      <c r="B98" s="431"/>
      <c r="C98" s="290"/>
      <c r="D98" s="334" t="s">
        <v>132</v>
      </c>
      <c r="E98" s="497" t="s">
        <v>604</v>
      </c>
      <c r="F98" s="497"/>
      <c r="G98" s="497"/>
      <c r="H98" s="497"/>
      <c r="I98" s="497"/>
      <c r="J98" s="497"/>
    </row>
    <row r="99" spans="1:11" ht="14">
      <c r="A99" s="432"/>
      <c r="B99" s="432"/>
      <c r="C99" s="292"/>
      <c r="D99" s="293" t="s">
        <v>156</v>
      </c>
      <c r="E99" s="491" t="s">
        <v>605</v>
      </c>
      <c r="F99" s="491"/>
      <c r="G99" s="491"/>
      <c r="H99" s="491"/>
      <c r="I99" s="491"/>
      <c r="J99" s="491"/>
    </row>
    <row r="100" spans="1:11" ht="14">
      <c r="A100" s="432"/>
      <c r="B100" s="432"/>
      <c r="C100" s="292"/>
      <c r="D100" s="293" t="s">
        <v>156</v>
      </c>
      <c r="E100" s="491"/>
      <c r="F100" s="491"/>
      <c r="G100" s="491"/>
      <c r="H100" s="491"/>
      <c r="I100" s="491"/>
      <c r="J100" s="491"/>
    </row>
    <row r="101" spans="1:11" ht="14">
      <c r="A101" s="432"/>
      <c r="B101" s="432"/>
      <c r="C101" s="292"/>
      <c r="D101" s="293" t="s">
        <v>157</v>
      </c>
      <c r="E101" s="482" t="s">
        <v>606</v>
      </c>
      <c r="F101" s="482"/>
      <c r="G101" s="482"/>
      <c r="H101" s="482"/>
      <c r="I101" s="482"/>
      <c r="J101" s="482"/>
    </row>
    <row r="102" spans="1:11" ht="14">
      <c r="A102" s="432"/>
      <c r="B102" s="432"/>
      <c r="C102" s="292"/>
      <c r="D102" s="293" t="s">
        <v>158</v>
      </c>
      <c r="E102" s="482" t="s">
        <v>607</v>
      </c>
      <c r="F102" s="482"/>
      <c r="G102" s="482"/>
      <c r="H102" s="482"/>
      <c r="I102" s="482"/>
      <c r="J102" s="482"/>
    </row>
    <row r="103" spans="1:11" ht="14">
      <c r="A103" s="432"/>
      <c r="B103" s="432"/>
      <c r="C103" s="292"/>
      <c r="D103" s="293" t="s">
        <v>331</v>
      </c>
      <c r="E103" s="522" t="s">
        <v>608</v>
      </c>
      <c r="F103" s="522"/>
      <c r="G103" s="522"/>
      <c r="H103" s="522"/>
      <c r="I103" s="522"/>
      <c r="J103" s="522"/>
    </row>
    <row r="104" spans="1:11" ht="14">
      <c r="A104" s="432"/>
      <c r="B104" s="432"/>
      <c r="C104" s="292"/>
      <c r="D104" s="292"/>
      <c r="E104" s="496" t="s">
        <v>159</v>
      </c>
      <c r="F104" s="496"/>
      <c r="G104" s="496"/>
      <c r="H104" s="338">
        <v>130</v>
      </c>
      <c r="I104" s="392" t="str">
        <f>'PLEASE FILL IN HERE FIRST!!!'!B43</f>
        <v>Euro €</v>
      </c>
      <c r="J104" s="392"/>
    </row>
    <row r="105" spans="1:11" ht="14">
      <c r="A105" s="432"/>
      <c r="B105" s="432"/>
      <c r="C105" s="292"/>
      <c r="D105" s="292"/>
      <c r="E105" s="496" t="s">
        <v>160</v>
      </c>
      <c r="F105" s="496"/>
      <c r="G105" s="496"/>
      <c r="H105" s="338">
        <v>100</v>
      </c>
      <c r="I105" s="392" t="str">
        <f>'PLEASE FILL IN HERE FIRST!!!'!B43</f>
        <v>Euro €</v>
      </c>
      <c r="J105" s="392"/>
    </row>
    <row r="106" spans="1:11" ht="14">
      <c r="A106" s="432"/>
      <c r="B106" s="432"/>
      <c r="C106" s="292"/>
      <c r="D106" s="292"/>
      <c r="E106" s="307" t="s">
        <v>337</v>
      </c>
      <c r="F106" s="307"/>
      <c r="G106" s="307"/>
      <c r="H106" s="307"/>
      <c r="I106" s="307"/>
      <c r="J106" s="307"/>
      <c r="K106" s="343"/>
    </row>
    <row r="107" spans="1:11" ht="14">
      <c r="A107" s="432"/>
      <c r="B107" s="432"/>
      <c r="C107" s="292"/>
      <c r="D107" s="292"/>
      <c r="E107" s="471" t="s">
        <v>214</v>
      </c>
      <c r="F107" s="471"/>
      <c r="G107" s="471"/>
      <c r="H107" s="471"/>
      <c r="I107" s="471"/>
      <c r="J107" s="471"/>
    </row>
    <row r="108" spans="1:11" ht="14">
      <c r="A108" s="432"/>
      <c r="B108" s="432"/>
      <c r="C108" s="292"/>
      <c r="D108" s="292"/>
      <c r="E108" s="471" t="s">
        <v>215</v>
      </c>
      <c r="F108" s="471"/>
      <c r="G108" s="471"/>
      <c r="H108" s="471"/>
      <c r="I108" s="471"/>
      <c r="J108" s="471"/>
    </row>
    <row r="109" spans="1:11" ht="14">
      <c r="A109" s="432"/>
      <c r="B109" s="432"/>
      <c r="C109" s="292"/>
      <c r="D109" s="292"/>
      <c r="E109" s="471" t="s">
        <v>216</v>
      </c>
      <c r="F109" s="471"/>
      <c r="G109" s="471"/>
      <c r="H109" s="471"/>
      <c r="I109" s="471"/>
      <c r="J109" s="471"/>
      <c r="K109" s="343"/>
    </row>
    <row r="110" spans="1:11" ht="13" customHeight="1">
      <c r="A110" s="432"/>
      <c r="B110" s="439"/>
      <c r="C110" s="476" t="s">
        <v>222</v>
      </c>
      <c r="D110" s="476"/>
      <c r="E110" s="473"/>
      <c r="F110" s="473"/>
      <c r="G110" s="473"/>
      <c r="H110" s="473"/>
      <c r="I110" s="473"/>
      <c r="J110" s="473"/>
    </row>
    <row r="111" spans="1:11" ht="13" customHeight="1">
      <c r="A111" s="432"/>
      <c r="B111" s="441"/>
      <c r="C111" s="476"/>
      <c r="D111" s="476"/>
      <c r="E111" s="474"/>
      <c r="F111" s="474"/>
      <c r="G111" s="474"/>
      <c r="H111" s="474"/>
      <c r="I111" s="474"/>
      <c r="J111" s="474"/>
    </row>
    <row r="112" spans="1:11">
      <c r="A112" s="432"/>
      <c r="B112" s="441"/>
      <c r="C112" s="476"/>
      <c r="D112" s="476"/>
      <c r="E112" s="474"/>
      <c r="F112" s="474"/>
      <c r="G112" s="474"/>
      <c r="H112" s="474"/>
      <c r="I112" s="474"/>
      <c r="J112" s="474"/>
    </row>
    <row r="113" spans="1:11">
      <c r="A113" s="432"/>
      <c r="B113" s="441"/>
      <c r="C113" s="476"/>
      <c r="D113" s="476"/>
      <c r="E113" s="474"/>
      <c r="F113" s="474"/>
      <c r="G113" s="474"/>
      <c r="H113" s="474"/>
      <c r="I113" s="474"/>
      <c r="J113" s="474"/>
    </row>
    <row r="114" spans="1:11">
      <c r="A114" s="433"/>
      <c r="B114" s="433"/>
      <c r="C114" s="477"/>
      <c r="D114" s="477"/>
      <c r="E114" s="475"/>
      <c r="F114" s="475"/>
      <c r="G114" s="475"/>
      <c r="H114" s="475"/>
      <c r="I114" s="475"/>
      <c r="J114" s="475"/>
    </row>
    <row r="115" spans="1:11" ht="5" customHeight="1">
      <c r="A115" s="341"/>
      <c r="B115" s="341"/>
      <c r="C115" s="286"/>
      <c r="D115" s="286"/>
      <c r="E115" s="286"/>
      <c r="F115" s="286"/>
      <c r="G115" s="286"/>
      <c r="H115" s="286"/>
      <c r="I115" s="286"/>
      <c r="J115" s="286"/>
    </row>
    <row r="116" spans="1:11" ht="13" customHeight="1">
      <c r="A116" s="430">
        <v>11</v>
      </c>
      <c r="B116" s="431" t="s">
        <v>155</v>
      </c>
      <c r="C116" s="290"/>
      <c r="D116" s="334" t="s">
        <v>60</v>
      </c>
      <c r="E116" s="543"/>
      <c r="F116" s="543"/>
      <c r="G116" s="543"/>
      <c r="H116" s="543"/>
      <c r="I116" s="543"/>
      <c r="J116" s="543"/>
    </row>
    <row r="117" spans="1:11" ht="13" customHeight="1">
      <c r="A117" s="432"/>
      <c r="B117" s="432"/>
      <c r="C117" s="292"/>
      <c r="D117" s="293" t="s">
        <v>156</v>
      </c>
      <c r="E117" s="478"/>
      <c r="F117" s="478"/>
      <c r="G117" s="478"/>
      <c r="H117" s="478"/>
      <c r="I117" s="478"/>
      <c r="J117" s="478"/>
    </row>
    <row r="118" spans="1:11" ht="13" customHeight="1">
      <c r="A118" s="432"/>
      <c r="B118" s="432"/>
      <c r="C118" s="292"/>
      <c r="D118" s="293" t="s">
        <v>156</v>
      </c>
      <c r="E118" s="478"/>
      <c r="F118" s="478"/>
      <c r="G118" s="478"/>
      <c r="H118" s="478"/>
      <c r="I118" s="478"/>
      <c r="J118" s="478"/>
    </row>
    <row r="119" spans="1:11" ht="13" customHeight="1">
      <c r="A119" s="432"/>
      <c r="B119" s="432"/>
      <c r="C119" s="292"/>
      <c r="D119" s="293" t="s">
        <v>157</v>
      </c>
      <c r="E119" s="483"/>
      <c r="F119" s="483"/>
      <c r="G119" s="483"/>
      <c r="H119" s="483"/>
      <c r="I119" s="483"/>
      <c r="J119" s="483"/>
    </row>
    <row r="120" spans="1:11" ht="13" customHeight="1">
      <c r="A120" s="432"/>
      <c r="B120" s="432"/>
      <c r="C120" s="292"/>
      <c r="D120" s="293" t="s">
        <v>158</v>
      </c>
      <c r="E120" s="483"/>
      <c r="F120" s="483"/>
      <c r="G120" s="483"/>
      <c r="H120" s="483"/>
      <c r="I120" s="483"/>
      <c r="J120" s="483"/>
    </row>
    <row r="121" spans="1:11" ht="13" customHeight="1">
      <c r="A121" s="432"/>
      <c r="B121" s="432"/>
      <c r="C121" s="292"/>
      <c r="D121" s="293" t="s">
        <v>331</v>
      </c>
      <c r="E121" s="521"/>
      <c r="F121" s="521"/>
      <c r="G121" s="521"/>
      <c r="H121" s="521"/>
      <c r="I121" s="521"/>
      <c r="J121" s="521"/>
    </row>
    <row r="122" spans="1:11" ht="13" customHeight="1">
      <c r="A122" s="432"/>
      <c r="B122" s="432"/>
      <c r="C122" s="292"/>
      <c r="D122" s="292"/>
      <c r="E122" s="496" t="s">
        <v>159</v>
      </c>
      <c r="F122" s="496"/>
      <c r="G122" s="496"/>
      <c r="H122" s="338"/>
      <c r="I122" s="339" t="str">
        <f>'PLEASE FILL IN HERE FIRST!!!'!B43</f>
        <v>Euro €</v>
      </c>
      <c r="J122" s="305"/>
    </row>
    <row r="123" spans="1:11" ht="13" customHeight="1">
      <c r="A123" s="432"/>
      <c r="B123" s="432"/>
      <c r="C123" s="292"/>
      <c r="D123" s="292"/>
      <c r="E123" s="496" t="s">
        <v>160</v>
      </c>
      <c r="F123" s="496"/>
      <c r="G123" s="496"/>
      <c r="H123" s="338"/>
      <c r="I123" s="339" t="str">
        <f>'PLEASE FILL IN HERE FIRST!!!'!B43</f>
        <v>Euro €</v>
      </c>
      <c r="J123" s="305"/>
    </row>
    <row r="124" spans="1:11" ht="13" customHeight="1">
      <c r="A124" s="432"/>
      <c r="B124" s="432"/>
      <c r="C124" s="292"/>
      <c r="D124" s="292"/>
      <c r="E124" s="307" t="s">
        <v>337</v>
      </c>
      <c r="F124" s="307"/>
      <c r="G124" s="307"/>
      <c r="H124" s="307"/>
      <c r="I124" s="307"/>
      <c r="J124" s="307"/>
      <c r="K124" s="343"/>
    </row>
    <row r="125" spans="1:11" ht="13" customHeight="1">
      <c r="A125" s="432"/>
      <c r="B125" s="432"/>
      <c r="C125" s="292"/>
      <c r="D125" s="292"/>
      <c r="E125" s="471" t="s">
        <v>214</v>
      </c>
      <c r="F125" s="471"/>
      <c r="G125" s="471"/>
      <c r="H125" s="471"/>
      <c r="I125" s="471"/>
      <c r="J125" s="471"/>
    </row>
    <row r="126" spans="1:11" ht="13" customHeight="1">
      <c r="A126" s="432"/>
      <c r="B126" s="432"/>
      <c r="C126" s="292"/>
      <c r="D126" s="292"/>
      <c r="E126" s="471" t="s">
        <v>215</v>
      </c>
      <c r="F126" s="471"/>
      <c r="G126" s="471"/>
      <c r="H126" s="471"/>
      <c r="I126" s="471"/>
      <c r="J126" s="471"/>
    </row>
    <row r="127" spans="1:11" ht="13" customHeight="1">
      <c r="A127" s="432"/>
      <c r="B127" s="432"/>
      <c r="C127" s="292"/>
      <c r="D127" s="292"/>
      <c r="E127" s="471" t="s">
        <v>216</v>
      </c>
      <c r="F127" s="471"/>
      <c r="G127" s="471"/>
      <c r="H127" s="471"/>
      <c r="I127" s="471"/>
      <c r="J127" s="471"/>
      <c r="K127" s="343"/>
    </row>
    <row r="128" spans="1:11" ht="13" customHeight="1">
      <c r="A128" s="432"/>
      <c r="B128" s="439"/>
      <c r="C128" s="476" t="s">
        <v>222</v>
      </c>
      <c r="D128" s="476"/>
      <c r="E128" s="473"/>
      <c r="F128" s="473"/>
      <c r="G128" s="473"/>
      <c r="H128" s="473"/>
      <c r="I128" s="473"/>
      <c r="J128" s="473"/>
    </row>
    <row r="129" spans="1:11" ht="13" customHeight="1">
      <c r="A129" s="432"/>
      <c r="B129" s="441"/>
      <c r="C129" s="476"/>
      <c r="D129" s="476"/>
      <c r="E129" s="474"/>
      <c r="F129" s="474"/>
      <c r="G129" s="474"/>
      <c r="H129" s="474"/>
      <c r="I129" s="474"/>
      <c r="J129" s="474"/>
    </row>
    <row r="130" spans="1:11" ht="13" customHeight="1">
      <c r="A130" s="432"/>
      <c r="B130" s="441"/>
      <c r="C130" s="476"/>
      <c r="D130" s="476"/>
      <c r="E130" s="474"/>
      <c r="F130" s="474"/>
      <c r="G130" s="474"/>
      <c r="H130" s="474"/>
      <c r="I130" s="474"/>
      <c r="J130" s="474"/>
    </row>
    <row r="131" spans="1:11" ht="13" customHeight="1">
      <c r="A131" s="432"/>
      <c r="B131" s="441"/>
      <c r="C131" s="476"/>
      <c r="D131" s="476"/>
      <c r="E131" s="474"/>
      <c r="F131" s="474"/>
      <c r="G131" s="474"/>
      <c r="H131" s="474"/>
      <c r="I131" s="474"/>
      <c r="J131" s="474"/>
    </row>
    <row r="132" spans="1:11" ht="13" customHeight="1">
      <c r="A132" s="433"/>
      <c r="B132" s="433"/>
      <c r="C132" s="477"/>
      <c r="D132" s="477"/>
      <c r="E132" s="475"/>
      <c r="F132" s="475"/>
      <c r="G132" s="475"/>
      <c r="H132" s="475"/>
      <c r="I132" s="475"/>
      <c r="J132" s="475"/>
    </row>
    <row r="133" spans="1:11" ht="5" customHeight="1">
      <c r="A133" s="341"/>
      <c r="B133" s="443"/>
      <c r="C133" s="344"/>
      <c r="D133" s="344"/>
      <c r="E133" s="344"/>
      <c r="F133" s="344"/>
      <c r="G133" s="344"/>
      <c r="H133" s="345"/>
      <c r="I133" s="346"/>
      <c r="J133" s="347"/>
    </row>
    <row r="134" spans="1:11" ht="13" customHeight="1">
      <c r="A134" s="430">
        <v>12</v>
      </c>
      <c r="B134" s="431" t="s">
        <v>61</v>
      </c>
      <c r="C134" s="289"/>
      <c r="D134" s="313"/>
      <c r="E134" s="348" t="s">
        <v>10</v>
      </c>
      <c r="F134" s="484" t="s">
        <v>614</v>
      </c>
      <c r="G134" s="484"/>
      <c r="H134" s="484"/>
      <c r="I134" s="484"/>
      <c r="J134" s="484"/>
    </row>
    <row r="135" spans="1:11" ht="13" customHeight="1">
      <c r="A135" s="432"/>
      <c r="B135" s="432"/>
      <c r="C135" s="291"/>
      <c r="D135" s="291"/>
      <c r="E135" s="349" t="s">
        <v>108</v>
      </c>
      <c r="F135" s="307" t="s">
        <v>63</v>
      </c>
      <c r="G135" s="350"/>
      <c r="H135" s="351"/>
      <c r="I135" s="352"/>
      <c r="J135" s="307"/>
    </row>
    <row r="136" spans="1:11" ht="13" customHeight="1">
      <c r="A136" s="432"/>
      <c r="B136" s="432"/>
      <c r="C136" s="291"/>
      <c r="D136" s="291"/>
      <c r="E136" s="472" t="s">
        <v>11</v>
      </c>
      <c r="F136" s="544" t="s">
        <v>615</v>
      </c>
      <c r="G136" s="544"/>
      <c r="H136" s="544"/>
      <c r="I136" s="544"/>
      <c r="J136" s="544"/>
    </row>
    <row r="137" spans="1:11" ht="13" customHeight="1">
      <c r="A137" s="432"/>
      <c r="B137" s="432"/>
      <c r="C137" s="291"/>
      <c r="D137" s="291"/>
      <c r="E137" s="472"/>
      <c r="F137" s="544"/>
      <c r="G137" s="544"/>
      <c r="H137" s="544"/>
      <c r="I137" s="544"/>
      <c r="J137" s="544"/>
    </row>
    <row r="138" spans="1:11" ht="13" customHeight="1">
      <c r="A138" s="432"/>
      <c r="B138" s="432"/>
      <c r="C138" s="291"/>
      <c r="D138" s="291"/>
      <c r="E138" s="298"/>
      <c r="F138" s="307" t="s">
        <v>206</v>
      </c>
      <c r="G138" s="353"/>
      <c r="H138" s="353"/>
      <c r="I138" s="353"/>
      <c r="J138" s="353"/>
    </row>
    <row r="139" spans="1:11" ht="13" customHeight="1">
      <c r="A139" s="432"/>
      <c r="B139" s="432"/>
      <c r="C139" s="291"/>
      <c r="D139" s="291"/>
      <c r="E139" s="307"/>
      <c r="F139" s="420" t="s">
        <v>77</v>
      </c>
      <c r="G139" s="419"/>
      <c r="H139" s="419"/>
      <c r="I139" s="419"/>
      <c r="J139" s="419"/>
    </row>
    <row r="140" spans="1:11" ht="13" customHeight="1">
      <c r="A140" s="433"/>
      <c r="B140" s="433"/>
      <c r="C140" s="295"/>
      <c r="D140" s="295"/>
      <c r="E140" s="354"/>
      <c r="F140" s="355" t="s">
        <v>347</v>
      </c>
      <c r="G140" s="356"/>
      <c r="H140" s="356"/>
      <c r="I140" s="356"/>
      <c r="J140" s="356"/>
    </row>
    <row r="141" spans="1:11" ht="5" customHeight="1"/>
    <row r="142" spans="1:11" ht="14">
      <c r="A142" s="430">
        <v>13</v>
      </c>
      <c r="B142" s="431" t="s">
        <v>64</v>
      </c>
      <c r="C142" s="289"/>
      <c r="D142" s="313"/>
      <c r="E142" s="328" t="s">
        <v>65</v>
      </c>
      <c r="F142" s="328"/>
      <c r="G142" s="357">
        <f>'PLEASE FILL IN HERE FIRST!!!'!B9-7</f>
        <v>43193</v>
      </c>
      <c r="H142" s="328"/>
      <c r="I142" s="328"/>
      <c r="J142" s="328"/>
    </row>
    <row r="143" spans="1:11" ht="7" customHeight="1">
      <c r="A143" s="432"/>
      <c r="B143" s="432"/>
      <c r="C143" s="292"/>
      <c r="D143" s="292"/>
      <c r="E143" s="307"/>
      <c r="F143" s="307"/>
      <c r="G143" s="358"/>
      <c r="H143" s="359"/>
      <c r="I143" s="307"/>
      <c r="J143" s="307"/>
    </row>
    <row r="144" spans="1:11" ht="5" customHeight="1">
      <c r="A144" s="432"/>
      <c r="B144" s="439"/>
      <c r="C144" s="512" t="s">
        <v>222</v>
      </c>
      <c r="D144" s="512"/>
      <c r="E144" s="520" t="s">
        <v>338</v>
      </c>
      <c r="F144" s="520"/>
      <c r="G144" s="520"/>
      <c r="H144" s="520"/>
      <c r="I144" s="520"/>
      <c r="J144" s="520"/>
      <c r="K144" s="360"/>
    </row>
    <row r="145" spans="1:11" ht="7" customHeight="1">
      <c r="A145" s="432"/>
      <c r="B145" s="444"/>
      <c r="C145" s="512"/>
      <c r="D145" s="512"/>
      <c r="E145" s="520"/>
      <c r="F145" s="520"/>
      <c r="G145" s="520"/>
      <c r="H145" s="520"/>
      <c r="I145" s="520"/>
      <c r="J145" s="520"/>
      <c r="K145" s="361"/>
    </row>
    <row r="146" spans="1:11" ht="7" customHeight="1">
      <c r="A146" s="432"/>
      <c r="B146" s="444"/>
      <c r="C146" s="512"/>
      <c r="D146" s="512"/>
      <c r="E146" s="520"/>
      <c r="F146" s="520"/>
      <c r="G146" s="520"/>
      <c r="H146" s="520"/>
      <c r="I146" s="520"/>
      <c r="J146" s="520"/>
      <c r="K146" s="361"/>
    </row>
    <row r="147" spans="1:11" ht="7" customHeight="1">
      <c r="A147" s="432"/>
      <c r="B147" s="444"/>
      <c r="C147" s="512"/>
      <c r="D147" s="512"/>
      <c r="E147" s="520"/>
      <c r="F147" s="520"/>
      <c r="G147" s="520"/>
      <c r="H147" s="520"/>
      <c r="I147" s="520"/>
      <c r="J147" s="520"/>
      <c r="K147" s="361"/>
    </row>
    <row r="148" spans="1:11" ht="5" customHeight="1">
      <c r="A148" s="432"/>
      <c r="B148" s="444"/>
      <c r="C148" s="512"/>
      <c r="D148" s="512"/>
      <c r="E148" s="520"/>
      <c r="F148" s="520"/>
      <c r="G148" s="520"/>
      <c r="H148" s="520"/>
      <c r="I148" s="520"/>
      <c r="J148" s="520"/>
      <c r="K148" s="361"/>
    </row>
    <row r="149" spans="1:11" ht="5" customHeight="1">
      <c r="A149" s="433"/>
      <c r="B149" s="433"/>
      <c r="C149" s="295"/>
      <c r="D149" s="295"/>
      <c r="E149" s="362"/>
      <c r="F149" s="362"/>
      <c r="G149" s="363"/>
      <c r="H149" s="364"/>
      <c r="I149" s="362"/>
      <c r="J149" s="362"/>
    </row>
    <row r="150" spans="1:11">
      <c r="A150" s="341"/>
      <c r="B150" s="341"/>
      <c r="C150" s="286"/>
      <c r="D150" s="286"/>
      <c r="E150" s="286"/>
      <c r="F150" s="286"/>
      <c r="G150" s="365"/>
      <c r="H150" s="366"/>
      <c r="I150" s="286"/>
      <c r="J150" s="286"/>
    </row>
    <row r="151" spans="1:11" ht="14">
      <c r="A151" s="430">
        <v>14</v>
      </c>
      <c r="B151" s="431" t="s">
        <v>66</v>
      </c>
      <c r="C151" s="289"/>
      <c r="D151" s="417" t="s">
        <v>100</v>
      </c>
      <c r="E151" s="551">
        <v>43199</v>
      </c>
      <c r="F151" s="551"/>
      <c r="G151" s="367" t="s">
        <v>62</v>
      </c>
      <c r="H151" s="368">
        <v>0.375</v>
      </c>
      <c r="I151" s="369" t="s">
        <v>108</v>
      </c>
      <c r="J151" s="368">
        <v>0.95833333333333337</v>
      </c>
    </row>
    <row r="152" spans="1:11" ht="14">
      <c r="A152" s="437"/>
      <c r="B152" s="437"/>
      <c r="C152" s="335"/>
      <c r="D152" s="293" t="s">
        <v>78</v>
      </c>
      <c r="E152" s="517"/>
      <c r="F152" s="517"/>
      <c r="G152" s="370" t="s">
        <v>62</v>
      </c>
      <c r="H152" s="371"/>
      <c r="I152" s="372" t="s">
        <v>108</v>
      </c>
      <c r="J152" s="371"/>
    </row>
    <row r="153" spans="1:11" ht="14">
      <c r="A153" s="433"/>
      <c r="B153" s="433"/>
      <c r="C153" s="295"/>
      <c r="D153" s="295"/>
      <c r="E153" s="373" t="s">
        <v>79</v>
      </c>
      <c r="F153" s="518" t="s">
        <v>622</v>
      </c>
      <c r="G153" s="518"/>
      <c r="H153" s="518"/>
      <c r="I153" s="518"/>
      <c r="J153" s="518"/>
    </row>
    <row r="154" spans="1:11" ht="5" customHeight="1">
      <c r="A154" s="341"/>
      <c r="B154" s="341"/>
      <c r="C154" s="286"/>
      <c r="D154" s="286"/>
      <c r="E154" s="286"/>
      <c r="F154" s="286"/>
      <c r="G154" s="365"/>
      <c r="H154" s="366"/>
      <c r="I154" s="286"/>
      <c r="J154" s="286"/>
    </row>
    <row r="155" spans="1:11" ht="13" customHeight="1">
      <c r="A155" s="430">
        <v>15</v>
      </c>
      <c r="B155" s="431" t="s">
        <v>67</v>
      </c>
      <c r="C155" s="289"/>
      <c r="D155" s="313"/>
      <c r="E155" s="328"/>
      <c r="F155" s="328"/>
      <c r="G155" s="328"/>
      <c r="H155" s="328"/>
      <c r="I155" s="328"/>
      <c r="J155" s="328"/>
    </row>
    <row r="156" spans="1:11" ht="13" customHeight="1">
      <c r="A156" s="432"/>
      <c r="B156" s="432"/>
      <c r="C156" s="291"/>
      <c r="D156" s="291"/>
      <c r="E156" s="307" t="s">
        <v>68</v>
      </c>
      <c r="F156" s="307"/>
      <c r="G156" s="374">
        <f>'PLEASE FILL IN HERE FIRST!!!'!B11</f>
        <v>43170</v>
      </c>
      <c r="H156" s="307" t="s">
        <v>339</v>
      </c>
      <c r="I156" s="307"/>
      <c r="J156" s="307"/>
    </row>
    <row r="157" spans="1:11" ht="13" customHeight="1">
      <c r="A157" s="432"/>
      <c r="B157" s="432"/>
      <c r="C157" s="291"/>
      <c r="D157" s="291"/>
      <c r="E157" s="307" t="s">
        <v>69</v>
      </c>
      <c r="F157" s="307"/>
      <c r="G157" s="374">
        <f>'PLEASE FILL IN HERE FIRST!!!'!B13</f>
        <v>43180</v>
      </c>
      <c r="H157" s="307"/>
      <c r="I157" s="307"/>
      <c r="J157" s="307"/>
    </row>
    <row r="158" spans="1:11" ht="13" customHeight="1">
      <c r="A158" s="541"/>
      <c r="B158" s="541"/>
      <c r="C158" s="541"/>
      <c r="D158" s="541"/>
      <c r="E158" s="375" t="s">
        <v>318</v>
      </c>
      <c r="F158" s="307"/>
      <c r="G158" s="374">
        <f>'PLEASE FILL IN HERE FIRST!!!'!B39</f>
        <v>43198</v>
      </c>
      <c r="H158" s="542" t="s">
        <v>319</v>
      </c>
      <c r="I158" s="542"/>
      <c r="J158" s="542"/>
    </row>
    <row r="159" spans="1:11" ht="13" customHeight="1">
      <c r="A159" s="432"/>
      <c r="B159" s="432"/>
      <c r="C159" s="291"/>
      <c r="D159" s="291"/>
      <c r="E159" s="307" t="s">
        <v>46</v>
      </c>
      <c r="F159" s="307"/>
      <c r="G159" s="376">
        <v>43178</v>
      </c>
      <c r="H159" s="307"/>
      <c r="I159" s="307"/>
      <c r="J159" s="307"/>
    </row>
    <row r="160" spans="1:11" ht="13" customHeight="1">
      <c r="A160" s="433"/>
      <c r="B160" s="433"/>
      <c r="C160" s="295"/>
      <c r="D160" s="295"/>
      <c r="E160" s="331" t="s">
        <v>323</v>
      </c>
      <c r="F160" s="331"/>
      <c r="G160" s="377">
        <v>43183</v>
      </c>
      <c r="H160" s="331"/>
      <c r="I160" s="331"/>
      <c r="J160" s="331"/>
    </row>
    <row r="161" spans="1:20" ht="5" customHeight="1">
      <c r="A161" s="341"/>
      <c r="B161" s="341"/>
      <c r="C161" s="286"/>
      <c r="D161" s="286"/>
      <c r="E161" s="286"/>
      <c r="F161" s="286"/>
      <c r="G161" s="378"/>
      <c r="H161" s="286"/>
      <c r="I161" s="286"/>
      <c r="J161" s="286"/>
    </row>
    <row r="162" spans="1:20" ht="14">
      <c r="A162" s="430">
        <v>16</v>
      </c>
      <c r="B162" s="431" t="s">
        <v>70</v>
      </c>
      <c r="C162" s="289"/>
      <c r="D162" s="313"/>
      <c r="E162" s="379" t="s">
        <v>71</v>
      </c>
      <c r="F162" s="328"/>
      <c r="G162" s="519">
        <f>'PLEASE FILL IN HERE FIRST!!!'!B39</f>
        <v>43198</v>
      </c>
      <c r="H162" s="519"/>
      <c r="I162" s="328" t="s">
        <v>340</v>
      </c>
      <c r="J162" s="328"/>
    </row>
    <row r="163" spans="1:20" ht="14">
      <c r="A163" s="445"/>
      <c r="B163" s="380" t="s">
        <v>205</v>
      </c>
      <c r="C163" s="381"/>
      <c r="D163" s="382"/>
      <c r="E163" s="383" t="s">
        <v>225</v>
      </c>
      <c r="F163" s="305"/>
      <c r="G163" s="383"/>
      <c r="H163" s="307"/>
      <c r="I163" s="307"/>
      <c r="J163" s="307"/>
    </row>
    <row r="164" spans="1:20" ht="17" customHeight="1">
      <c r="A164" s="445"/>
      <c r="B164" s="512" t="s">
        <v>332</v>
      </c>
      <c r="C164" s="512"/>
      <c r="D164" s="512"/>
      <c r="E164" s="305" t="s">
        <v>341</v>
      </c>
      <c r="F164" s="305"/>
      <c r="G164" s="384"/>
      <c r="H164" s="385"/>
      <c r="I164" s="337" t="str">
        <f>'PLEASE FILL IN HERE FIRST!!!'!B47&amp;"  "&amp;'PLEASE FILL IN HERE FIRST!!!'!B43</f>
        <v>120  Euro €</v>
      </c>
      <c r="J164" s="305" t="s">
        <v>276</v>
      </c>
    </row>
    <row r="165" spans="1:20" ht="13" customHeight="1">
      <c r="A165" s="445"/>
      <c r="B165" s="512"/>
      <c r="C165" s="512"/>
      <c r="D165" s="512"/>
      <c r="E165" s="514" t="s">
        <v>342</v>
      </c>
      <c r="F165" s="514"/>
      <c r="G165" s="514"/>
      <c r="H165" s="514"/>
      <c r="I165" s="514"/>
      <c r="J165" s="514"/>
    </row>
    <row r="166" spans="1:20" ht="27" customHeight="1">
      <c r="A166" s="445"/>
      <c r="B166" s="512"/>
      <c r="C166" s="512"/>
      <c r="D166" s="512"/>
      <c r="E166" s="514" t="s">
        <v>440</v>
      </c>
      <c r="F166" s="514"/>
      <c r="G166" s="514"/>
      <c r="H166" s="514"/>
      <c r="I166" s="514"/>
      <c r="J166" s="514"/>
      <c r="O166" s="549"/>
      <c r="P166" s="549"/>
      <c r="Q166" s="549"/>
      <c r="R166" s="549"/>
      <c r="S166" s="549"/>
      <c r="T166" s="549"/>
    </row>
    <row r="167" spans="1:20" ht="10" customHeight="1">
      <c r="A167" s="445"/>
      <c r="B167" s="512"/>
      <c r="C167" s="512"/>
      <c r="D167" s="512"/>
      <c r="E167" s="515"/>
      <c r="F167" s="515"/>
      <c r="G167" s="515"/>
      <c r="H167" s="515"/>
      <c r="I167" s="515"/>
      <c r="J167" s="515"/>
      <c r="O167" s="549"/>
      <c r="P167" s="549"/>
      <c r="Q167" s="549"/>
      <c r="R167" s="549"/>
      <c r="S167" s="549"/>
      <c r="T167" s="549"/>
    </row>
    <row r="168" spans="1:20" ht="14">
      <c r="A168" s="445"/>
      <c r="B168" s="512"/>
      <c r="C168" s="512"/>
      <c r="D168" s="512"/>
      <c r="E168" s="550" t="s">
        <v>441</v>
      </c>
      <c r="F168" s="550"/>
      <c r="G168" s="550"/>
      <c r="H168" s="550"/>
      <c r="I168" s="550"/>
      <c r="J168" s="550"/>
    </row>
    <row r="169" spans="1:20" ht="14">
      <c r="A169" s="433"/>
      <c r="B169" s="513"/>
      <c r="C169" s="513"/>
      <c r="D169" s="513"/>
      <c r="E169" s="386" t="s">
        <v>324</v>
      </c>
      <c r="F169" s="387"/>
      <c r="G169" s="388"/>
      <c r="H169" s="388"/>
      <c r="I169" s="388"/>
      <c r="J169" s="388"/>
    </row>
    <row r="170" spans="1:20" ht="5" customHeight="1">
      <c r="A170" s="341"/>
      <c r="B170" s="341"/>
      <c r="C170" s="286"/>
      <c r="D170" s="286"/>
      <c r="E170" s="286"/>
      <c r="F170" s="286"/>
      <c r="G170" s="378"/>
      <c r="H170" s="286"/>
      <c r="I170" s="286"/>
      <c r="J170" s="286"/>
    </row>
    <row r="171" spans="1:20" ht="14">
      <c r="A171" s="430">
        <v>17</v>
      </c>
      <c r="B171" s="431" t="s">
        <v>72</v>
      </c>
      <c r="C171" s="289"/>
      <c r="D171" s="313"/>
      <c r="E171" s="545" t="s">
        <v>73</v>
      </c>
      <c r="F171" s="545"/>
      <c r="G171" s="389" t="s">
        <v>74</v>
      </c>
      <c r="H171" s="390"/>
      <c r="I171" s="379"/>
      <c r="J171" s="379"/>
    </row>
    <row r="172" spans="1:20" ht="6" customHeight="1">
      <c r="A172" s="446"/>
      <c r="B172" s="437"/>
      <c r="C172" s="335"/>
      <c r="D172" s="291"/>
      <c r="E172" s="391"/>
      <c r="F172" s="391"/>
      <c r="G172" s="392"/>
      <c r="H172" s="306"/>
      <c r="I172" s="383"/>
      <c r="J172" s="383"/>
    </row>
    <row r="173" spans="1:20" ht="14">
      <c r="A173" s="432"/>
      <c r="B173" s="438"/>
      <c r="C173" s="393"/>
      <c r="D173" s="393"/>
      <c r="E173" s="552" t="s">
        <v>458</v>
      </c>
      <c r="F173" s="552"/>
      <c r="G173" s="552"/>
      <c r="H173" s="552"/>
      <c r="I173" s="394">
        <f>'PLEASE FILL IN HERE FIRST!!!'!B45</f>
        <v>12</v>
      </c>
      <c r="J173" s="395" t="str">
        <f>'PLEASE FILL IN HERE FIRST!!!'!B43</f>
        <v>Euro €</v>
      </c>
    </row>
    <row r="174" spans="1:20" ht="6" customHeight="1">
      <c r="A174" s="447"/>
      <c r="B174" s="433"/>
      <c r="C174" s="295"/>
      <c r="D174" s="396"/>
      <c r="E174" s="547"/>
      <c r="F174" s="547"/>
      <c r="G174" s="397"/>
      <c r="H174" s="398"/>
      <c r="I174" s="398"/>
      <c r="J174" s="398"/>
    </row>
    <row r="175" spans="1:20" ht="5" customHeight="1"/>
    <row r="176" spans="1:20" ht="13" customHeight="1">
      <c r="A176" s="430">
        <v>18</v>
      </c>
      <c r="B176" s="431" t="s">
        <v>75</v>
      </c>
      <c r="C176" s="289"/>
      <c r="D176" s="313"/>
      <c r="E176" s="546" t="s">
        <v>343</v>
      </c>
      <c r="F176" s="546"/>
      <c r="G176" s="546"/>
      <c r="H176" s="546"/>
      <c r="I176" s="546"/>
      <c r="J176" s="546"/>
    </row>
    <row r="177" spans="1:10" ht="13" customHeight="1">
      <c r="A177" s="432"/>
      <c r="B177" s="525" t="s">
        <v>80</v>
      </c>
      <c r="C177" s="525"/>
      <c r="D177" s="292">
        <v>1</v>
      </c>
      <c r="E177" s="555" t="s">
        <v>616</v>
      </c>
      <c r="F177" s="555"/>
      <c r="G177" s="555"/>
      <c r="H177" s="555"/>
      <c r="I177" s="555"/>
      <c r="J177" s="555"/>
    </row>
    <row r="178" spans="1:10" ht="13" customHeight="1">
      <c r="A178" s="432"/>
      <c r="B178" s="525" t="s">
        <v>81</v>
      </c>
      <c r="C178" s="525"/>
      <c r="D178" s="292">
        <v>2</v>
      </c>
      <c r="E178" s="555" t="s">
        <v>617</v>
      </c>
      <c r="F178" s="555"/>
      <c r="G178" s="555"/>
      <c r="H178" s="555"/>
      <c r="I178" s="555"/>
      <c r="J178" s="555"/>
    </row>
    <row r="179" spans="1:10" ht="13" customHeight="1">
      <c r="A179" s="432"/>
      <c r="B179" s="525" t="s">
        <v>82</v>
      </c>
      <c r="C179" s="525"/>
      <c r="D179" s="292">
        <v>3</v>
      </c>
      <c r="E179" s="555" t="s">
        <v>618</v>
      </c>
      <c r="F179" s="555"/>
      <c r="G179" s="555"/>
      <c r="H179" s="555"/>
      <c r="I179" s="555"/>
      <c r="J179" s="555"/>
    </row>
    <row r="180" spans="1:10" ht="13" customHeight="1">
      <c r="A180" s="432"/>
      <c r="B180" s="525" t="s">
        <v>82</v>
      </c>
      <c r="C180" s="525"/>
      <c r="D180" s="292">
        <v>4</v>
      </c>
      <c r="E180" s="555"/>
      <c r="F180" s="555"/>
      <c r="G180" s="555"/>
      <c r="H180" s="555"/>
      <c r="I180" s="555"/>
      <c r="J180" s="555"/>
    </row>
    <row r="181" spans="1:10" ht="13" customHeight="1">
      <c r="A181" s="432"/>
      <c r="B181" s="525" t="s">
        <v>83</v>
      </c>
      <c r="C181" s="525"/>
      <c r="D181" s="292">
        <v>5</v>
      </c>
      <c r="E181" s="555" t="s">
        <v>619</v>
      </c>
      <c r="F181" s="555"/>
      <c r="G181" s="555"/>
      <c r="H181" s="555"/>
      <c r="I181" s="555"/>
      <c r="J181" s="555"/>
    </row>
    <row r="182" spans="1:10" ht="13" customHeight="1">
      <c r="A182" s="432"/>
      <c r="B182" s="525" t="s">
        <v>84</v>
      </c>
      <c r="C182" s="525"/>
      <c r="D182" s="292">
        <v>6</v>
      </c>
      <c r="E182" s="555" t="s">
        <v>620</v>
      </c>
      <c r="F182" s="555"/>
      <c r="G182" s="555"/>
      <c r="H182" s="555"/>
      <c r="I182" s="555"/>
      <c r="J182" s="555"/>
    </row>
    <row r="183" spans="1:10" ht="13" customHeight="1">
      <c r="A183" s="432"/>
      <c r="B183" s="525" t="s">
        <v>220</v>
      </c>
      <c r="C183" s="525"/>
      <c r="D183" s="292">
        <v>7</v>
      </c>
      <c r="E183" s="555"/>
      <c r="F183" s="555"/>
      <c r="G183" s="555"/>
      <c r="H183" s="555"/>
      <c r="I183" s="555"/>
      <c r="J183" s="555"/>
    </row>
    <row r="184" spans="1:10" ht="13" customHeight="1">
      <c r="A184" s="432"/>
      <c r="B184" s="538" t="s">
        <v>221</v>
      </c>
      <c r="C184" s="399"/>
      <c r="D184" s="400"/>
      <c r="E184" s="557" t="s">
        <v>344</v>
      </c>
      <c r="F184" s="558"/>
      <c r="G184" s="558"/>
      <c r="H184" s="558"/>
      <c r="I184" s="558"/>
      <c r="J184" s="558"/>
    </row>
    <row r="185" spans="1:10" ht="13" customHeight="1">
      <c r="A185" s="432"/>
      <c r="B185" s="538"/>
      <c r="C185" s="512" t="s">
        <v>222</v>
      </c>
      <c r="D185" s="512"/>
      <c r="E185" s="483" t="s">
        <v>621</v>
      </c>
      <c r="F185" s="483"/>
      <c r="G185" s="483"/>
      <c r="H185" s="483"/>
      <c r="I185" s="483"/>
      <c r="J185" s="483"/>
    </row>
    <row r="186" spans="1:10" ht="13" customHeight="1">
      <c r="A186" s="432"/>
      <c r="B186" s="448"/>
      <c r="C186" s="512"/>
      <c r="D186" s="512"/>
      <c r="E186" s="483"/>
      <c r="F186" s="483"/>
      <c r="G186" s="483"/>
      <c r="H186" s="483"/>
      <c r="I186" s="483"/>
      <c r="J186" s="483"/>
    </row>
    <row r="187" spans="1:10" ht="13" customHeight="1">
      <c r="A187" s="432"/>
      <c r="B187" s="533"/>
      <c r="C187" s="533"/>
      <c r="D187" s="533"/>
      <c r="E187" s="531" t="s">
        <v>317</v>
      </c>
      <c r="F187" s="531"/>
      <c r="G187" s="531"/>
      <c r="H187" s="531"/>
      <c r="I187" s="531"/>
      <c r="J187" s="531"/>
    </row>
    <row r="188" spans="1:10" ht="13" customHeight="1">
      <c r="A188" s="433"/>
      <c r="B188" s="534"/>
      <c r="C188" s="534"/>
      <c r="D188" s="534"/>
      <c r="E188" s="532"/>
      <c r="F188" s="532"/>
      <c r="G188" s="532"/>
      <c r="H188" s="532"/>
      <c r="I188" s="532"/>
      <c r="J188" s="532"/>
    </row>
    <row r="189" spans="1:10" ht="5" customHeight="1"/>
    <row r="190" spans="1:10" ht="13" customHeight="1">
      <c r="A190" s="430">
        <v>19</v>
      </c>
      <c r="B190" s="431" t="s">
        <v>76</v>
      </c>
      <c r="C190" s="289"/>
      <c r="D190" s="313"/>
      <c r="E190" s="526" t="s">
        <v>345</v>
      </c>
      <c r="F190" s="526"/>
      <c r="G190" s="526"/>
      <c r="H190" s="526"/>
      <c r="I190" s="526"/>
      <c r="J190" s="526"/>
    </row>
    <row r="191" spans="1:10" ht="13" customHeight="1">
      <c r="A191" s="432"/>
      <c r="B191" s="432"/>
      <c r="C191" s="291"/>
      <c r="D191" s="291"/>
      <c r="E191" s="530"/>
      <c r="F191" s="530"/>
      <c r="G191" s="530"/>
      <c r="H191" s="530"/>
      <c r="I191" s="530"/>
      <c r="J191" s="530"/>
    </row>
    <row r="192" spans="1:10" ht="13" customHeight="1">
      <c r="A192" s="433"/>
      <c r="B192" s="433"/>
      <c r="C192" s="295"/>
      <c r="D192" s="295"/>
      <c r="E192" s="559"/>
      <c r="F192" s="559"/>
      <c r="G192" s="559"/>
      <c r="H192" s="559"/>
      <c r="I192" s="559"/>
      <c r="J192" s="559"/>
    </row>
    <row r="193" spans="1:10" ht="5" customHeight="1"/>
    <row r="194" spans="1:10" ht="11" customHeight="1">
      <c r="A194" s="430">
        <v>20</v>
      </c>
      <c r="B194" s="431" t="s">
        <v>162</v>
      </c>
      <c r="C194" s="289"/>
      <c r="D194" s="313"/>
      <c r="E194" s="527" t="s">
        <v>161</v>
      </c>
      <c r="F194" s="527"/>
      <c r="G194" s="527"/>
      <c r="H194" s="527"/>
      <c r="I194" s="527"/>
      <c r="J194" s="527"/>
    </row>
    <row r="195" spans="1:10" ht="11" customHeight="1">
      <c r="A195" s="432"/>
      <c r="B195" s="432"/>
      <c r="C195" s="291"/>
      <c r="D195" s="291"/>
      <c r="E195" s="528"/>
      <c r="F195" s="528"/>
      <c r="G195" s="528"/>
      <c r="H195" s="528"/>
      <c r="I195" s="528"/>
      <c r="J195" s="528"/>
    </row>
    <row r="196" spans="1:10" ht="11" customHeight="1">
      <c r="A196" s="432"/>
      <c r="B196" s="432"/>
      <c r="C196" s="291"/>
      <c r="D196" s="291"/>
      <c r="E196" s="528"/>
      <c r="F196" s="528"/>
      <c r="G196" s="528"/>
      <c r="H196" s="528"/>
      <c r="I196" s="528"/>
      <c r="J196" s="528"/>
    </row>
    <row r="197" spans="1:10" ht="11" customHeight="1">
      <c r="A197" s="432"/>
      <c r="B197" s="432"/>
      <c r="C197" s="291"/>
      <c r="D197" s="291"/>
      <c r="E197" s="528"/>
      <c r="F197" s="528"/>
      <c r="G197" s="528"/>
      <c r="H197" s="528"/>
      <c r="I197" s="528"/>
      <c r="J197" s="528"/>
    </row>
    <row r="198" spans="1:10" ht="11" customHeight="1">
      <c r="A198" s="432"/>
      <c r="B198" s="432"/>
      <c r="C198" s="291"/>
      <c r="D198" s="291"/>
      <c r="E198" s="528"/>
      <c r="F198" s="528"/>
      <c r="G198" s="528"/>
      <c r="H198" s="528"/>
      <c r="I198" s="528"/>
      <c r="J198" s="528"/>
    </row>
    <row r="199" spans="1:10" ht="11" customHeight="1">
      <c r="A199" s="432"/>
      <c r="B199" s="432"/>
      <c r="C199" s="291"/>
      <c r="D199" s="291"/>
      <c r="E199" s="528"/>
      <c r="F199" s="528"/>
      <c r="G199" s="528"/>
      <c r="H199" s="528"/>
      <c r="I199" s="528"/>
      <c r="J199" s="528"/>
    </row>
    <row r="200" spans="1:10" ht="11" customHeight="1">
      <c r="A200" s="432"/>
      <c r="B200" s="432"/>
      <c r="C200" s="291"/>
      <c r="D200" s="291"/>
      <c r="E200" s="528"/>
      <c r="F200" s="528"/>
      <c r="G200" s="528"/>
      <c r="H200" s="528"/>
      <c r="I200" s="528"/>
      <c r="J200" s="528"/>
    </row>
    <row r="201" spans="1:10" ht="11" customHeight="1">
      <c r="A201" s="433"/>
      <c r="B201" s="433"/>
      <c r="C201" s="295"/>
      <c r="D201" s="295"/>
      <c r="E201" s="529"/>
      <c r="F201" s="529"/>
      <c r="G201" s="529"/>
      <c r="H201" s="529"/>
      <c r="I201" s="529"/>
      <c r="J201" s="529"/>
    </row>
    <row r="202" spans="1:10" ht="5" customHeight="1">
      <c r="A202" s="341"/>
      <c r="B202" s="341"/>
      <c r="C202" s="286"/>
      <c r="D202" s="286"/>
      <c r="E202" s="401"/>
      <c r="F202" s="401"/>
      <c r="G202" s="401"/>
      <c r="H202" s="401"/>
      <c r="I202" s="401"/>
      <c r="J202" s="401"/>
    </row>
    <row r="203" spans="1:10" ht="13" customHeight="1">
      <c r="A203" s="430">
        <v>21</v>
      </c>
      <c r="B203" s="431" t="s">
        <v>170</v>
      </c>
      <c r="C203" s="313"/>
      <c r="D203" s="313"/>
      <c r="E203" s="527" t="s">
        <v>171</v>
      </c>
      <c r="F203" s="527"/>
      <c r="G203" s="527"/>
      <c r="H203" s="527"/>
      <c r="I203" s="527"/>
      <c r="J203" s="527"/>
    </row>
    <row r="204" spans="1:10" ht="13" customHeight="1">
      <c r="A204" s="432"/>
      <c r="B204" s="432"/>
      <c r="C204" s="291"/>
      <c r="D204" s="291"/>
      <c r="E204" s="528"/>
      <c r="F204" s="528"/>
      <c r="G204" s="528"/>
      <c r="H204" s="528"/>
      <c r="I204" s="528"/>
      <c r="J204" s="528"/>
    </row>
    <row r="205" spans="1:10" ht="13" customHeight="1">
      <c r="A205" s="432"/>
      <c r="B205" s="432"/>
      <c r="C205" s="291"/>
      <c r="D205" s="291"/>
      <c r="E205" s="528"/>
      <c r="F205" s="528"/>
      <c r="G205" s="528"/>
      <c r="H205" s="528"/>
      <c r="I205" s="528"/>
      <c r="J205" s="528"/>
    </row>
    <row r="206" spans="1:10" ht="13" customHeight="1">
      <c r="A206" s="433"/>
      <c r="B206" s="433"/>
      <c r="C206" s="295"/>
      <c r="D206" s="295"/>
      <c r="E206" s="529"/>
      <c r="F206" s="529"/>
      <c r="G206" s="529"/>
      <c r="H206" s="529"/>
      <c r="I206" s="529"/>
      <c r="J206" s="529"/>
    </row>
    <row r="207" spans="1:10" ht="5" customHeight="1">
      <c r="A207" s="341"/>
      <c r="B207" s="341"/>
      <c r="C207" s="286"/>
      <c r="D207" s="286"/>
      <c r="E207" s="402"/>
      <c r="F207" s="402"/>
      <c r="G207" s="402"/>
      <c r="H207" s="402"/>
      <c r="I207" s="402"/>
      <c r="J207" s="402"/>
    </row>
    <row r="208" spans="1:10" ht="13" customHeight="1">
      <c r="A208" s="430">
        <v>22</v>
      </c>
      <c r="B208" s="431" t="s">
        <v>312</v>
      </c>
      <c r="C208" s="313"/>
      <c r="D208" s="313"/>
      <c r="E208" s="553" t="s">
        <v>313</v>
      </c>
      <c r="F208" s="553"/>
      <c r="G208" s="553"/>
      <c r="H208" s="553"/>
      <c r="I208" s="553"/>
      <c r="J208" s="553"/>
    </row>
    <row r="209" spans="1:10" ht="13" customHeight="1">
      <c r="A209" s="433"/>
      <c r="B209" s="433"/>
      <c r="C209" s="295"/>
      <c r="D209" s="295"/>
      <c r="E209" s="554"/>
      <c r="F209" s="554"/>
      <c r="G209" s="554"/>
      <c r="H209" s="554"/>
      <c r="I209" s="554"/>
      <c r="J209" s="554"/>
    </row>
    <row r="210" spans="1:10" ht="5" customHeight="1">
      <c r="A210" s="341"/>
      <c r="B210" s="341"/>
      <c r="C210" s="286"/>
      <c r="D210" s="286"/>
      <c r="E210" s="286"/>
      <c r="F210" s="286"/>
      <c r="G210" s="286"/>
      <c r="H210" s="286"/>
      <c r="I210" s="286"/>
      <c r="J210" s="286"/>
    </row>
    <row r="211" spans="1:10" ht="12.75" customHeight="1">
      <c r="A211" s="430">
        <v>23</v>
      </c>
      <c r="B211" s="431" t="s">
        <v>200</v>
      </c>
      <c r="C211" s="403"/>
      <c r="D211" s="404"/>
      <c r="E211" s="526" t="s">
        <v>457</v>
      </c>
      <c r="F211" s="526"/>
      <c r="G211" s="526"/>
      <c r="H211" s="526"/>
      <c r="I211" s="526"/>
      <c r="J211" s="285">
        <f>INDEX(Events!I2:I104,MATCH('PLEASE FILL IN HERE FIRST!!!'!B7,Events!D2:D87,0))</f>
        <v>340</v>
      </c>
    </row>
    <row r="212" spans="1:10" ht="26" customHeight="1">
      <c r="A212" s="432"/>
      <c r="B212" s="441"/>
      <c r="C212" s="405"/>
      <c r="D212" s="405"/>
      <c r="E212" s="530" t="s">
        <v>325</v>
      </c>
      <c r="F212" s="530"/>
      <c r="G212" s="530"/>
      <c r="H212" s="530"/>
      <c r="I212" s="530"/>
      <c r="J212" s="530"/>
    </row>
    <row r="213" spans="1:10" ht="16" customHeight="1">
      <c r="A213" s="441"/>
      <c r="B213" s="441"/>
      <c r="C213" s="405"/>
      <c r="D213" s="405"/>
      <c r="E213" s="524" t="s">
        <v>442</v>
      </c>
      <c r="F213" s="524"/>
      <c r="G213" s="524"/>
      <c r="H213" s="524"/>
      <c r="I213" s="524"/>
      <c r="J213" s="524"/>
    </row>
    <row r="214" spans="1:10" ht="13" customHeight="1">
      <c r="A214" s="441"/>
      <c r="B214" s="441"/>
      <c r="C214" s="405"/>
      <c r="D214" s="405"/>
      <c r="E214" s="524" t="s">
        <v>365</v>
      </c>
      <c r="F214" s="524"/>
      <c r="G214" s="524"/>
      <c r="H214" s="524"/>
      <c r="I214" s="524"/>
      <c r="J214" s="524"/>
    </row>
    <row r="215" spans="1:10" ht="13" customHeight="1">
      <c r="A215" s="441"/>
      <c r="B215" s="441"/>
      <c r="C215" s="405"/>
      <c r="D215" s="405"/>
      <c r="E215" s="524" t="s">
        <v>443</v>
      </c>
      <c r="F215" s="524"/>
      <c r="G215" s="524"/>
      <c r="H215" s="524"/>
      <c r="I215" s="524"/>
      <c r="J215" s="524"/>
    </row>
    <row r="216" spans="1:10" ht="13" customHeight="1">
      <c r="A216" s="441"/>
      <c r="B216" s="441"/>
      <c r="C216" s="405"/>
      <c r="D216" s="405"/>
      <c r="E216" s="524" t="s">
        <v>444</v>
      </c>
      <c r="F216" s="524"/>
      <c r="G216" s="524"/>
      <c r="H216" s="524"/>
      <c r="I216" s="524"/>
      <c r="J216" s="524"/>
    </row>
    <row r="217" spans="1:10" ht="4" customHeight="1">
      <c r="A217" s="441"/>
      <c r="B217" s="441"/>
      <c r="C217" s="405"/>
      <c r="D217" s="405"/>
      <c r="E217" s="281"/>
      <c r="F217" s="281"/>
      <c r="G217" s="281"/>
      <c r="H217" s="281"/>
      <c r="I217" s="281"/>
      <c r="J217" s="281"/>
    </row>
    <row r="218" spans="1:10" ht="12" customHeight="1">
      <c r="A218" s="441"/>
      <c r="B218" s="441"/>
      <c r="C218" s="405"/>
      <c r="D218" s="405"/>
      <c r="E218" s="524" t="s">
        <v>326</v>
      </c>
      <c r="F218" s="524"/>
      <c r="G218" s="524"/>
      <c r="H218" s="524"/>
      <c r="I218" s="524"/>
      <c r="J218" s="524"/>
    </row>
    <row r="219" spans="1:10" ht="4" customHeight="1">
      <c r="A219" s="441"/>
      <c r="B219" s="441"/>
      <c r="C219" s="405"/>
      <c r="D219" s="405"/>
      <c r="E219" s="212"/>
      <c r="F219" s="212"/>
      <c r="G219" s="212"/>
      <c r="H219" s="212"/>
      <c r="I219" s="212"/>
      <c r="J219" s="212"/>
    </row>
    <row r="220" spans="1:10" ht="13" customHeight="1">
      <c r="A220" s="449"/>
      <c r="B220" s="449"/>
      <c r="C220" s="406"/>
      <c r="D220" s="406"/>
      <c r="E220" s="523" t="s">
        <v>445</v>
      </c>
      <c r="F220" s="523"/>
      <c r="G220" s="523"/>
      <c r="H220" s="523"/>
      <c r="I220" s="523"/>
      <c r="J220" s="523"/>
    </row>
    <row r="221" spans="1:10" ht="16.5" customHeight="1">
      <c r="A221" s="556"/>
      <c r="B221" s="556"/>
      <c r="C221" s="556"/>
      <c r="D221" s="556"/>
      <c r="E221" s="556"/>
      <c r="F221" s="556"/>
      <c r="G221" s="556"/>
      <c r="H221" s="556"/>
      <c r="I221" s="556"/>
      <c r="J221" s="556"/>
    </row>
    <row r="222" spans="1:10">
      <c r="A222" s="556"/>
      <c r="B222" s="556"/>
      <c r="C222" s="556"/>
      <c r="D222" s="556"/>
      <c r="E222" s="556"/>
      <c r="F222" s="556"/>
      <c r="G222" s="556"/>
      <c r="H222" s="556"/>
      <c r="I222" s="556"/>
      <c r="J222" s="556"/>
    </row>
    <row r="223" spans="1:10">
      <c r="A223" s="556"/>
      <c r="B223" s="556"/>
      <c r="C223" s="556"/>
      <c r="D223" s="556"/>
      <c r="E223" s="556"/>
      <c r="F223" s="556"/>
      <c r="G223" s="556"/>
      <c r="H223" s="556"/>
      <c r="I223" s="556"/>
      <c r="J223" s="556"/>
    </row>
    <row r="224" spans="1:10">
      <c r="A224" s="556"/>
      <c r="B224" s="556"/>
      <c r="C224" s="556"/>
      <c r="D224" s="556"/>
      <c r="E224" s="556"/>
      <c r="F224" s="556"/>
      <c r="G224" s="556"/>
      <c r="H224" s="556"/>
      <c r="I224" s="556"/>
      <c r="J224" s="556"/>
    </row>
    <row r="225" spans="1:11">
      <c r="A225" s="556"/>
      <c r="B225" s="556"/>
      <c r="C225" s="556"/>
      <c r="D225" s="556"/>
      <c r="E225" s="556"/>
      <c r="F225" s="556"/>
      <c r="G225" s="556"/>
      <c r="H225" s="556"/>
      <c r="I225" s="556"/>
      <c r="J225" s="556"/>
    </row>
    <row r="227" spans="1:11">
      <c r="F227" s="548"/>
      <c r="G227" s="548"/>
      <c r="H227" s="548"/>
      <c r="I227" s="548"/>
      <c r="J227" s="548"/>
      <c r="K227" s="548"/>
    </row>
    <row r="228" spans="1:11">
      <c r="F228" s="548"/>
      <c r="G228" s="548"/>
      <c r="H228" s="548"/>
      <c r="I228" s="548"/>
      <c r="J228" s="548"/>
      <c r="K228" s="548"/>
    </row>
    <row r="229" spans="1:11">
      <c r="F229" s="548"/>
      <c r="G229" s="548"/>
      <c r="H229" s="548"/>
      <c r="I229" s="548"/>
      <c r="J229" s="548"/>
      <c r="K229" s="548"/>
    </row>
    <row r="230" spans="1:11">
      <c r="F230" s="548"/>
      <c r="G230" s="548"/>
      <c r="H230" s="548"/>
      <c r="I230" s="548"/>
      <c r="J230" s="548"/>
      <c r="K230" s="548"/>
    </row>
    <row r="231" spans="1:11">
      <c r="F231" s="548"/>
      <c r="G231" s="548"/>
      <c r="H231" s="548"/>
      <c r="I231" s="548"/>
      <c r="J231" s="548"/>
      <c r="K231" s="548"/>
    </row>
  </sheetData>
  <sheetProtection password="CA4D" sheet="1" objects="1" scenarios="1" selectLockedCells="1"/>
  <mergeCells count="163">
    <mergeCell ref="K227:K231"/>
    <mergeCell ref="O166:T166"/>
    <mergeCell ref="O167:T167"/>
    <mergeCell ref="E168:J168"/>
    <mergeCell ref="E151:F151"/>
    <mergeCell ref="E173:H173"/>
    <mergeCell ref="F227:F231"/>
    <mergeCell ref="G227:G231"/>
    <mergeCell ref="H227:H231"/>
    <mergeCell ref="I227:I231"/>
    <mergeCell ref="J227:J231"/>
    <mergeCell ref="E208:J209"/>
    <mergeCell ref="E177:J177"/>
    <mergeCell ref="E178:J178"/>
    <mergeCell ref="E179:J179"/>
    <mergeCell ref="E180:J180"/>
    <mergeCell ref="E181:J181"/>
    <mergeCell ref="E182:J182"/>
    <mergeCell ref="E183:J183"/>
    <mergeCell ref="A221:J225"/>
    <mergeCell ref="E184:J184"/>
    <mergeCell ref="E194:J201"/>
    <mergeCell ref="E190:J192"/>
    <mergeCell ref="B183:C183"/>
    <mergeCell ref="A2:J2"/>
    <mergeCell ref="A3:J3"/>
    <mergeCell ref="A6:J6"/>
    <mergeCell ref="E22:J22"/>
    <mergeCell ref="E21:J21"/>
    <mergeCell ref="E16:J16"/>
    <mergeCell ref="E17:J17"/>
    <mergeCell ref="B4:J4"/>
    <mergeCell ref="C185:D186"/>
    <mergeCell ref="E185:J186"/>
    <mergeCell ref="B184:B185"/>
    <mergeCell ref="H44:I49"/>
    <mergeCell ref="A158:D158"/>
    <mergeCell ref="H158:J158"/>
    <mergeCell ref="A46:C47"/>
    <mergeCell ref="E119:J119"/>
    <mergeCell ref="E120:J120"/>
    <mergeCell ref="E118:J118"/>
    <mergeCell ref="E81:J81"/>
    <mergeCell ref="E116:J116"/>
    <mergeCell ref="F136:J137"/>
    <mergeCell ref="E171:F171"/>
    <mergeCell ref="E176:J176"/>
    <mergeCell ref="E174:F174"/>
    <mergeCell ref="E24:J24"/>
    <mergeCell ref="E8:J8"/>
    <mergeCell ref="E10:J10"/>
    <mergeCell ref="E9:J9"/>
    <mergeCell ref="E18:J18"/>
    <mergeCell ref="E19:J19"/>
    <mergeCell ref="E11:J11"/>
    <mergeCell ref="E12:J12"/>
    <mergeCell ref="E14:J14"/>
    <mergeCell ref="E13:J13"/>
    <mergeCell ref="E23:J23"/>
    <mergeCell ref="E109:J109"/>
    <mergeCell ref="E121:J121"/>
    <mergeCell ref="E85:J85"/>
    <mergeCell ref="E102:J102"/>
    <mergeCell ref="E103:J103"/>
    <mergeCell ref="E220:J220"/>
    <mergeCell ref="E213:J213"/>
    <mergeCell ref="B177:C177"/>
    <mergeCell ref="B178:C178"/>
    <mergeCell ref="B179:C179"/>
    <mergeCell ref="B180:C180"/>
    <mergeCell ref="B181:C181"/>
    <mergeCell ref="B182:C182"/>
    <mergeCell ref="E211:I211"/>
    <mergeCell ref="E203:J206"/>
    <mergeCell ref="E215:J215"/>
    <mergeCell ref="E216:J216"/>
    <mergeCell ref="E218:J218"/>
    <mergeCell ref="E214:J214"/>
    <mergeCell ref="E212:J212"/>
    <mergeCell ref="E187:J188"/>
    <mergeCell ref="B187:D188"/>
    <mergeCell ref="D73:D74"/>
    <mergeCell ref="E72:J72"/>
    <mergeCell ref="E80:J80"/>
    <mergeCell ref="B164:D169"/>
    <mergeCell ref="E165:J165"/>
    <mergeCell ref="E167:J167"/>
    <mergeCell ref="E166:J166"/>
    <mergeCell ref="E82:J82"/>
    <mergeCell ref="E87:G87"/>
    <mergeCell ref="C75:D79"/>
    <mergeCell ref="E104:G104"/>
    <mergeCell ref="E105:G105"/>
    <mergeCell ref="C110:D114"/>
    <mergeCell ref="E110:J114"/>
    <mergeCell ref="C144:D148"/>
    <mergeCell ref="F134:J134"/>
    <mergeCell ref="E152:F152"/>
    <mergeCell ref="F153:J153"/>
    <mergeCell ref="G162:H162"/>
    <mergeCell ref="E144:J148"/>
    <mergeCell ref="E122:G122"/>
    <mergeCell ref="E123:G123"/>
    <mergeCell ref="E107:J107"/>
    <mergeCell ref="E108:J108"/>
    <mergeCell ref="A48:C49"/>
    <mergeCell ref="E71:J71"/>
    <mergeCell ref="F60:G60"/>
    <mergeCell ref="F63:G63"/>
    <mergeCell ref="E50:J50"/>
    <mergeCell ref="C60:D60"/>
    <mergeCell ref="J47:J49"/>
    <mergeCell ref="E48:F48"/>
    <mergeCell ref="E49:F49"/>
    <mergeCell ref="E69:J69"/>
    <mergeCell ref="F61:G61"/>
    <mergeCell ref="E68:J68"/>
    <mergeCell ref="E70:J70"/>
    <mergeCell ref="E58:J58"/>
    <mergeCell ref="G54:J54"/>
    <mergeCell ref="E75:J79"/>
    <mergeCell ref="E86:G86"/>
    <mergeCell ref="F57:J57"/>
    <mergeCell ref="E83:J83"/>
    <mergeCell ref="E47:F47"/>
    <mergeCell ref="E98:J98"/>
    <mergeCell ref="E99:J99"/>
    <mergeCell ref="E100:J100"/>
    <mergeCell ref="E74:H74"/>
    <mergeCell ref="E29:J29"/>
    <mergeCell ref="E38:J38"/>
    <mergeCell ref="E42:J42"/>
    <mergeCell ref="E46:F46"/>
    <mergeCell ref="E40:J40"/>
    <mergeCell ref="E31:J31"/>
    <mergeCell ref="E32:J32"/>
    <mergeCell ref="E37:J37"/>
    <mergeCell ref="E39:J39"/>
    <mergeCell ref="E41:J41"/>
    <mergeCell ref="A7:J7"/>
    <mergeCell ref="E88:J88"/>
    <mergeCell ref="E90:K90"/>
    <mergeCell ref="E91:K91"/>
    <mergeCell ref="E125:J125"/>
    <mergeCell ref="E126:J126"/>
    <mergeCell ref="E127:J127"/>
    <mergeCell ref="E136:E137"/>
    <mergeCell ref="E92:J96"/>
    <mergeCell ref="C92:D96"/>
    <mergeCell ref="C128:D132"/>
    <mergeCell ref="E128:J132"/>
    <mergeCell ref="E117:J117"/>
    <mergeCell ref="F62:G62"/>
    <mergeCell ref="E45:F45"/>
    <mergeCell ref="E84:J84"/>
    <mergeCell ref="E28:J28"/>
    <mergeCell ref="E36:J36"/>
    <mergeCell ref="E34:J34"/>
    <mergeCell ref="E101:J101"/>
    <mergeCell ref="E26:J26"/>
    <mergeCell ref="E27:J27"/>
    <mergeCell ref="E33:J33"/>
    <mergeCell ref="E44:F44"/>
  </mergeCells>
  <phoneticPr fontId="10" type="noConversion"/>
  <conditionalFormatting sqref="E48:F49">
    <cfRule type="notContainsBlanks" dxfId="31" priority="37">
      <formula>LEN(TRIM(E48))&gt;0</formula>
    </cfRule>
  </conditionalFormatting>
  <conditionalFormatting sqref="J47:J49">
    <cfRule type="expression" dxfId="30" priority="49">
      <formula>$H$44="For Super Series U21 Singles are OPTIONAL. Do you want to have U21 Singles Events for your tournament?"</formula>
    </cfRule>
  </conditionalFormatting>
  <conditionalFormatting sqref="G48:G49">
    <cfRule type="containsText" dxfId="29" priority="5" operator="containsText" text="No">
      <formula>NOT(ISERROR(SEARCH("No",G48)))</formula>
    </cfRule>
  </conditionalFormatting>
  <dataValidations xWindow="795" yWindow="397" count="10">
    <dataValidation type="list" allowBlank="1" showInputMessage="1" showErrorMessage="1" promptTitle="Time" prompt="Click the arrow and select the time" sqref="H151:H152 J151:J152 I56">
      <formula1>hours</formula1>
    </dataValidation>
    <dataValidation type="list" allowBlank="1" showInputMessage="1" showErrorMessage="1" promptTitle="Currency" prompt="Select in the list" sqref="I123 I86:I87">
      <formula1>currency</formula1>
    </dataValidation>
    <dataValidation type="list" allowBlank="1" showInputMessage="1" showErrorMessage="1" errorTitle="You didn't find it" error="Send an email to cv@tmsin.com with the number of tables you will use" promptTitle="Number of tables" prompt="Click on the right arrow and select the number of practice tables" sqref="E61">
      <formula1>nb_tables</formula1>
    </dataValidation>
    <dataValidation type="list" allowBlank="1" showInputMessage="1" showErrorMessage="1" errorTitle="You didn't find it ?" error="Please send an email to_x000d_cv@tmsin.com with your equipment supplier name" promptTitle="Brand name" prompt="Select the manufacturer in the list" sqref="F60:G61">
      <formula1>Tables</formula1>
    </dataValidation>
    <dataValidation allowBlank="1" showInputMessage="1" showErrorMessage="1" errorTitle="You didn't find it ?" error="Send an email to cv@tmsin.com with the number of tables you will use" sqref="E62"/>
    <dataValidation type="list" allowBlank="1" showInputMessage="1" showErrorMessage="1" promptTitle="Floor" prompt="Please select the floor mats from the list." sqref="F63:G63">
      <formula1>Sports_Floor</formula1>
    </dataValidation>
    <dataValidation type="list" allowBlank="1" showInputMessage="1" showErrorMessage="1" promptTitle="Balls" prompt="Please select the Balls from the list." sqref="F62:G62">
      <formula1>Balls</formula1>
    </dataValidation>
    <dataValidation allowBlank="1" showInputMessage="1" showErrorMessage="1" promptTitle="Choose Yes or No" prompt="To reset to original just delete the value you chosen from the dropdown cell." sqref="J47:J49"/>
    <dataValidation type="list" allowBlank="1" showInputMessage="1" showErrorMessage="1" promptTitle="Currency" prompt="Select in the list" sqref="I122">
      <formula1>currency</formula1>
    </dataValidation>
    <dataValidation type="list" allowBlank="1" showInputMessage="1" showErrorMessage="1" sqref="I104 I105">
      <formula1>currency</formula1>
    </dataValidation>
  </dataValidations>
  <printOptions horizontalCentered="1"/>
  <pageMargins left="0" right="0" top="0" bottom="0" header="0" footer="0"/>
  <pageSetup paperSize="9" scale="51" fitToHeight="0" orientation="portrait" horizontalDpi="4294967292" verticalDpi="4294967292"/>
  <rowBreaks count="1" manualBreakCount="1">
    <brk id="114" max="9" man="1"/>
  </rowBreaks>
  <drawing r:id="rId1"/>
  <legacyDrawing r:id="rId2"/>
  <extLst>
    <ext xmlns:x14="http://schemas.microsoft.com/office/spreadsheetml/2009/9/main" uri="{78C0D931-6437-407d-A8EE-F0AAD7539E65}">
      <x14:conditionalFormattings>
        <x14:conditionalFormatting xmlns:xm="http://schemas.microsoft.com/office/excel/2006/main">
          <x14:cfRule type="expression" priority="23" id="{CC00D76D-A081-E84E-9EC1-B32DADB56050}">
            <xm:f>ISNUMBER(SEARCH("WTGF",'PLEASE FILL IN HERE FIRST!!!'!$B$5))=TRUE</xm:f>
            <x14:dxf>
              <font>
                <b/>
                <i val="0"/>
                <color theme="0"/>
              </font>
              <fill>
                <patternFill patternType="solid">
                  <fgColor indexed="64"/>
                  <bgColor rgb="FFFFC000"/>
                </patternFill>
              </fill>
              <border>
                <left style="thin">
                  <color rgb="FFFFC000"/>
                </left>
                <right style="thin">
                  <color rgb="FFFFC000"/>
                </right>
                <top style="thin">
                  <color rgb="FFFFC000"/>
                </top>
                <bottom style="thin">
                  <color rgb="FFFFC000"/>
                </bottom>
              </border>
            </x14:dxf>
          </x14:cfRule>
          <x14:cfRule type="expression" priority="24" id="{BE052EE5-11E7-154C-BE79-AE721F4C1A40}">
            <xm:f>ISNUMBER(SEARCH("Platinum",'PLEASE FILL IN HERE FIRST!!!'!$B$5))=TRUE</xm:f>
            <x14:dxf>
              <font>
                <b/>
                <i val="0"/>
                <color theme="0"/>
              </font>
              <fill>
                <patternFill patternType="solid">
                  <fgColor indexed="64"/>
                  <bgColor rgb="FF767171"/>
                </patternFill>
              </fill>
              <border>
                <left style="thin">
                  <color rgb="FF767171"/>
                </left>
                <right style="thin">
                  <color rgb="FF767171"/>
                </right>
                <top style="thin">
                  <color rgb="FF767171"/>
                </top>
                <bottom style="thin">
                  <color rgb="FF767171"/>
                </bottom>
              </border>
            </x14:dxf>
          </x14:cfRule>
          <x14:cfRule type="expression" priority="28" id="{01D3C7BA-D106-3C44-971C-4EE40CAC199A}">
            <xm:f>ISNUMBER(SEARCH("World Tour",'PLEASE FILL IN HERE FIRST!!!'!$B$5))=TRUE</xm:f>
            <x14:dxf>
              <font>
                <b/>
                <i val="0"/>
                <color theme="0"/>
              </font>
              <fill>
                <patternFill patternType="solid">
                  <fgColor indexed="64"/>
                  <bgColor rgb="FFC00000"/>
                </patternFill>
              </fill>
              <border>
                <left style="thin">
                  <color rgb="FFC00000"/>
                </left>
                <right style="thin">
                  <color rgb="FFC00000"/>
                </right>
                <top style="thin">
                  <color rgb="FFC00000"/>
                </top>
                <bottom style="thin">
                  <color rgb="FFC00000"/>
                </bottom>
              </border>
            </x14:dxf>
          </x14:cfRule>
          <xm:sqref>A6:J6</xm:sqref>
        </x14:conditionalFormatting>
        <x14:conditionalFormatting xmlns:xm="http://schemas.microsoft.com/office/excel/2006/main">
          <x14:cfRule type="expression" priority="10" id="{29CA6C93-77ED-994F-AB74-0523A15FF7EA}">
            <xm:f>'PLEASE FILL IN HERE FIRST!!!'!$B$5='PLEASE FILL IN HERE FIRST!!!'!$J$13</xm:f>
            <x14:dxf>
              <font>
                <color theme="0"/>
              </font>
              <fill>
                <patternFill patternType="solid">
                  <fgColor indexed="64"/>
                  <bgColor rgb="FF14522C"/>
                </patternFill>
              </fill>
            </x14:dxf>
          </x14:cfRule>
          <x14:cfRule type="expression" priority="11" id="{4703DA97-B8D6-E74A-BC58-0153D65D66AD}">
            <xm:f>'PLEASE FILL IN HERE FIRST!!!'!$B$5='PLEASE FILL IN HERE FIRST!!!'!$J$11</xm:f>
            <x14:dxf>
              <font>
                <color theme="0"/>
              </font>
              <fill>
                <patternFill patternType="solid">
                  <fgColor indexed="64"/>
                  <bgColor rgb="FFC00000"/>
                </patternFill>
              </fill>
            </x14:dxf>
          </x14:cfRule>
          <x14:cfRule type="expression" priority="12" id="{8B9E5C98-8551-0744-90B6-B491D2CDC7D0}">
            <xm:f>'PLEASE FILL IN HERE FIRST!!!'!$B$5='PLEASE FILL IN HERE FIRST!!!'!$J$9</xm:f>
            <x14:dxf>
              <font>
                <color theme="0"/>
              </font>
              <fill>
                <patternFill patternType="solid">
                  <fgColor indexed="64"/>
                  <bgColor rgb="FF767171"/>
                </patternFill>
              </fill>
            </x14:dxf>
          </x14:cfRule>
          <xm:sqref>A8 A16 A21 A26 A31 A36 A44 A52 A54 A56 A60 A65 A68 A116 A134</xm:sqref>
        </x14:conditionalFormatting>
        <x14:conditionalFormatting xmlns:xm="http://schemas.microsoft.com/office/excel/2006/main">
          <x14:cfRule type="expression" priority="6" id="{D8E70F81-94E3-9649-816A-988FAFC054E7}">
            <xm:f>'PLEASE FILL IN HERE FIRST!!!'!$B$5='PLEASE FILL IN HERE FIRST!!!'!$J$9</xm:f>
            <x14:dxf>
              <font>
                <color theme="0"/>
              </font>
              <fill>
                <patternFill patternType="solid">
                  <fgColor indexed="64"/>
                  <bgColor rgb="FF767171"/>
                </patternFill>
              </fill>
            </x14:dxf>
          </x14:cfRule>
          <x14:cfRule type="expression" priority="7" id="{0E4A3F1F-899A-A743-B912-F455250CDF5F}">
            <xm:f>'PLEASE FILL IN HERE FIRST!!!'!$B$5='PLEASE FILL IN HERE FIRST!!!'!$J$11</xm:f>
            <x14:dxf>
              <font>
                <color theme="0"/>
              </font>
              <fill>
                <patternFill patternType="solid">
                  <fgColor indexed="64"/>
                  <bgColor rgb="FFC00000"/>
                </patternFill>
              </fill>
            </x14:dxf>
          </x14:cfRule>
          <x14:cfRule type="expression" priority="8" id="{97FBCCDE-5BD2-7A4C-A29C-D0B4CDCD1FEF}">
            <xm:f>'PLEASE FILL IN HERE FIRST!!!'!$B$5='PLEASE FILL IN HERE FIRST!!!'!$J$13</xm:f>
            <x14:dxf>
              <font>
                <color theme="0"/>
              </font>
              <fill>
                <patternFill patternType="solid">
                  <fgColor indexed="64"/>
                  <bgColor rgb="FF14522C"/>
                </patternFill>
              </fill>
            </x14:dxf>
          </x14:cfRule>
          <xm:sqref>A142 A151 A155 A162 A171 A176 A190 A194 A203 A208 A211</xm:sqref>
        </x14:conditionalFormatting>
      </x14:conditionalFormattings>
    </ext>
    <ext xmlns:x14="http://schemas.microsoft.com/office/spreadsheetml/2009/9/main" uri="{CCE6A557-97BC-4b89-ADB6-D9C93CAAB3DF}">
      <x14:dataValidations xmlns:xm="http://schemas.microsoft.com/office/excel/2006/main" xWindow="795" yWindow="397" count="3">
        <x14:dataValidation type="list" allowBlank="1" showInputMessage="1" showErrorMessage="1" errorTitle="You didn't find it ?" error="Send an email to cv@tmsin.com with the number of tables you will use" promptTitle="Number of  tables" prompt="Click on the right arrow and select the number of competition tables">
          <x14:formula1>
            <xm:f>Listes!$A$9:$A$23</xm:f>
          </x14:formula1>
          <xm:sqref>E60</xm:sqref>
        </x14:dataValidation>
        <x14:dataValidation type="list" allowBlank="1" showInputMessage="1" showErrorMessage="1">
          <x14:formula1>
            <xm:f>Listes!$L$2:$L$128</xm:f>
          </x14:formula1>
          <xm:sqref>J60</xm:sqref>
        </x14:dataValidation>
        <x14:dataValidation type="list" allowBlank="1" showInputMessage="1" showErrorMessage="1">
          <x14:formula1>
            <xm:f>INDEX(Listes!$F$2:$F$19,MATCH($F$63,Listes!$E$2:$E$19,0))</xm:f>
          </x14:formula1>
          <xm:sqref>H63</xm:sqref>
        </x14:dataValidation>
      </x14:dataValidations>
    </ext>
    <ext xmlns:mx="http://schemas.microsoft.com/office/mac/excel/2008/main" uri="{64002731-A6B0-56B0-2670-7721B7C09600}">
      <mx:PLV Mode="0" OnePage="0" WScale="10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21"/>
    <pageSetUpPr autoPageBreaks="0" fitToPage="1"/>
  </sheetPr>
  <dimension ref="A1:J45"/>
  <sheetViews>
    <sheetView showGridLines="0" showZeros="0" showOutlineSymbols="0" workbookViewId="0">
      <selection activeCell="B7" sqref="B7:I7"/>
    </sheetView>
  </sheetViews>
  <sheetFormatPr baseColWidth="10" defaultColWidth="11.5" defaultRowHeight="12" x14ac:dyDescent="0"/>
  <cols>
    <col min="1" max="1" width="14.33203125" customWidth="1"/>
    <col min="2" max="2" width="4.83203125" customWidth="1"/>
    <col min="3" max="3" width="4.33203125" customWidth="1"/>
    <col min="4" max="4" width="17.83203125" customWidth="1"/>
    <col min="5" max="5" width="11.5" customWidth="1"/>
    <col min="6" max="6" width="9.5" customWidth="1"/>
    <col min="7" max="7" width="13.33203125" style="77" customWidth="1"/>
    <col min="8" max="8" width="11.83203125" customWidth="1"/>
    <col min="9" max="9" width="8.6640625" customWidth="1"/>
    <col min="10" max="10" width="8.33203125" style="77" customWidth="1"/>
  </cols>
  <sheetData>
    <row r="1" spans="1:10" s="69" customFormat="1" ht="39" customHeight="1">
      <c r="A1" s="584" t="str">
        <f>'PLEASE FILL IN HERE FIRST!!!'!B3</f>
        <v>ITTF Challenge</v>
      </c>
      <c r="B1" s="584"/>
      <c r="C1" s="584"/>
      <c r="D1" s="584"/>
      <c r="E1" s="584"/>
      <c r="F1" s="584"/>
      <c r="G1" s="584"/>
      <c r="H1" s="584"/>
      <c r="I1" s="584"/>
      <c r="J1" s="584"/>
    </row>
    <row r="2" spans="1:10" s="69" customFormat="1" ht="39" customHeight="1">
      <c r="A2" s="584" t="s">
        <v>198</v>
      </c>
      <c r="B2" s="584"/>
      <c r="C2" s="584"/>
      <c r="D2" s="584"/>
      <c r="E2" s="584"/>
      <c r="F2" s="584"/>
      <c r="G2" s="584"/>
      <c r="H2" s="584"/>
      <c r="I2" s="584"/>
      <c r="J2" s="584"/>
    </row>
    <row r="3" spans="1:10" ht="16">
      <c r="A3" s="589" t="str">
        <f>'PLEASE FILL IN HERE FIRST!!!'!B5</f>
        <v>Challenge</v>
      </c>
      <c r="B3" s="589"/>
      <c r="C3" s="589"/>
      <c r="D3" s="589"/>
      <c r="E3" s="589"/>
      <c r="F3" s="589"/>
      <c r="G3" s="589"/>
      <c r="H3" s="589"/>
      <c r="I3" s="589"/>
      <c r="J3" s="85"/>
    </row>
    <row r="4" spans="1:10" ht="16">
      <c r="A4" s="590" t="str">
        <f>'PLEASE FILL IN HERE FIRST!!!'!B7</f>
        <v>Zagreb (CRO) - ITTF CHALLENGE</v>
      </c>
      <c r="B4" s="590"/>
      <c r="C4" s="590"/>
      <c r="D4" s="590"/>
      <c r="E4" s="590"/>
      <c r="F4" s="590"/>
      <c r="G4" s="590"/>
      <c r="H4" s="590"/>
      <c r="I4" s="590"/>
      <c r="J4" s="85"/>
    </row>
    <row r="5" spans="1:10" ht="16">
      <c r="A5" s="169"/>
      <c r="B5" s="169"/>
      <c r="C5" s="169"/>
      <c r="D5" s="170">
        <f>'PLEASE FILL IN HERE FIRST!!!'!B9</f>
        <v>43200</v>
      </c>
      <c r="E5" s="171" t="s">
        <v>108</v>
      </c>
      <c r="F5" s="585">
        <f>'PLEASE FILL IN HERE FIRST!!!'!D9</f>
        <v>43204</v>
      </c>
      <c r="G5" s="585"/>
      <c r="H5" s="169"/>
      <c r="I5" s="169"/>
      <c r="J5" s="10"/>
    </row>
    <row r="6" spans="1:10" ht="27" customHeight="1"/>
    <row r="7" spans="1:10" ht="23">
      <c r="A7" s="152" t="s">
        <v>90</v>
      </c>
      <c r="B7" s="586"/>
      <c r="C7" s="587"/>
      <c r="D7" s="587"/>
      <c r="E7" s="587"/>
      <c r="F7" s="587"/>
      <c r="G7" s="587"/>
      <c r="H7" s="587"/>
      <c r="I7" s="588"/>
      <c r="J7" s="80"/>
    </row>
    <row r="9" spans="1:10" ht="13">
      <c r="A9" s="151" t="s">
        <v>102</v>
      </c>
    </row>
    <row r="10" spans="1:10" ht="13" thickBot="1"/>
    <row r="11" spans="1:10" ht="25" customHeight="1" thickBot="1">
      <c r="B11" s="153"/>
      <c r="C11" s="151"/>
      <c r="D11" s="154" t="s">
        <v>91</v>
      </c>
    </row>
    <row r="12" spans="1:10" ht="17" thickBot="1">
      <c r="B12" s="155"/>
      <c r="C12" s="151"/>
      <c r="D12" s="154"/>
    </row>
    <row r="13" spans="1:10" ht="25" customHeight="1" thickBot="1">
      <c r="B13" s="153"/>
      <c r="C13" s="151"/>
      <c r="D13" s="154" t="s">
        <v>92</v>
      </c>
    </row>
    <row r="14" spans="1:10" ht="17" thickBot="1">
      <c r="B14" s="155"/>
      <c r="C14" s="151"/>
      <c r="D14" s="154"/>
    </row>
    <row r="15" spans="1:10" ht="24" customHeight="1" thickBot="1">
      <c r="B15" s="153"/>
      <c r="C15" s="151"/>
      <c r="D15" s="154" t="s">
        <v>93</v>
      </c>
    </row>
    <row r="16" spans="1:10" ht="17" thickBot="1">
      <c r="B16" s="155"/>
      <c r="C16" s="151"/>
      <c r="D16" s="154"/>
    </row>
    <row r="17" spans="1:10" ht="25" customHeight="1" thickBot="1">
      <c r="B17" s="153"/>
      <c r="C17" s="151"/>
      <c r="D17" s="154" t="s">
        <v>94</v>
      </c>
    </row>
    <row r="19" spans="1:10" s="77" customFormat="1">
      <c r="A19" s="582" t="s">
        <v>0</v>
      </c>
      <c r="B19" s="582"/>
      <c r="C19" s="582"/>
      <c r="D19" s="582"/>
      <c r="E19" s="582"/>
      <c r="F19" s="582"/>
      <c r="G19" s="582"/>
      <c r="H19" s="79">
        <f>'PLEASE FILL IN HERE FIRST!!!'!$B$47</f>
        <v>120</v>
      </c>
      <c r="I19" s="78" t="str">
        <f>'PLEASE FILL IN HERE FIRST!!!'!$B$43</f>
        <v>Euro €</v>
      </c>
      <c r="J19" s="78"/>
    </row>
    <row r="20" spans="1:10" s="77" customFormat="1">
      <c r="A20" s="583" t="s">
        <v>1</v>
      </c>
      <c r="B20" s="583"/>
      <c r="C20" s="583"/>
      <c r="D20" s="583"/>
      <c r="E20" s="583"/>
      <c r="F20" s="583"/>
      <c r="G20" s="583"/>
      <c r="H20" s="79">
        <f>'PLEASE FILL IN HERE FIRST!!!'!B49</f>
        <v>120</v>
      </c>
      <c r="I20" s="78" t="str">
        <f>'PLEASE FILL IN HERE FIRST!!!'!B43</f>
        <v>Euro €</v>
      </c>
      <c r="J20" s="78"/>
    </row>
    <row r="21" spans="1:10" s="77" customFormat="1"/>
    <row r="22" spans="1:10" s="77" customFormat="1">
      <c r="A22" s="156" t="s">
        <v>189</v>
      </c>
      <c r="B22" s="156"/>
      <c r="C22" s="156"/>
      <c r="D22" s="157">
        <f>'PLEASE FILL IN HERE FIRST!!!'!B47</f>
        <v>120</v>
      </c>
      <c r="E22" s="158" t="str">
        <f>'PLEASE FILL IN HERE FIRST!!!'!B43</f>
        <v>Euro €</v>
      </c>
      <c r="F22" s="158" t="s">
        <v>190</v>
      </c>
      <c r="G22" s="158"/>
      <c r="H22" s="159"/>
      <c r="I22" s="159"/>
      <c r="J22" s="159"/>
    </row>
    <row r="23" spans="1:10">
      <c r="A23" s="158" t="s">
        <v>191</v>
      </c>
      <c r="B23" s="159"/>
      <c r="C23" s="159"/>
      <c r="D23" s="159"/>
      <c r="E23" s="159"/>
      <c r="F23" s="159"/>
      <c r="G23" s="159"/>
      <c r="H23" s="159"/>
      <c r="I23" s="159"/>
      <c r="J23" s="159"/>
    </row>
    <row r="24" spans="1:10" ht="13" thickBot="1">
      <c r="A24" s="159"/>
      <c r="B24" s="159"/>
      <c r="C24" s="159"/>
      <c r="D24" s="159"/>
      <c r="E24" s="159"/>
      <c r="F24" s="159"/>
      <c r="G24" s="159"/>
      <c r="H24" s="159"/>
      <c r="I24" s="159"/>
      <c r="J24" s="159"/>
    </row>
    <row r="25" spans="1:10" ht="25" customHeight="1" thickBot="1">
      <c r="A25" s="159"/>
      <c r="B25" s="160"/>
      <c r="C25" s="159"/>
      <c r="D25" s="156" t="s">
        <v>95</v>
      </c>
      <c r="E25" s="159" t="s">
        <v>192</v>
      </c>
      <c r="F25" s="161">
        <f>Prospectus!H86</f>
        <v>140</v>
      </c>
      <c r="G25" s="158" t="str">
        <f>'PLEASE FILL IN HERE FIRST!!!'!$B$43</f>
        <v>Euro €</v>
      </c>
      <c r="H25" s="159" t="s">
        <v>193</v>
      </c>
      <c r="I25" s="161">
        <f>Prospectus!H122</f>
        <v>0</v>
      </c>
      <c r="J25" s="158" t="str">
        <f>'PLEASE FILL IN HERE FIRST!!!'!$B$43</f>
        <v>Euro €</v>
      </c>
    </row>
    <row r="26" spans="1:10" ht="13" thickBot="1">
      <c r="A26" s="159"/>
      <c r="B26" s="159"/>
      <c r="C26" s="159"/>
      <c r="D26" s="162" t="s">
        <v>106</v>
      </c>
      <c r="E26" s="159"/>
      <c r="F26" s="159"/>
      <c r="G26" s="159"/>
      <c r="H26" s="159"/>
      <c r="I26" s="159"/>
      <c r="J26" s="159"/>
    </row>
    <row r="27" spans="1:10" ht="25" customHeight="1" thickBot="1">
      <c r="A27" s="159"/>
      <c r="B27" s="160"/>
      <c r="C27" s="159"/>
      <c r="D27" s="156" t="s">
        <v>96</v>
      </c>
      <c r="E27" s="159" t="s">
        <v>192</v>
      </c>
      <c r="F27" s="161">
        <f>Prospectus!H87</f>
        <v>120</v>
      </c>
      <c r="G27" s="158" t="str">
        <f>'PLEASE FILL IN HERE FIRST!!!'!$B$43</f>
        <v>Euro €</v>
      </c>
      <c r="H27" s="159" t="s">
        <v>193</v>
      </c>
      <c r="I27" s="161">
        <f>Prospectus!H123</f>
        <v>0</v>
      </c>
      <c r="J27" s="158" t="str">
        <f>'PLEASE FILL IN HERE FIRST!!!'!$B$43</f>
        <v>Euro €</v>
      </c>
    </row>
    <row r="28" spans="1:10">
      <c r="A28" s="159"/>
      <c r="B28" s="159"/>
      <c r="C28" s="159"/>
      <c r="D28" s="159"/>
      <c r="E28" s="159"/>
      <c r="F28" s="159"/>
      <c r="G28" s="159"/>
      <c r="H28" s="159"/>
      <c r="I28" s="163"/>
      <c r="J28" s="159"/>
    </row>
    <row r="29" spans="1:10" ht="13" thickBot="1">
      <c r="A29" s="159"/>
      <c r="B29" s="159"/>
      <c r="C29" s="159"/>
      <c r="D29" s="159"/>
      <c r="E29" s="159"/>
      <c r="F29" s="159"/>
      <c r="G29" s="159"/>
      <c r="H29" s="159"/>
      <c r="I29" s="159"/>
      <c r="J29" s="159"/>
    </row>
    <row r="30" spans="1:10" ht="25" customHeight="1" thickBot="1">
      <c r="A30" s="164" t="s">
        <v>97</v>
      </c>
      <c r="B30" s="160"/>
      <c r="C30" s="159"/>
      <c r="D30" s="159" t="s">
        <v>98</v>
      </c>
      <c r="E30" s="159"/>
      <c r="F30" s="159"/>
      <c r="G30" s="159"/>
      <c r="H30" s="159"/>
      <c r="I30" s="159"/>
      <c r="J30" s="159"/>
    </row>
    <row r="31" spans="1:10">
      <c r="A31" s="159"/>
      <c r="B31" s="159"/>
      <c r="C31" s="159"/>
      <c r="D31" s="159"/>
      <c r="E31" s="159"/>
      <c r="F31" s="159"/>
      <c r="G31" s="159"/>
      <c r="H31" s="159"/>
      <c r="I31" s="159"/>
      <c r="J31" s="159"/>
    </row>
    <row r="32" spans="1:10">
      <c r="A32" s="561"/>
      <c r="B32" s="562"/>
      <c r="C32" s="562"/>
      <c r="D32" s="563"/>
      <c r="E32" s="159"/>
      <c r="F32" s="576"/>
      <c r="G32" s="577"/>
      <c r="H32" s="577"/>
      <c r="I32" s="577"/>
      <c r="J32" s="578"/>
    </row>
    <row r="33" spans="1:10">
      <c r="A33" s="564"/>
      <c r="B33" s="565"/>
      <c r="C33" s="565"/>
      <c r="D33" s="566"/>
      <c r="E33" s="159"/>
      <c r="F33" s="572" t="s">
        <v>100</v>
      </c>
      <c r="G33" s="572"/>
      <c r="H33" s="572"/>
      <c r="I33" s="572"/>
      <c r="J33" s="165"/>
    </row>
    <row r="34" spans="1:10">
      <c r="A34" s="564"/>
      <c r="B34" s="565"/>
      <c r="C34" s="565"/>
      <c r="D34" s="566"/>
      <c r="E34" s="159"/>
      <c r="F34" s="166"/>
      <c r="G34" s="166"/>
      <c r="H34" s="166"/>
      <c r="I34" s="166"/>
      <c r="J34" s="166"/>
    </row>
    <row r="35" spans="1:10">
      <c r="A35" s="564"/>
      <c r="B35" s="565"/>
      <c r="C35" s="565"/>
      <c r="D35" s="566"/>
      <c r="E35" s="159"/>
      <c r="F35" s="166"/>
      <c r="G35" s="166"/>
      <c r="H35" s="166"/>
      <c r="I35" s="166"/>
      <c r="J35" s="166"/>
    </row>
    <row r="36" spans="1:10">
      <c r="A36" s="564"/>
      <c r="B36" s="565"/>
      <c r="C36" s="565"/>
      <c r="D36" s="566"/>
      <c r="E36" s="159"/>
      <c r="F36" s="166"/>
      <c r="G36" s="166"/>
      <c r="H36" s="166"/>
      <c r="I36" s="166"/>
      <c r="J36" s="166"/>
    </row>
    <row r="37" spans="1:10">
      <c r="A37" s="567"/>
      <c r="B37" s="568"/>
      <c r="C37" s="568"/>
      <c r="D37" s="569"/>
      <c r="E37" s="159"/>
      <c r="F37" s="576"/>
      <c r="G37" s="577"/>
      <c r="H37" s="577"/>
      <c r="I37" s="577"/>
      <c r="J37" s="578"/>
    </row>
    <row r="38" spans="1:10">
      <c r="A38" s="570" t="s">
        <v>101</v>
      </c>
      <c r="B38" s="570"/>
      <c r="C38" s="570"/>
      <c r="D38" s="570"/>
      <c r="E38" s="159"/>
      <c r="F38" s="571" t="s">
        <v>99</v>
      </c>
      <c r="G38" s="571"/>
      <c r="H38" s="571"/>
      <c r="I38" s="571"/>
      <c r="J38" s="167"/>
    </row>
    <row r="39" spans="1:10">
      <c r="A39" s="159"/>
      <c r="B39" s="159"/>
      <c r="C39" s="159"/>
      <c r="D39" s="159"/>
      <c r="E39" s="159"/>
      <c r="F39" s="159"/>
      <c r="G39" s="159"/>
      <c r="H39" s="159"/>
      <c r="I39" s="159"/>
      <c r="J39" s="159"/>
    </row>
    <row r="40" spans="1:10">
      <c r="A40" s="159" t="s">
        <v>105</v>
      </c>
      <c r="B40" s="159"/>
      <c r="C40" s="159"/>
      <c r="D40" s="159"/>
      <c r="E40" s="159"/>
      <c r="F40" s="159"/>
      <c r="G40" s="159"/>
      <c r="H40" s="580">
        <f>'PLEASE FILL IN HERE FIRST!!!'!B31</f>
        <v>0</v>
      </c>
      <c r="I40" s="581"/>
      <c r="J40" s="581"/>
    </row>
    <row r="41" spans="1:10">
      <c r="A41" s="159"/>
      <c r="B41" s="159"/>
      <c r="C41" s="159"/>
      <c r="D41" s="159"/>
      <c r="E41" s="159"/>
      <c r="F41" s="159"/>
      <c r="G41" s="159"/>
      <c r="H41" s="159"/>
      <c r="I41" s="159"/>
      <c r="J41" s="159"/>
    </row>
    <row r="42" spans="1:10">
      <c r="A42" s="168" t="s">
        <v>103</v>
      </c>
      <c r="B42" s="573">
        <f>'PLEASE FILL IN HERE FIRST!!!'!B27</f>
        <v>0</v>
      </c>
      <c r="C42" s="574"/>
      <c r="D42" s="575"/>
      <c r="E42" s="168" t="s">
        <v>104</v>
      </c>
      <c r="F42" s="579" t="str">
        <f>Accommodation!B50</f>
        <v>hsts@zg.t-com.hr</v>
      </c>
      <c r="G42" s="574"/>
      <c r="H42" s="574"/>
      <c r="I42" s="574"/>
      <c r="J42" s="575"/>
    </row>
    <row r="45" spans="1:10">
      <c r="F45" s="560"/>
      <c r="G45" s="560"/>
      <c r="H45" s="560"/>
      <c r="I45" s="560"/>
    </row>
  </sheetData>
  <sheetProtection password="CA4D" sheet="1" objects="1" scenarios="1" selectLockedCells="1"/>
  <mergeCells count="18">
    <mergeCell ref="A19:G19"/>
    <mergeCell ref="A20:G20"/>
    <mergeCell ref="A2:J2"/>
    <mergeCell ref="F5:G5"/>
    <mergeCell ref="A1:J1"/>
    <mergeCell ref="B7:I7"/>
    <mergeCell ref="A3:I3"/>
    <mergeCell ref="A4:I4"/>
    <mergeCell ref="F45:I45"/>
    <mergeCell ref="A32:D37"/>
    <mergeCell ref="A38:D38"/>
    <mergeCell ref="F38:I38"/>
    <mergeCell ref="F33:I33"/>
    <mergeCell ref="B42:D42"/>
    <mergeCell ref="F32:J32"/>
    <mergeCell ref="F37:J37"/>
    <mergeCell ref="F42:J42"/>
    <mergeCell ref="H40:J40"/>
  </mergeCells>
  <phoneticPr fontId="3" type="noConversion"/>
  <pageMargins left="0.59" right="0.59" top="0.79000000000000015" bottom="0.79000000000000015" header="0" footer="0"/>
  <pageSetup paperSize="9" scale="81" orientation="portrait" horizontalDpi="4294967292" verticalDpi="4294967292"/>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11"/>
    <pageSetUpPr fitToPage="1"/>
  </sheetPr>
  <dimension ref="A1:V50"/>
  <sheetViews>
    <sheetView showGridLines="0" tabSelected="1" zoomScale="90" zoomScaleNormal="90" zoomScalePageLayoutView="90" workbookViewId="0">
      <selection activeCell="M12" sqref="M12"/>
    </sheetView>
  </sheetViews>
  <sheetFormatPr baseColWidth="10" defaultColWidth="0" defaultRowHeight="12" x14ac:dyDescent="0"/>
  <cols>
    <col min="1" max="1" width="19.6640625" style="54" customWidth="1"/>
    <col min="2" max="2" width="20.5" style="54" customWidth="1"/>
    <col min="3" max="3" width="18.5" style="54" customWidth="1"/>
    <col min="4" max="4" width="8.83203125" style="54" customWidth="1"/>
    <col min="5" max="5" width="10.33203125" style="54" bestFit="1" customWidth="1"/>
    <col min="6" max="6" width="19.33203125" style="54" bestFit="1" customWidth="1"/>
    <col min="7" max="7" width="13.5" style="54" bestFit="1" customWidth="1"/>
    <col min="8" max="8" width="6.5" style="54" bestFit="1" customWidth="1"/>
    <col min="9" max="10" width="6.83203125" style="54" bestFit="1" customWidth="1"/>
    <col min="11" max="11" width="6.83203125" style="54" customWidth="1"/>
    <col min="12" max="12" width="7.33203125" style="54" customWidth="1"/>
    <col min="13" max="13" width="21" style="54" customWidth="1"/>
    <col min="14" max="14" width="11.6640625" style="54" bestFit="1" customWidth="1"/>
    <col min="15" max="15" width="14.1640625" style="54" bestFit="1" customWidth="1"/>
    <col min="16" max="16" width="11.33203125" style="54" bestFit="1" customWidth="1"/>
    <col min="17" max="17" width="18" style="54" customWidth="1"/>
    <col min="18" max="19" width="11.5" style="54" customWidth="1"/>
    <col min="20" max="20" width="17.1640625" style="54" hidden="1" customWidth="1"/>
    <col min="21" max="22" width="0" style="51" hidden="1" customWidth="1"/>
    <col min="23" max="16384" width="11.5" style="54" hidden="1"/>
  </cols>
  <sheetData>
    <row r="1" spans="1:22" ht="25">
      <c r="A1" s="591" t="str">
        <f>'PLEASE FILL IN HERE FIRST!!!'!B3&amp;" "&amp;"["&amp;'PLEASE FILL IN HERE FIRST!!!'!B5&amp;"]"</f>
        <v>ITTF Challenge [Challenge]</v>
      </c>
      <c r="B1" s="591"/>
      <c r="C1" s="591"/>
      <c r="D1" s="591"/>
      <c r="E1" s="591"/>
      <c r="F1" s="591"/>
      <c r="G1" s="591"/>
      <c r="H1" s="591"/>
      <c r="I1" s="591"/>
      <c r="J1" s="591"/>
      <c r="K1" s="591"/>
      <c r="L1" s="591"/>
      <c r="M1" s="591"/>
      <c r="N1" s="591"/>
      <c r="O1" s="591"/>
      <c r="P1" s="591"/>
      <c r="Q1" s="591"/>
    </row>
    <row r="2" spans="1:22" ht="25">
      <c r="A2" s="591" t="s">
        <v>199</v>
      </c>
      <c r="B2" s="591"/>
      <c r="C2" s="591"/>
      <c r="D2" s="591"/>
      <c r="E2" s="591"/>
      <c r="F2" s="591"/>
      <c r="G2" s="591"/>
      <c r="H2" s="591"/>
      <c r="I2" s="591"/>
      <c r="J2" s="591"/>
      <c r="K2" s="591"/>
      <c r="L2" s="591"/>
      <c r="M2" s="591"/>
      <c r="N2" s="591"/>
      <c r="O2" s="591"/>
      <c r="P2" s="591"/>
      <c r="Q2" s="591"/>
    </row>
    <row r="3" spans="1:22" ht="24" hidden="1">
      <c r="A3" s="592" t="str">
        <f>'PLEASE FILL IN HERE FIRST!!!'!B5</f>
        <v>Challenge</v>
      </c>
      <c r="B3" s="592"/>
      <c r="C3" s="592"/>
      <c r="D3" s="592"/>
      <c r="E3" s="592"/>
      <c r="F3" s="592"/>
      <c r="G3" s="592"/>
      <c r="H3" s="592"/>
      <c r="I3" s="592"/>
      <c r="J3" s="592"/>
      <c r="K3" s="592"/>
      <c r="L3" s="592"/>
      <c r="M3" s="592"/>
      <c r="N3" s="592"/>
      <c r="O3" s="592"/>
      <c r="P3" s="592"/>
      <c r="Q3" s="592"/>
    </row>
    <row r="4" spans="1:22" s="204" customFormat="1" ht="25" customHeight="1">
      <c r="A4" s="593" t="str">
        <f>'PLEASE FILL IN HERE FIRST!!!'!B7</f>
        <v>Zagreb (CRO) - ITTF CHALLENGE</v>
      </c>
      <c r="B4" s="593"/>
      <c r="C4" s="593"/>
      <c r="D4" s="593"/>
      <c r="E4" s="593"/>
      <c r="F4" s="593"/>
      <c r="G4" s="593"/>
      <c r="H4" s="593"/>
      <c r="I4" s="593"/>
      <c r="J4" s="593"/>
      <c r="K4" s="593"/>
      <c r="L4" s="593"/>
      <c r="M4" s="593"/>
      <c r="N4" s="593"/>
      <c r="O4" s="593"/>
      <c r="P4" s="593"/>
      <c r="Q4" s="593"/>
      <c r="U4" s="203"/>
      <c r="V4" s="203"/>
    </row>
    <row r="5" spans="1:22" s="422" customFormat="1" ht="21" customHeight="1">
      <c r="A5" s="457" t="s">
        <v>434</v>
      </c>
      <c r="B5" s="458">
        <f>'PLEASE FILL IN HERE FIRST!!!'!B9</f>
        <v>43200</v>
      </c>
      <c r="C5" s="459" t="s">
        <v>108</v>
      </c>
      <c r="D5" s="594">
        <f>INDEX(Events!N2:N29,MATCH(A4,Events!D2:D12,0))</f>
        <v>43201</v>
      </c>
      <c r="E5" s="594"/>
      <c r="F5" s="458"/>
      <c r="G5" s="459"/>
      <c r="H5" s="594" t="s">
        <v>435</v>
      </c>
      <c r="I5" s="594"/>
      <c r="J5" s="594"/>
      <c r="K5" s="458"/>
      <c r="L5" s="458"/>
      <c r="M5" s="458">
        <f>INDEX(Events!O2:O29,MATCH(A4,Events!D2:D12,0))</f>
        <v>43202</v>
      </c>
      <c r="N5" s="460" t="s">
        <v>108</v>
      </c>
      <c r="O5" s="461">
        <f>'PLEASE FILL IN HERE FIRST!!!'!D9</f>
        <v>43204</v>
      </c>
      <c r="P5" s="460"/>
      <c r="Q5" s="460"/>
      <c r="U5" s="423"/>
      <c r="V5" s="423"/>
    </row>
    <row r="6" spans="1:22" ht="9" customHeight="1"/>
    <row r="7" spans="1:22" ht="20">
      <c r="A7" s="595" t="s">
        <v>327</v>
      </c>
      <c r="B7" s="596"/>
      <c r="C7" s="597" t="s">
        <v>311</v>
      </c>
      <c r="D7" s="598"/>
      <c r="E7" s="598"/>
      <c r="F7" s="598"/>
      <c r="G7" s="598"/>
      <c r="H7" s="598"/>
      <c r="I7" s="598"/>
      <c r="J7" s="598"/>
      <c r="K7" s="598"/>
      <c r="L7" s="598"/>
      <c r="M7" s="598"/>
      <c r="N7" s="598"/>
      <c r="O7" s="598"/>
      <c r="P7" s="598"/>
      <c r="Q7" s="599"/>
    </row>
    <row r="8" spans="1:22" ht="13">
      <c r="A8" s="101"/>
      <c r="B8" s="101"/>
      <c r="C8" s="101"/>
      <c r="D8" s="90"/>
      <c r="E8" s="101"/>
      <c r="F8" s="101"/>
      <c r="G8" s="101"/>
      <c r="H8" s="101"/>
      <c r="I8" s="101"/>
      <c r="J8" s="101"/>
      <c r="K8" s="101"/>
      <c r="L8" s="101"/>
      <c r="M8" s="101"/>
      <c r="N8" s="101"/>
      <c r="O8" s="101"/>
      <c r="P8" s="101"/>
    </row>
    <row r="9" spans="1:22" ht="14" customHeight="1">
      <c r="A9" s="603" t="s">
        <v>330</v>
      </c>
      <c r="B9" s="603" t="s">
        <v>110</v>
      </c>
      <c r="C9" s="603" t="s">
        <v>109</v>
      </c>
      <c r="D9" s="603" t="s">
        <v>111</v>
      </c>
      <c r="E9" s="603" t="s">
        <v>112</v>
      </c>
      <c r="F9" s="218" t="s">
        <v>16</v>
      </c>
      <c r="G9" s="218" t="s">
        <v>17</v>
      </c>
      <c r="H9" s="218" t="s">
        <v>54</v>
      </c>
      <c r="I9" s="218" t="s">
        <v>55</v>
      </c>
      <c r="J9" s="218" t="s">
        <v>56</v>
      </c>
      <c r="K9" s="218" t="s">
        <v>57</v>
      </c>
      <c r="L9" s="603" t="s">
        <v>51</v>
      </c>
      <c r="M9" s="603" t="s">
        <v>133</v>
      </c>
      <c r="N9" s="218" t="s">
        <v>134</v>
      </c>
      <c r="O9" s="218" t="s">
        <v>135</v>
      </c>
      <c r="P9" s="218" t="s">
        <v>136</v>
      </c>
      <c r="Q9" s="226" t="s">
        <v>28</v>
      </c>
    </row>
    <row r="10" spans="1:22" ht="24" customHeight="1">
      <c r="A10" s="604"/>
      <c r="B10" s="604"/>
      <c r="C10" s="604"/>
      <c r="D10" s="604"/>
      <c r="E10" s="604"/>
      <c r="F10" s="265" t="s">
        <v>119</v>
      </c>
      <c r="G10" s="265" t="s">
        <v>119</v>
      </c>
      <c r="H10" s="266" t="s">
        <v>202</v>
      </c>
      <c r="I10" s="265" t="s">
        <v>203</v>
      </c>
      <c r="J10" s="265" t="s">
        <v>203</v>
      </c>
      <c r="K10" s="265" t="s">
        <v>203</v>
      </c>
      <c r="L10" s="604"/>
      <c r="M10" s="604"/>
      <c r="N10" s="218"/>
      <c r="O10" s="227" t="str">
        <f>'PLEASE FILL IN HERE FIRST!!!'!B43</f>
        <v>Euro €</v>
      </c>
      <c r="P10" s="227" t="str">
        <f>'PLEASE FILL IN HERE FIRST!!!'!B43</f>
        <v>Euro €</v>
      </c>
      <c r="Q10" s="227" t="str">
        <f>'PLEASE FILL IN HERE FIRST!!!'!B43</f>
        <v>Euro €</v>
      </c>
    </row>
    <row r="11" spans="1:22" ht="20.25" customHeight="1">
      <c r="A11" s="213" t="s">
        <v>122</v>
      </c>
      <c r="B11" s="214" t="s">
        <v>23</v>
      </c>
      <c r="C11" s="214" t="s">
        <v>22</v>
      </c>
      <c r="D11" s="215" t="s">
        <v>201</v>
      </c>
      <c r="E11" s="215" t="s">
        <v>25</v>
      </c>
      <c r="F11" s="216">
        <v>40128</v>
      </c>
      <c r="G11" s="216">
        <v>40132</v>
      </c>
      <c r="H11" s="215" t="s">
        <v>26</v>
      </c>
      <c r="I11" s="215"/>
      <c r="J11" s="215"/>
      <c r="K11" s="215"/>
      <c r="L11" s="215" t="s">
        <v>163</v>
      </c>
      <c r="M11" s="215" t="s">
        <v>27</v>
      </c>
      <c r="N11" s="215">
        <v>4</v>
      </c>
      <c r="O11" s="217">
        <f>Prospectus!I73</f>
        <v>120</v>
      </c>
      <c r="P11" s="217">
        <f>'PLEASE FILL IN HERE FIRST!!!'!B47</f>
        <v>120</v>
      </c>
      <c r="Q11" s="217">
        <f>'PLEASE FILL IN HERE FIRST!!!'!B45</f>
        <v>12</v>
      </c>
    </row>
    <row r="12" spans="1:22" ht="19.5" customHeight="1">
      <c r="A12" s="218">
        <v>1</v>
      </c>
      <c r="B12" s="219"/>
      <c r="C12" s="219"/>
      <c r="D12" s="220"/>
      <c r="E12" s="220"/>
      <c r="F12" s="221"/>
      <c r="G12" s="221"/>
      <c r="H12" s="220"/>
      <c r="I12" s="220"/>
      <c r="J12" s="220"/>
      <c r="K12" s="220"/>
      <c r="L12" s="220"/>
      <c r="M12" s="222"/>
      <c r="N12" s="218" t="str">
        <f>IF(AND(F12&lt;&gt;0,G12&lt;&gt;0),G12-F12,"")</f>
        <v/>
      </c>
      <c r="O12" s="223" t="str">
        <f>IF(AND(I12="x",L12="SR"),Prospectus!$H$86*N12,IF(AND(I12="x",L12="DR"),Prospectus!$H$87*N12,IF(AND(J12="x",L12="SR"),Prospectus!$H$104*N12,IF(AND(J12="x",L12="DR"),Prospectus!$H$105*N12,IF(AND(K12="x",L12="SR"),Prospectus!$H$122*N12,IF(AND(K12="x",L12="DR"),Prospectus!$H$123*N12," "))))))</f>
        <v xml:space="preserve"> </v>
      </c>
      <c r="P12" s="223" t="str">
        <f>IF(H12="x",$P$11,IF(I12="x","",IF(J12="x","",IF(K12="x","",""))))</f>
        <v/>
      </c>
      <c r="Q12" s="223" t="str">
        <f t="shared" ref="Q12:Q41" si="0">IF(E12="PLA",$Q$11,"")</f>
        <v/>
      </c>
      <c r="T12" s="54" t="str">
        <f>$B12&amp;" "&amp;$C12</f>
        <v xml:space="preserve"> </v>
      </c>
    </row>
    <row r="13" spans="1:22" ht="19.5" customHeight="1">
      <c r="A13" s="218">
        <v>2</v>
      </c>
      <c r="B13" s="219"/>
      <c r="C13" s="219"/>
      <c r="D13" s="220"/>
      <c r="E13" s="220"/>
      <c r="F13" s="221"/>
      <c r="G13" s="221"/>
      <c r="H13" s="220"/>
      <c r="I13" s="220"/>
      <c r="J13" s="220"/>
      <c r="K13" s="220"/>
      <c r="L13" s="220"/>
      <c r="M13" s="222"/>
      <c r="N13" s="218" t="str">
        <f t="shared" ref="N13:N41" si="1">IF(AND(F13&lt;&gt;0,G13&lt;&gt;0),G13-F13,"")</f>
        <v/>
      </c>
      <c r="O13" s="223" t="str">
        <f>IF(AND(I13="x",L13="SR"),Prospectus!$H$86*N13,IF(AND(I13="x",L13="DR"),Prospectus!$H$87*N13,IF(AND(J13="x",L13="SR"),Prospectus!$H$104*N13,IF(AND(J13="x",L13="DR"),Prospectus!$H$105*N13,IF(AND(K13="x",L13="SR"),Prospectus!$H$122*N13,IF(AND(K13="x",L13="DR"),Prospectus!$H$123*N13," "))))))</f>
        <v xml:space="preserve"> </v>
      </c>
      <c r="P13" s="223" t="str">
        <f t="shared" ref="P13:P41" si="2">IF(H13="x",$P$11,IF(I13="x","",IF(J13="x","",IF(K13="x","",""))))</f>
        <v/>
      </c>
      <c r="Q13" s="223" t="str">
        <f t="shared" si="0"/>
        <v/>
      </c>
      <c r="T13" s="54" t="str">
        <f t="shared" ref="T13:T44" si="3">$B13&amp;" "&amp;$C13</f>
        <v xml:space="preserve"> </v>
      </c>
    </row>
    <row r="14" spans="1:22" ht="19.5" customHeight="1">
      <c r="A14" s="218">
        <v>3</v>
      </c>
      <c r="B14" s="219"/>
      <c r="C14" s="219"/>
      <c r="D14" s="220"/>
      <c r="E14" s="220"/>
      <c r="F14" s="221"/>
      <c r="G14" s="221"/>
      <c r="H14" s="220"/>
      <c r="I14" s="220"/>
      <c r="J14" s="220"/>
      <c r="K14" s="220"/>
      <c r="L14" s="220"/>
      <c r="M14" s="222"/>
      <c r="N14" s="218" t="str">
        <f t="shared" si="1"/>
        <v/>
      </c>
      <c r="O14" s="223" t="str">
        <f>IF(AND(I14="x",L14="SR"),Prospectus!$H$86*N14,IF(AND(I14="x",L14="DR"),Prospectus!$H$87*N14,IF(AND(J14="x",L14="SR"),Prospectus!$H$104*N14,IF(AND(J14="x",L14="DR"),Prospectus!$H$105*N14,IF(AND(K14="x",L14="SR"),Prospectus!$H$122*N14,IF(AND(K14="x",L14="DR"),Prospectus!$H$123*N14," "))))))</f>
        <v xml:space="preserve"> </v>
      </c>
      <c r="P14" s="223" t="str">
        <f t="shared" si="2"/>
        <v/>
      </c>
      <c r="Q14" s="223" t="str">
        <f t="shared" si="0"/>
        <v/>
      </c>
      <c r="T14" s="54" t="str">
        <f t="shared" si="3"/>
        <v xml:space="preserve"> </v>
      </c>
    </row>
    <row r="15" spans="1:22" ht="19.5" customHeight="1">
      <c r="A15" s="218">
        <v>4</v>
      </c>
      <c r="B15" s="219"/>
      <c r="C15" s="219"/>
      <c r="D15" s="220"/>
      <c r="E15" s="220"/>
      <c r="F15" s="221"/>
      <c r="G15" s="221"/>
      <c r="H15" s="220"/>
      <c r="I15" s="220"/>
      <c r="J15" s="220"/>
      <c r="K15" s="220"/>
      <c r="L15" s="220"/>
      <c r="M15" s="222"/>
      <c r="N15" s="218" t="str">
        <f t="shared" si="1"/>
        <v/>
      </c>
      <c r="O15" s="223" t="str">
        <f>IF(AND(I15="x",L15="SR"),Prospectus!$H$86*N15,IF(AND(I15="x",L15="DR"),Prospectus!$H$87*N15,IF(AND(J15="x",L15="SR"),Prospectus!$H$104*N15,IF(AND(J15="x",L15="DR"),Prospectus!$H$105*N15,IF(AND(K15="x",L15="SR"),Prospectus!$H$122*N15,IF(AND(K15="x",L15="DR"),Prospectus!$H$123*N15," "))))))</f>
        <v xml:space="preserve"> </v>
      </c>
      <c r="P15" s="223" t="str">
        <f t="shared" si="2"/>
        <v/>
      </c>
      <c r="Q15" s="223" t="str">
        <f t="shared" si="0"/>
        <v/>
      </c>
      <c r="T15" s="54" t="str">
        <f t="shared" si="3"/>
        <v xml:space="preserve"> </v>
      </c>
    </row>
    <row r="16" spans="1:22" ht="19.5" customHeight="1">
      <c r="A16" s="218">
        <v>5</v>
      </c>
      <c r="B16" s="219"/>
      <c r="C16" s="219"/>
      <c r="D16" s="220"/>
      <c r="E16" s="220"/>
      <c r="F16" s="221"/>
      <c r="G16" s="221"/>
      <c r="H16" s="220"/>
      <c r="I16" s="220"/>
      <c r="J16" s="220"/>
      <c r="K16" s="220"/>
      <c r="L16" s="220"/>
      <c r="M16" s="222"/>
      <c r="N16" s="218" t="str">
        <f t="shared" si="1"/>
        <v/>
      </c>
      <c r="O16" s="223" t="str">
        <f>IF(AND(I16="x",L16="SR"),Prospectus!$H$86*N16,IF(AND(I16="x",L16="DR"),Prospectus!$H$87*N16,IF(AND(J16="x",L16="SR"),Prospectus!$H$104*N16,IF(AND(J16="x",L16="DR"),Prospectus!$H$105*N16,IF(AND(K16="x",L16="SR"),Prospectus!$H$122*N16,IF(AND(K16="x",L16="DR"),Prospectus!$H$123*N16," "))))))</f>
        <v xml:space="preserve"> </v>
      </c>
      <c r="P16" s="223" t="str">
        <f t="shared" si="2"/>
        <v/>
      </c>
      <c r="Q16" s="223" t="str">
        <f t="shared" si="0"/>
        <v/>
      </c>
      <c r="T16" s="54" t="str">
        <f t="shared" si="3"/>
        <v xml:space="preserve"> </v>
      </c>
    </row>
    <row r="17" spans="1:20" ht="19.5" customHeight="1">
      <c r="A17" s="218">
        <v>6</v>
      </c>
      <c r="B17" s="219"/>
      <c r="C17" s="219"/>
      <c r="D17" s="220"/>
      <c r="E17" s="220"/>
      <c r="F17" s="221"/>
      <c r="G17" s="221"/>
      <c r="H17" s="220"/>
      <c r="I17" s="220"/>
      <c r="J17" s="220"/>
      <c r="K17" s="220"/>
      <c r="L17" s="220"/>
      <c r="M17" s="222"/>
      <c r="N17" s="218" t="str">
        <f t="shared" si="1"/>
        <v/>
      </c>
      <c r="O17" s="223" t="str">
        <f>IF(AND(I17="x",L17="SR"),Prospectus!$H$86*N17,IF(AND(I17="x",L17="DR"),Prospectus!$H$87*N17,IF(AND(J17="x",L17="SR"),Prospectus!$H$104*N17,IF(AND(J17="x",L17="DR"),Prospectus!$H$105*N17,IF(AND(K17="x",L17="SR"),Prospectus!$H$122*N17,IF(AND(K17="x",L17="DR"),Prospectus!$H$123*N17," "))))))</f>
        <v xml:space="preserve"> </v>
      </c>
      <c r="P17" s="223" t="str">
        <f t="shared" si="2"/>
        <v/>
      </c>
      <c r="Q17" s="223" t="str">
        <f t="shared" si="0"/>
        <v/>
      </c>
      <c r="T17" s="54" t="str">
        <f t="shared" si="3"/>
        <v xml:space="preserve"> </v>
      </c>
    </row>
    <row r="18" spans="1:20" ht="19.5" customHeight="1">
      <c r="A18" s="218">
        <v>7</v>
      </c>
      <c r="B18" s="219"/>
      <c r="C18" s="219"/>
      <c r="D18" s="220"/>
      <c r="E18" s="220"/>
      <c r="F18" s="221"/>
      <c r="G18" s="221"/>
      <c r="H18" s="220"/>
      <c r="I18" s="220"/>
      <c r="J18" s="220"/>
      <c r="K18" s="220"/>
      <c r="L18" s="220"/>
      <c r="M18" s="222"/>
      <c r="N18" s="218" t="str">
        <f t="shared" si="1"/>
        <v/>
      </c>
      <c r="O18" s="223" t="str">
        <f>IF(AND(I18="x",L18="SR"),Prospectus!$H$86*N18,IF(AND(I18="x",L18="DR"),Prospectus!$H$87*N18,IF(AND(J18="x",L18="SR"),Prospectus!$H$104*N18,IF(AND(J18="x",L18="DR"),Prospectus!$H$105*N18,IF(AND(K18="x",L18="SR"),Prospectus!$H$122*N18,IF(AND(K18="x",L18="DR"),Prospectus!$H$123*N18," "))))))</f>
        <v xml:space="preserve"> </v>
      </c>
      <c r="P18" s="223" t="str">
        <f t="shared" si="2"/>
        <v/>
      </c>
      <c r="Q18" s="223" t="str">
        <f t="shared" si="0"/>
        <v/>
      </c>
      <c r="T18" s="54" t="str">
        <f t="shared" si="3"/>
        <v xml:space="preserve"> </v>
      </c>
    </row>
    <row r="19" spans="1:20" ht="19.5" customHeight="1">
      <c r="A19" s="218">
        <v>8</v>
      </c>
      <c r="B19" s="219"/>
      <c r="C19" s="219"/>
      <c r="D19" s="220"/>
      <c r="E19" s="220"/>
      <c r="F19" s="221"/>
      <c r="G19" s="221"/>
      <c r="H19" s="220"/>
      <c r="I19" s="220"/>
      <c r="J19" s="220"/>
      <c r="K19" s="220"/>
      <c r="L19" s="220"/>
      <c r="M19" s="222"/>
      <c r="N19" s="218" t="str">
        <f t="shared" si="1"/>
        <v/>
      </c>
      <c r="O19" s="223" t="str">
        <f>IF(AND(I19="x",L19="SR"),Prospectus!$H$86*N19,IF(AND(I19="x",L19="DR"),Prospectus!$H$87*N19,IF(AND(J19="x",L19="SR"),Prospectus!$H$104*N19,IF(AND(J19="x",L19="DR"),Prospectus!$H$105*N19,IF(AND(K19="x",L19="SR"),Prospectus!$H$122*N19,IF(AND(K19="x",L19="DR"),Prospectus!$H$123*N19," "))))))</f>
        <v xml:space="preserve"> </v>
      </c>
      <c r="P19" s="223" t="str">
        <f t="shared" si="2"/>
        <v/>
      </c>
      <c r="Q19" s="223" t="str">
        <f t="shared" si="0"/>
        <v/>
      </c>
      <c r="T19" s="54" t="str">
        <f t="shared" si="3"/>
        <v xml:space="preserve"> </v>
      </c>
    </row>
    <row r="20" spans="1:20" ht="19.5" customHeight="1">
      <c r="A20" s="218">
        <v>9</v>
      </c>
      <c r="B20" s="219"/>
      <c r="C20" s="219"/>
      <c r="D20" s="220"/>
      <c r="E20" s="220"/>
      <c r="F20" s="221"/>
      <c r="G20" s="221"/>
      <c r="H20" s="220"/>
      <c r="I20" s="220"/>
      <c r="J20" s="220"/>
      <c r="K20" s="220"/>
      <c r="L20" s="220"/>
      <c r="M20" s="222"/>
      <c r="N20" s="218" t="str">
        <f t="shared" si="1"/>
        <v/>
      </c>
      <c r="O20" s="223" t="str">
        <f>IF(AND(I20="x",L20="SR"),Prospectus!$H$86*N20,IF(AND(I20="x",L20="DR"),Prospectus!$H$87*N20,IF(AND(J20="x",L20="SR"),Prospectus!$H$104*N20,IF(AND(J20="x",L20="DR"),Prospectus!$H$105*N20,IF(AND(K20="x",L20="SR"),Prospectus!$H$122*N20,IF(AND(K20="x",L20="DR"),Prospectus!$H$123*N20," "))))))</f>
        <v xml:space="preserve"> </v>
      </c>
      <c r="P20" s="223" t="str">
        <f t="shared" si="2"/>
        <v/>
      </c>
      <c r="Q20" s="223" t="str">
        <f t="shared" si="0"/>
        <v/>
      </c>
      <c r="T20" s="54" t="str">
        <f t="shared" si="3"/>
        <v xml:space="preserve"> </v>
      </c>
    </row>
    <row r="21" spans="1:20" ht="19.5" customHeight="1">
      <c r="A21" s="218">
        <v>10</v>
      </c>
      <c r="B21" s="219"/>
      <c r="C21" s="219"/>
      <c r="D21" s="220"/>
      <c r="E21" s="220"/>
      <c r="F21" s="221"/>
      <c r="G21" s="221"/>
      <c r="H21" s="220"/>
      <c r="I21" s="220"/>
      <c r="J21" s="220"/>
      <c r="K21" s="220"/>
      <c r="L21" s="220"/>
      <c r="M21" s="222"/>
      <c r="N21" s="218" t="str">
        <f t="shared" si="1"/>
        <v/>
      </c>
      <c r="O21" s="223" t="str">
        <f>IF(AND(I21="x",L21="SR"),Prospectus!$H$86*N21,IF(AND(I21="x",L21="DR"),Prospectus!$H$87*N21,IF(AND(J21="x",L21="SR"),Prospectus!$H$104*N21,IF(AND(J21="x",L21="DR"),Prospectus!$H$105*N21,IF(AND(K21="x",L21="SR"),Prospectus!$H$122*N21,IF(AND(K21="x",L21="DR"),Prospectus!$H$123*N21," "))))))</f>
        <v xml:space="preserve"> </v>
      </c>
      <c r="P21" s="223" t="str">
        <f t="shared" si="2"/>
        <v/>
      </c>
      <c r="Q21" s="223" t="str">
        <f t="shared" si="0"/>
        <v/>
      </c>
      <c r="T21" s="54" t="str">
        <f t="shared" si="3"/>
        <v xml:space="preserve"> </v>
      </c>
    </row>
    <row r="22" spans="1:20" ht="19.5" customHeight="1">
      <c r="A22" s="218">
        <v>11</v>
      </c>
      <c r="B22" s="219"/>
      <c r="C22" s="219"/>
      <c r="D22" s="220"/>
      <c r="E22" s="220"/>
      <c r="F22" s="221"/>
      <c r="G22" s="221"/>
      <c r="H22" s="220"/>
      <c r="I22" s="220"/>
      <c r="J22" s="220"/>
      <c r="K22" s="220"/>
      <c r="L22" s="220"/>
      <c r="M22" s="222"/>
      <c r="N22" s="218" t="str">
        <f t="shared" si="1"/>
        <v/>
      </c>
      <c r="O22" s="223" t="str">
        <f>IF(AND(I22="x",L22="SR"),Prospectus!$H$86*N22,IF(AND(I22="x",L22="DR"),Prospectus!$H$87*N22,IF(AND(J22="x",L22="SR"),Prospectus!$H$104*N22,IF(AND(J22="x",L22="DR"),Prospectus!$H$105*N22,IF(AND(K22="x",L22="SR"),Prospectus!$H$122*N22,IF(AND(K22="x",L22="DR"),Prospectus!$H$123*N22," "))))))</f>
        <v xml:space="preserve"> </v>
      </c>
      <c r="P22" s="223" t="str">
        <f t="shared" si="2"/>
        <v/>
      </c>
      <c r="Q22" s="223" t="str">
        <f t="shared" si="0"/>
        <v/>
      </c>
      <c r="T22" s="54" t="str">
        <f t="shared" si="3"/>
        <v xml:space="preserve"> </v>
      </c>
    </row>
    <row r="23" spans="1:20" ht="19.5" customHeight="1">
      <c r="A23" s="218">
        <v>12</v>
      </c>
      <c r="B23" s="219"/>
      <c r="C23" s="219"/>
      <c r="D23" s="220"/>
      <c r="E23" s="220"/>
      <c r="F23" s="221"/>
      <c r="G23" s="221"/>
      <c r="H23" s="220"/>
      <c r="I23" s="220"/>
      <c r="J23" s="220"/>
      <c r="K23" s="220"/>
      <c r="L23" s="220"/>
      <c r="M23" s="222"/>
      <c r="N23" s="218" t="str">
        <f t="shared" si="1"/>
        <v/>
      </c>
      <c r="O23" s="223" t="str">
        <f>IF(AND(I23="x",L23="SR"),Prospectus!$H$86*N23,IF(AND(I23="x",L23="DR"),Prospectus!$H$87*N23,IF(AND(J23="x",L23="SR"),Prospectus!$H$104*N23,IF(AND(J23="x",L23="DR"),Prospectus!$H$105*N23,IF(AND(K23="x",L23="SR"),Prospectus!$H$122*N23,IF(AND(K23="x",L23="DR"),Prospectus!$H$123*N23," "))))))</f>
        <v xml:space="preserve"> </v>
      </c>
      <c r="P23" s="223" t="str">
        <f t="shared" si="2"/>
        <v/>
      </c>
      <c r="Q23" s="223" t="str">
        <f t="shared" si="0"/>
        <v/>
      </c>
      <c r="T23" s="54" t="str">
        <f t="shared" si="3"/>
        <v xml:space="preserve"> </v>
      </c>
    </row>
    <row r="24" spans="1:20" ht="19.5" customHeight="1">
      <c r="A24" s="218">
        <v>13</v>
      </c>
      <c r="B24" s="219"/>
      <c r="C24" s="219"/>
      <c r="D24" s="220"/>
      <c r="E24" s="220"/>
      <c r="F24" s="221"/>
      <c r="G24" s="221"/>
      <c r="H24" s="220"/>
      <c r="I24" s="220"/>
      <c r="J24" s="220"/>
      <c r="K24" s="220"/>
      <c r="L24" s="220"/>
      <c r="M24" s="222"/>
      <c r="N24" s="218" t="str">
        <f t="shared" si="1"/>
        <v/>
      </c>
      <c r="O24" s="223" t="str">
        <f>IF(AND(I24="x",L24="SR"),Prospectus!$H$86*N24,IF(AND(I24="x",L24="DR"),Prospectus!$H$87*N24,IF(AND(J24="x",L24="SR"),Prospectus!$H$104*N24,IF(AND(J24="x",L24="DR"),Prospectus!$H$105*N24,IF(AND(K24="x",L24="SR"),Prospectus!$H$122*N24,IF(AND(K24="x",L24="DR"),Prospectus!$H$123*N24," "))))))</f>
        <v xml:space="preserve"> </v>
      </c>
      <c r="P24" s="223" t="str">
        <f t="shared" si="2"/>
        <v/>
      </c>
      <c r="Q24" s="223" t="str">
        <f t="shared" si="0"/>
        <v/>
      </c>
      <c r="T24" s="54" t="str">
        <f t="shared" si="3"/>
        <v xml:space="preserve"> </v>
      </c>
    </row>
    <row r="25" spans="1:20" ht="19.5" customHeight="1">
      <c r="A25" s="218">
        <v>14</v>
      </c>
      <c r="B25" s="219"/>
      <c r="C25" s="219"/>
      <c r="D25" s="220"/>
      <c r="E25" s="220"/>
      <c r="F25" s="221"/>
      <c r="G25" s="221"/>
      <c r="H25" s="220"/>
      <c r="I25" s="220"/>
      <c r="J25" s="220"/>
      <c r="K25" s="220"/>
      <c r="L25" s="220"/>
      <c r="M25" s="222"/>
      <c r="N25" s="218" t="str">
        <f t="shared" si="1"/>
        <v/>
      </c>
      <c r="O25" s="223" t="str">
        <f>IF(AND(I25="x",L25="SR"),Prospectus!$H$86*N25,IF(AND(I25="x",L25="DR"),Prospectus!$H$87*N25,IF(AND(J25="x",L25="SR"),Prospectus!$H$104*N25,IF(AND(J25="x",L25="DR"),Prospectus!$H$105*N25,IF(AND(K25="x",L25="SR"),Prospectus!$H$122*N25,IF(AND(K25="x",L25="DR"),Prospectus!$H$123*N25," "))))))</f>
        <v xml:space="preserve"> </v>
      </c>
      <c r="P25" s="223" t="str">
        <f t="shared" si="2"/>
        <v/>
      </c>
      <c r="Q25" s="223" t="str">
        <f t="shared" si="0"/>
        <v/>
      </c>
      <c r="T25" s="54" t="str">
        <f t="shared" si="3"/>
        <v xml:space="preserve"> </v>
      </c>
    </row>
    <row r="26" spans="1:20" ht="19.5" customHeight="1">
      <c r="A26" s="218">
        <v>15</v>
      </c>
      <c r="B26" s="219"/>
      <c r="C26" s="219"/>
      <c r="D26" s="220"/>
      <c r="E26" s="220"/>
      <c r="F26" s="221"/>
      <c r="G26" s="221"/>
      <c r="H26" s="220"/>
      <c r="I26" s="220"/>
      <c r="J26" s="220"/>
      <c r="K26" s="220"/>
      <c r="L26" s="220"/>
      <c r="M26" s="222"/>
      <c r="N26" s="218" t="str">
        <f t="shared" si="1"/>
        <v/>
      </c>
      <c r="O26" s="223" t="str">
        <f>IF(AND(I26="x",L26="SR"),Prospectus!$H$86*N26,IF(AND(I26="x",L26="DR"),Prospectus!$H$87*N26,IF(AND(J26="x",L26="SR"),Prospectus!$H$104*N26,IF(AND(J26="x",L26="DR"),Prospectus!$H$105*N26,IF(AND(K26="x",L26="SR"),Prospectus!$H$122*N26,IF(AND(K26="x",L26="DR"),Prospectus!$H$123*N26," "))))))</f>
        <v xml:space="preserve"> </v>
      </c>
      <c r="P26" s="223" t="str">
        <f t="shared" si="2"/>
        <v/>
      </c>
      <c r="Q26" s="223" t="str">
        <f t="shared" si="0"/>
        <v/>
      </c>
      <c r="T26" s="54" t="str">
        <f t="shared" si="3"/>
        <v xml:space="preserve"> </v>
      </c>
    </row>
    <row r="27" spans="1:20" ht="19.5" customHeight="1">
      <c r="A27" s="218">
        <v>16</v>
      </c>
      <c r="B27" s="219"/>
      <c r="C27" s="219"/>
      <c r="D27" s="220"/>
      <c r="E27" s="220"/>
      <c r="F27" s="221"/>
      <c r="G27" s="221"/>
      <c r="H27" s="220"/>
      <c r="I27" s="220"/>
      <c r="J27" s="220"/>
      <c r="K27" s="220"/>
      <c r="L27" s="220"/>
      <c r="M27" s="222"/>
      <c r="N27" s="218" t="str">
        <f t="shared" si="1"/>
        <v/>
      </c>
      <c r="O27" s="223" t="str">
        <f>IF(AND(I27="x",L27="SR"),Prospectus!$H$86*N27,IF(AND(I27="x",L27="DR"),Prospectus!$H$87*N27,IF(AND(J27="x",L27="SR"),Prospectus!$H$104*N27,IF(AND(J27="x",L27="DR"),Prospectus!$H$105*N27,IF(AND(K27="x",L27="SR"),Prospectus!$H$122*N27,IF(AND(K27="x",L27="DR"),Prospectus!$H$123*N27," "))))))</f>
        <v xml:space="preserve"> </v>
      </c>
      <c r="P27" s="223" t="str">
        <f t="shared" si="2"/>
        <v/>
      </c>
      <c r="Q27" s="223" t="str">
        <f t="shared" si="0"/>
        <v/>
      </c>
      <c r="T27" s="54" t="str">
        <f t="shared" si="3"/>
        <v xml:space="preserve"> </v>
      </c>
    </row>
    <row r="28" spans="1:20" ht="19.5" customHeight="1">
      <c r="A28" s="218">
        <v>17</v>
      </c>
      <c r="B28" s="219"/>
      <c r="C28" s="219"/>
      <c r="D28" s="220"/>
      <c r="E28" s="220"/>
      <c r="F28" s="221"/>
      <c r="G28" s="221"/>
      <c r="H28" s="220"/>
      <c r="I28" s="220"/>
      <c r="J28" s="220"/>
      <c r="K28" s="220"/>
      <c r="L28" s="220"/>
      <c r="M28" s="222"/>
      <c r="N28" s="218" t="str">
        <f t="shared" si="1"/>
        <v/>
      </c>
      <c r="O28" s="223" t="str">
        <f>IF(AND(I28="x",L28="SR"),Prospectus!$H$86*N28,IF(AND(I28="x",L28="DR"),Prospectus!$H$87*N28,IF(AND(J28="x",L28="SR"),Prospectus!$H$104*N28,IF(AND(J28="x",L28="DR"),Prospectus!$H$105*N28,IF(AND(K28="x",L28="SR"),Prospectus!$H$122*N28,IF(AND(K28="x",L28="DR"),Prospectus!$H$123*N28," "))))))</f>
        <v xml:space="preserve"> </v>
      </c>
      <c r="P28" s="223" t="str">
        <f t="shared" si="2"/>
        <v/>
      </c>
      <c r="Q28" s="223" t="str">
        <f t="shared" si="0"/>
        <v/>
      </c>
      <c r="T28" s="54" t="str">
        <f t="shared" si="3"/>
        <v xml:space="preserve"> </v>
      </c>
    </row>
    <row r="29" spans="1:20" ht="19.5" customHeight="1">
      <c r="A29" s="218">
        <v>18</v>
      </c>
      <c r="B29" s="219"/>
      <c r="C29" s="219"/>
      <c r="D29" s="220"/>
      <c r="E29" s="220"/>
      <c r="F29" s="221"/>
      <c r="G29" s="221"/>
      <c r="H29" s="220"/>
      <c r="I29" s="220"/>
      <c r="J29" s="220"/>
      <c r="K29" s="220"/>
      <c r="L29" s="220"/>
      <c r="M29" s="222"/>
      <c r="N29" s="218" t="str">
        <f t="shared" si="1"/>
        <v/>
      </c>
      <c r="O29" s="223" t="str">
        <f>IF(AND(I29="x",L29="SR"),Prospectus!$H$86*N29,IF(AND(I29="x",L29="DR"),Prospectus!$H$87*N29,IF(AND(J29="x",L29="SR"),Prospectus!$H$104*N29,IF(AND(J29="x",L29="DR"),Prospectus!$H$105*N29,IF(AND(K29="x",L29="SR"),Prospectus!$H$122*N29,IF(AND(K29="x",L29="DR"),Prospectus!$H$123*N29," "))))))</f>
        <v xml:space="preserve"> </v>
      </c>
      <c r="P29" s="223" t="str">
        <f t="shared" si="2"/>
        <v/>
      </c>
      <c r="Q29" s="223" t="str">
        <f t="shared" si="0"/>
        <v/>
      </c>
      <c r="T29" s="54" t="str">
        <f t="shared" si="3"/>
        <v xml:space="preserve"> </v>
      </c>
    </row>
    <row r="30" spans="1:20" ht="19.5" customHeight="1">
      <c r="A30" s="218">
        <v>19</v>
      </c>
      <c r="B30" s="219"/>
      <c r="C30" s="219"/>
      <c r="D30" s="220"/>
      <c r="E30" s="220"/>
      <c r="F30" s="221"/>
      <c r="G30" s="221"/>
      <c r="H30" s="220"/>
      <c r="I30" s="220"/>
      <c r="J30" s="220"/>
      <c r="K30" s="220"/>
      <c r="L30" s="220"/>
      <c r="M30" s="222"/>
      <c r="N30" s="218" t="str">
        <f t="shared" si="1"/>
        <v/>
      </c>
      <c r="O30" s="223" t="str">
        <f>IF(AND(I30="x",L30="SR"),Prospectus!$H$86*N30,IF(AND(I30="x",L30="DR"),Prospectus!$H$87*N30,IF(AND(J30="x",L30="SR"),Prospectus!$H$104*N30,IF(AND(J30="x",L30="DR"),Prospectus!$H$105*N30,IF(AND(K30="x",L30="SR"),Prospectus!$H$122*N30,IF(AND(K30="x",L30="DR"),Prospectus!$H$123*N30," "))))))</f>
        <v xml:space="preserve"> </v>
      </c>
      <c r="P30" s="223" t="str">
        <f t="shared" si="2"/>
        <v/>
      </c>
      <c r="Q30" s="223" t="str">
        <f t="shared" si="0"/>
        <v/>
      </c>
      <c r="T30" s="54" t="str">
        <f t="shared" si="3"/>
        <v xml:space="preserve"> </v>
      </c>
    </row>
    <row r="31" spans="1:20" ht="19.5" customHeight="1">
      <c r="A31" s="218">
        <v>20</v>
      </c>
      <c r="B31" s="219"/>
      <c r="C31" s="219"/>
      <c r="D31" s="220"/>
      <c r="E31" s="220"/>
      <c r="F31" s="221"/>
      <c r="G31" s="221"/>
      <c r="H31" s="220"/>
      <c r="I31" s="220"/>
      <c r="J31" s="220"/>
      <c r="K31" s="220"/>
      <c r="L31" s="220"/>
      <c r="M31" s="222"/>
      <c r="N31" s="218" t="str">
        <f t="shared" si="1"/>
        <v/>
      </c>
      <c r="O31" s="223" t="str">
        <f>IF(AND(I31="x",L31="SR"),Prospectus!$H$86*N31,IF(AND(I31="x",L31="DR"),Prospectus!$H$87*N31,IF(AND(J31="x",L31="SR"),Prospectus!$H$104*N31,IF(AND(J31="x",L31="DR"),Prospectus!$H$105*N31,IF(AND(K31="x",L31="SR"),Prospectus!$H$122*N31,IF(AND(K31="x",L31="DR"),Prospectus!$H$123*N31," "))))))</f>
        <v xml:space="preserve"> </v>
      </c>
      <c r="P31" s="223" t="str">
        <f t="shared" si="2"/>
        <v/>
      </c>
      <c r="Q31" s="223" t="str">
        <f t="shared" si="0"/>
        <v/>
      </c>
      <c r="T31" s="54" t="str">
        <f t="shared" si="3"/>
        <v xml:space="preserve"> </v>
      </c>
    </row>
    <row r="32" spans="1:20" ht="19.5" customHeight="1">
      <c r="A32" s="218">
        <v>21</v>
      </c>
      <c r="B32" s="219"/>
      <c r="C32" s="219"/>
      <c r="D32" s="220"/>
      <c r="E32" s="220"/>
      <c r="F32" s="221"/>
      <c r="G32" s="221"/>
      <c r="H32" s="220"/>
      <c r="I32" s="220"/>
      <c r="J32" s="220"/>
      <c r="K32" s="220"/>
      <c r="L32" s="220"/>
      <c r="M32" s="222"/>
      <c r="N32" s="218" t="str">
        <f t="shared" si="1"/>
        <v/>
      </c>
      <c r="O32" s="223" t="str">
        <f>IF(AND(I32="x",L32="SR"),Prospectus!$H$86*N32,IF(AND(I32="x",L32="DR"),Prospectus!$H$87*N32,IF(AND(J32="x",L32="SR"),Prospectus!$H$104*N32,IF(AND(J32="x",L32="DR"),Prospectus!$H$105*N32,IF(AND(K32="x",L32="SR"),Prospectus!$H$122*N32,IF(AND(K32="x",L32="DR"),Prospectus!$H$123*N32," "))))))</f>
        <v xml:space="preserve"> </v>
      </c>
      <c r="P32" s="223" t="str">
        <f t="shared" si="2"/>
        <v/>
      </c>
      <c r="Q32" s="223" t="str">
        <f t="shared" si="0"/>
        <v/>
      </c>
      <c r="T32" s="54" t="str">
        <f t="shared" si="3"/>
        <v xml:space="preserve"> </v>
      </c>
    </row>
    <row r="33" spans="1:20" ht="19.5" customHeight="1">
      <c r="A33" s="218">
        <v>22</v>
      </c>
      <c r="B33" s="219"/>
      <c r="C33" s="219"/>
      <c r="D33" s="220"/>
      <c r="E33" s="220"/>
      <c r="F33" s="221"/>
      <c r="G33" s="221"/>
      <c r="H33" s="220"/>
      <c r="I33" s="220"/>
      <c r="J33" s="220"/>
      <c r="K33" s="220"/>
      <c r="L33" s="220"/>
      <c r="M33" s="222"/>
      <c r="N33" s="218" t="str">
        <f t="shared" si="1"/>
        <v/>
      </c>
      <c r="O33" s="223" t="str">
        <f>IF(AND(I33="x",L33="SR"),Prospectus!$H$86*N33,IF(AND(I33="x",L33="DR"),Prospectus!$H$87*N33,IF(AND(J33="x",L33="SR"),Prospectus!$H$104*N33,IF(AND(J33="x",L33="DR"),Prospectus!$H$105*N33,IF(AND(K33="x",L33="SR"),Prospectus!$H$122*N33,IF(AND(K33="x",L33="DR"),Prospectus!$H$123*N33," "))))))</f>
        <v xml:space="preserve"> </v>
      </c>
      <c r="P33" s="223" t="str">
        <f t="shared" si="2"/>
        <v/>
      </c>
      <c r="Q33" s="223" t="str">
        <f t="shared" si="0"/>
        <v/>
      </c>
      <c r="T33" s="54" t="str">
        <f t="shared" si="3"/>
        <v xml:space="preserve"> </v>
      </c>
    </row>
    <row r="34" spans="1:20" ht="19.5" customHeight="1">
      <c r="A34" s="218">
        <v>23</v>
      </c>
      <c r="B34" s="219"/>
      <c r="C34" s="219"/>
      <c r="D34" s="220"/>
      <c r="E34" s="220"/>
      <c r="F34" s="221"/>
      <c r="G34" s="221"/>
      <c r="H34" s="220"/>
      <c r="I34" s="220"/>
      <c r="J34" s="220"/>
      <c r="K34" s="220"/>
      <c r="L34" s="220"/>
      <c r="M34" s="222"/>
      <c r="N34" s="218" t="str">
        <f t="shared" si="1"/>
        <v/>
      </c>
      <c r="O34" s="223" t="str">
        <f>IF(AND(I34="x",L34="SR"),Prospectus!$H$86*N34,IF(AND(I34="x",L34="DR"),Prospectus!$H$87*N34,IF(AND(J34="x",L34="SR"),Prospectus!$H$104*N34,IF(AND(J34="x",L34="DR"),Prospectus!$H$105*N34,IF(AND(K34="x",L34="SR"),Prospectus!$H$122*N34,IF(AND(K34="x",L34="DR"),Prospectus!$H$123*N34," "))))))</f>
        <v xml:space="preserve"> </v>
      </c>
      <c r="P34" s="223" t="str">
        <f t="shared" si="2"/>
        <v/>
      </c>
      <c r="Q34" s="223" t="str">
        <f t="shared" si="0"/>
        <v/>
      </c>
      <c r="T34" s="54" t="str">
        <f t="shared" si="3"/>
        <v xml:space="preserve"> </v>
      </c>
    </row>
    <row r="35" spans="1:20" ht="19.5" customHeight="1">
      <c r="A35" s="218">
        <v>24</v>
      </c>
      <c r="B35" s="219"/>
      <c r="C35" s="219"/>
      <c r="D35" s="220"/>
      <c r="E35" s="220"/>
      <c r="F35" s="221"/>
      <c r="G35" s="221"/>
      <c r="H35" s="220"/>
      <c r="I35" s="220"/>
      <c r="J35" s="220"/>
      <c r="K35" s="220"/>
      <c r="L35" s="220"/>
      <c r="M35" s="222"/>
      <c r="N35" s="218" t="str">
        <f t="shared" si="1"/>
        <v/>
      </c>
      <c r="O35" s="223" t="str">
        <f>IF(AND(I35="x",L35="SR"),Prospectus!$H$86*N35,IF(AND(I35="x",L35="DR"),Prospectus!$H$87*N35,IF(AND(J35="x",L35="SR"),Prospectus!$H$104*N35,IF(AND(J35="x",L35="DR"),Prospectus!$H$105*N35,IF(AND(K35="x",L35="SR"),Prospectus!$H$122*N35,IF(AND(K35="x",L35="DR"),Prospectus!$H$123*N35," "))))))</f>
        <v xml:space="preserve"> </v>
      </c>
      <c r="P35" s="223" t="str">
        <f t="shared" si="2"/>
        <v/>
      </c>
      <c r="Q35" s="223" t="str">
        <f t="shared" si="0"/>
        <v/>
      </c>
      <c r="T35" s="54" t="str">
        <f t="shared" si="3"/>
        <v xml:space="preserve"> </v>
      </c>
    </row>
    <row r="36" spans="1:20" ht="19.5" customHeight="1">
      <c r="A36" s="218">
        <v>25</v>
      </c>
      <c r="B36" s="219"/>
      <c r="C36" s="219"/>
      <c r="D36" s="220"/>
      <c r="E36" s="220"/>
      <c r="F36" s="221"/>
      <c r="G36" s="221"/>
      <c r="H36" s="220"/>
      <c r="I36" s="220"/>
      <c r="J36" s="220"/>
      <c r="K36" s="220"/>
      <c r="L36" s="220"/>
      <c r="M36" s="222"/>
      <c r="N36" s="218" t="str">
        <f t="shared" si="1"/>
        <v/>
      </c>
      <c r="O36" s="223" t="str">
        <f>IF(AND(I36="x",L36="SR"),Prospectus!$H$86*N36,IF(AND(I36="x",L36="DR"),Prospectus!$H$87*N36,IF(AND(J36="x",L36="SR"),Prospectus!$H$104*N36,IF(AND(J36="x",L36="DR"),Prospectus!$H$105*N36,IF(AND(K36="x",L36="SR"),Prospectus!$H$122*N36,IF(AND(K36="x",L36="DR"),Prospectus!$H$123*N36," "))))))</f>
        <v xml:space="preserve"> </v>
      </c>
      <c r="P36" s="223" t="str">
        <f t="shared" si="2"/>
        <v/>
      </c>
      <c r="Q36" s="223" t="str">
        <f t="shared" si="0"/>
        <v/>
      </c>
      <c r="T36" s="54" t="str">
        <f t="shared" si="3"/>
        <v xml:space="preserve"> </v>
      </c>
    </row>
    <row r="37" spans="1:20" ht="19.5" customHeight="1">
      <c r="A37" s="218">
        <v>26</v>
      </c>
      <c r="B37" s="219"/>
      <c r="C37" s="219"/>
      <c r="D37" s="220"/>
      <c r="E37" s="220"/>
      <c r="F37" s="221"/>
      <c r="G37" s="221"/>
      <c r="H37" s="220"/>
      <c r="I37" s="220"/>
      <c r="J37" s="220"/>
      <c r="K37" s="220"/>
      <c r="L37" s="220"/>
      <c r="M37" s="222"/>
      <c r="N37" s="218" t="str">
        <f t="shared" si="1"/>
        <v/>
      </c>
      <c r="O37" s="223" t="str">
        <f>IF(AND(I37="x",L37="SR"),Prospectus!$H$86*N37,IF(AND(I37="x",L37="DR"),Prospectus!$H$87*N37,IF(AND(J37="x",L37="SR"),Prospectus!$H$104*N37,IF(AND(J37="x",L37="DR"),Prospectus!$H$105*N37,IF(AND(K37="x",L37="SR"),Prospectus!$H$122*N37,IF(AND(K37="x",L37="DR"),Prospectus!$H$123*N37," "))))))</f>
        <v xml:space="preserve"> </v>
      </c>
      <c r="P37" s="223" t="str">
        <f t="shared" si="2"/>
        <v/>
      </c>
      <c r="Q37" s="223" t="str">
        <f t="shared" si="0"/>
        <v/>
      </c>
      <c r="T37" s="54" t="str">
        <f t="shared" si="3"/>
        <v xml:space="preserve"> </v>
      </c>
    </row>
    <row r="38" spans="1:20" ht="19.5" customHeight="1">
      <c r="A38" s="218">
        <v>27</v>
      </c>
      <c r="B38" s="219"/>
      <c r="C38" s="219"/>
      <c r="D38" s="220"/>
      <c r="E38" s="220"/>
      <c r="F38" s="221"/>
      <c r="G38" s="221"/>
      <c r="H38" s="220"/>
      <c r="I38" s="220"/>
      <c r="J38" s="220"/>
      <c r="K38" s="220"/>
      <c r="L38" s="220"/>
      <c r="M38" s="222"/>
      <c r="N38" s="218" t="str">
        <f t="shared" si="1"/>
        <v/>
      </c>
      <c r="O38" s="223" t="str">
        <f>IF(AND(I38="x",L38="SR"),Prospectus!$H$86*N38,IF(AND(I38="x",L38="DR"),Prospectus!$H$87*N38,IF(AND(J38="x",L38="SR"),Prospectus!$H$104*N38,IF(AND(J38="x",L38="DR"),Prospectus!$H$105*N38,IF(AND(K38="x",L38="SR"),Prospectus!$H$122*N38,IF(AND(K38="x",L38="DR"),Prospectus!$H$123*N38," "))))))</f>
        <v xml:space="preserve"> </v>
      </c>
      <c r="P38" s="223" t="str">
        <f t="shared" si="2"/>
        <v/>
      </c>
      <c r="Q38" s="223" t="str">
        <f t="shared" si="0"/>
        <v/>
      </c>
      <c r="T38" s="54" t="str">
        <f t="shared" si="3"/>
        <v xml:space="preserve"> </v>
      </c>
    </row>
    <row r="39" spans="1:20" ht="19.5" customHeight="1">
      <c r="A39" s="218">
        <v>28</v>
      </c>
      <c r="B39" s="219"/>
      <c r="C39" s="219"/>
      <c r="D39" s="220"/>
      <c r="E39" s="220"/>
      <c r="F39" s="221"/>
      <c r="G39" s="221"/>
      <c r="H39" s="220"/>
      <c r="I39" s="220"/>
      <c r="J39" s="220"/>
      <c r="K39" s="220"/>
      <c r="L39" s="220"/>
      <c r="M39" s="222"/>
      <c r="N39" s="218" t="str">
        <f t="shared" si="1"/>
        <v/>
      </c>
      <c r="O39" s="223" t="str">
        <f>IF(AND(I39="x",L39="SR"),Prospectus!$H$86*N39,IF(AND(I39="x",L39="DR"),Prospectus!$H$87*N39,IF(AND(J39="x",L39="SR"),Prospectus!$H$104*N39,IF(AND(J39="x",L39="DR"),Prospectus!$H$105*N39,IF(AND(K39="x",L39="SR"),Prospectus!$H$122*N39,IF(AND(K39="x",L39="DR"),Prospectus!$H$123*N39," "))))))</f>
        <v xml:space="preserve"> </v>
      </c>
      <c r="P39" s="223" t="str">
        <f t="shared" si="2"/>
        <v/>
      </c>
      <c r="Q39" s="223" t="str">
        <f t="shared" si="0"/>
        <v/>
      </c>
      <c r="T39" s="54" t="str">
        <f t="shared" si="3"/>
        <v xml:space="preserve"> </v>
      </c>
    </row>
    <row r="40" spans="1:20" ht="19.5" customHeight="1">
      <c r="A40" s="218">
        <v>29</v>
      </c>
      <c r="B40" s="219"/>
      <c r="C40" s="219"/>
      <c r="D40" s="220"/>
      <c r="E40" s="220"/>
      <c r="F40" s="221"/>
      <c r="G40" s="221"/>
      <c r="H40" s="220"/>
      <c r="I40" s="220"/>
      <c r="J40" s="220"/>
      <c r="K40" s="220"/>
      <c r="L40" s="220"/>
      <c r="M40" s="222"/>
      <c r="N40" s="218" t="str">
        <f t="shared" si="1"/>
        <v/>
      </c>
      <c r="O40" s="223" t="str">
        <f>IF(AND(I40="x",L40="SR"),Prospectus!$H$86*N40,IF(AND(I40="x",L40="DR"),Prospectus!$H$87*N40,IF(AND(J40="x",L40="SR"),Prospectus!$H$104*N40,IF(AND(J40="x",L40="DR"),Prospectus!$H$105*N40,IF(AND(K40="x",L40="SR"),Prospectus!$H$122*N40,IF(AND(K40="x",L40="DR"),Prospectus!$H$123*N40," "))))))</f>
        <v xml:space="preserve"> </v>
      </c>
      <c r="P40" s="223" t="str">
        <f t="shared" si="2"/>
        <v/>
      </c>
      <c r="Q40" s="223" t="str">
        <f t="shared" si="0"/>
        <v/>
      </c>
      <c r="T40" s="54" t="str">
        <f t="shared" si="3"/>
        <v xml:space="preserve"> </v>
      </c>
    </row>
    <row r="41" spans="1:20" ht="19.5" customHeight="1">
      <c r="A41" s="218">
        <v>30</v>
      </c>
      <c r="B41" s="219"/>
      <c r="C41" s="219"/>
      <c r="D41" s="220"/>
      <c r="E41" s="220"/>
      <c r="F41" s="221"/>
      <c r="G41" s="221"/>
      <c r="H41" s="220"/>
      <c r="I41" s="220"/>
      <c r="J41" s="220"/>
      <c r="K41" s="220"/>
      <c r="L41" s="220"/>
      <c r="M41" s="222"/>
      <c r="N41" s="218" t="str">
        <f t="shared" si="1"/>
        <v/>
      </c>
      <c r="O41" s="223" t="str">
        <f>IF(AND(I41="x",L41="SR"),Prospectus!$H$86*N41,IF(AND(I41="x",L41="DR"),Prospectus!$H$87*N41,IF(AND(J41="x",L41="SR"),Prospectus!$H$104*N41,IF(AND(J41="x",L41="DR"),Prospectus!$H$105*N41,IF(AND(K41="x",L41="SR"),Prospectus!$H$122*N41,IF(AND(K41="x",L41="DR"),Prospectus!$H$123*N41," "))))))</f>
        <v xml:space="preserve"> </v>
      </c>
      <c r="P41" s="223" t="str">
        <f t="shared" si="2"/>
        <v/>
      </c>
      <c r="Q41" s="223" t="str">
        <f t="shared" si="0"/>
        <v/>
      </c>
      <c r="T41" s="54" t="str">
        <f t="shared" si="3"/>
        <v xml:space="preserve"> </v>
      </c>
    </row>
    <row r="42" spans="1:20" ht="19.5" customHeight="1" thickBot="1">
      <c r="A42" s="600" t="s">
        <v>137</v>
      </c>
      <c r="B42" s="600"/>
      <c r="C42" s="600"/>
      <c r="D42" s="600"/>
      <c r="E42" s="600"/>
      <c r="F42" s="600"/>
      <c r="G42" s="600"/>
      <c r="H42" s="600"/>
      <c r="I42" s="600"/>
      <c r="J42" s="600"/>
      <c r="K42" s="600"/>
      <c r="L42" s="600"/>
      <c r="M42" s="600"/>
      <c r="N42" s="600"/>
      <c r="O42" s="224">
        <f>SUM(O12:O41)</f>
        <v>0</v>
      </c>
      <c r="P42" s="224">
        <f>SUM(P12:P41)</f>
        <v>0</v>
      </c>
      <c r="Q42" s="225">
        <f>SUM(Q12:Q41)</f>
        <v>0</v>
      </c>
      <c r="T42" s="54" t="str">
        <f t="shared" si="3"/>
        <v xml:space="preserve"> </v>
      </c>
    </row>
    <row r="43" spans="1:20" ht="19.5" customHeight="1" thickBot="1">
      <c r="A43" s="600" t="s">
        <v>138</v>
      </c>
      <c r="B43" s="600"/>
      <c r="C43" s="600"/>
      <c r="D43" s="600"/>
      <c r="E43" s="600"/>
      <c r="F43" s="600"/>
      <c r="G43" s="600"/>
      <c r="H43" s="600"/>
      <c r="I43" s="600"/>
      <c r="J43" s="600"/>
      <c r="K43" s="600"/>
      <c r="L43" s="600"/>
      <c r="M43" s="600"/>
      <c r="N43" s="600"/>
      <c r="O43" s="601">
        <f>O42+P42+Q42</f>
        <v>0</v>
      </c>
      <c r="P43" s="602"/>
      <c r="Q43" s="228" t="str">
        <f>'PLEASE FILL IN HERE FIRST!!!'!B43</f>
        <v>Euro €</v>
      </c>
      <c r="T43" s="54" t="str">
        <f t="shared" si="3"/>
        <v xml:space="preserve"> </v>
      </c>
    </row>
    <row r="44" spans="1:20" ht="19.5" customHeight="1">
      <c r="A44" s="617" t="s">
        <v>328</v>
      </c>
      <c r="B44" s="617"/>
      <c r="C44" s="617"/>
      <c r="D44" s="617"/>
      <c r="E44" s="617"/>
      <c r="F44" s="617"/>
      <c r="G44" s="229"/>
      <c r="H44" s="229"/>
      <c r="I44" s="229"/>
      <c r="J44" s="229"/>
      <c r="K44" s="230"/>
      <c r="L44" s="230"/>
      <c r="M44" s="230"/>
      <c r="N44" s="205"/>
      <c r="O44" s="206"/>
      <c r="P44" s="206"/>
      <c r="Q44" s="81"/>
      <c r="T44" s="54" t="str">
        <f t="shared" si="3"/>
        <v xml:space="preserve"> </v>
      </c>
    </row>
    <row r="45" spans="1:20" ht="14">
      <c r="A45" s="231" t="s">
        <v>139</v>
      </c>
      <c r="B45" s="231"/>
      <c r="C45" s="231"/>
      <c r="D45" s="232"/>
      <c r="E45" s="232"/>
      <c r="F45" s="232"/>
      <c r="G45" s="232"/>
      <c r="H45" s="232"/>
      <c r="I45" s="232"/>
      <c r="J45" s="232"/>
      <c r="K45" s="232"/>
      <c r="L45" s="232"/>
      <c r="M45" s="232"/>
      <c r="N45" s="207"/>
      <c r="O45" s="207"/>
      <c r="P45" s="207"/>
    </row>
    <row r="46" spans="1:20" ht="14">
      <c r="A46" s="231"/>
      <c r="B46" s="616" t="s">
        <v>329</v>
      </c>
      <c r="C46" s="616"/>
      <c r="D46" s="616"/>
      <c r="E46" s="616"/>
      <c r="F46" s="231"/>
      <c r="G46" s="231"/>
      <c r="H46" s="231"/>
      <c r="I46" s="231"/>
      <c r="J46" s="231"/>
      <c r="K46" s="231"/>
      <c r="L46" s="231"/>
      <c r="M46" s="231"/>
      <c r="N46" s="208"/>
      <c r="O46" s="208"/>
      <c r="P46" s="208"/>
    </row>
    <row r="47" spans="1:20" ht="15" customHeight="1">
      <c r="A47" s="233" t="s">
        <v>108</v>
      </c>
      <c r="B47" s="234"/>
      <c r="C47" s="231"/>
      <c r="D47" s="232"/>
      <c r="E47" s="231"/>
      <c r="F47" s="611">
        <f>'PLEASE FILL IN HERE FIRST!!!'!B33</f>
        <v>43178</v>
      </c>
      <c r="G47" s="611"/>
      <c r="H47" s="611"/>
      <c r="I47" s="611"/>
      <c r="J47" s="611"/>
      <c r="K47" s="611"/>
      <c r="L47" s="611"/>
      <c r="M47" s="231"/>
      <c r="N47" s="208"/>
      <c r="O47" s="208"/>
      <c r="P47" s="208"/>
    </row>
    <row r="48" spans="1:20" ht="14">
      <c r="A48" s="619" t="str">
        <f>'PLEASE FILL IN HERE FIRST!!!'!B23</f>
        <v>CROATIAN TABLE TENNIS ASSOCIATION</v>
      </c>
      <c r="B48" s="619"/>
      <c r="C48" s="619"/>
      <c r="D48" s="619"/>
      <c r="E48" s="619"/>
      <c r="F48" s="612"/>
      <c r="G48" s="612"/>
      <c r="H48" s="612"/>
      <c r="I48" s="612"/>
      <c r="J48" s="612"/>
      <c r="K48" s="612"/>
      <c r="L48" s="612"/>
      <c r="M48" s="231"/>
      <c r="N48" s="208"/>
      <c r="O48" s="208"/>
      <c r="P48" s="208"/>
    </row>
    <row r="49" spans="1:22" s="210" customFormat="1" ht="15">
      <c r="A49" s="234"/>
      <c r="B49" s="211" t="s">
        <v>107</v>
      </c>
      <c r="C49" s="618">
        <f>'PLEASE FILL IN HERE FIRST!!!'!B27</f>
        <v>0</v>
      </c>
      <c r="D49" s="618"/>
      <c r="E49" s="233" t="s">
        <v>101</v>
      </c>
      <c r="F49" s="605"/>
      <c r="G49" s="606"/>
      <c r="H49" s="606"/>
      <c r="I49" s="606"/>
      <c r="J49" s="606"/>
      <c r="K49" s="606"/>
      <c r="L49" s="606"/>
      <c r="M49" s="607"/>
      <c r="N49" s="209"/>
      <c r="O49" s="209"/>
      <c r="P49" s="209"/>
      <c r="T49" s="54"/>
      <c r="U49" s="51"/>
      <c r="V49" s="60"/>
    </row>
    <row r="50" spans="1:22" s="210" customFormat="1" ht="15">
      <c r="A50" s="232" t="s">
        <v>208</v>
      </c>
      <c r="B50" s="613" t="str">
        <f>Prospectus!E13</f>
        <v>hsts@zg.t-com.hr</v>
      </c>
      <c r="C50" s="614"/>
      <c r="D50" s="614"/>
      <c r="E50" s="615"/>
      <c r="F50" s="608"/>
      <c r="G50" s="609"/>
      <c r="H50" s="609"/>
      <c r="I50" s="609"/>
      <c r="J50" s="609"/>
      <c r="K50" s="609"/>
      <c r="L50" s="609"/>
      <c r="M50" s="610"/>
      <c r="N50" s="209"/>
      <c r="O50" s="209"/>
      <c r="P50" s="209"/>
      <c r="T50" s="54"/>
      <c r="U50" s="51"/>
      <c r="V50" s="60"/>
    </row>
  </sheetData>
  <sheetProtection password="CA4D" sheet="1" objects="1" scenarios="1" selectLockedCells="1"/>
  <mergeCells count="25">
    <mergeCell ref="F49:M50"/>
    <mergeCell ref="F47:L48"/>
    <mergeCell ref="B50:E50"/>
    <mergeCell ref="B46:E46"/>
    <mergeCell ref="A44:F44"/>
    <mergeCell ref="C49:D49"/>
    <mergeCell ref="A48:E48"/>
    <mergeCell ref="A7:B7"/>
    <mergeCell ref="C7:Q7"/>
    <mergeCell ref="A42:N42"/>
    <mergeCell ref="A43:N43"/>
    <mergeCell ref="O43:P43"/>
    <mergeCell ref="M9:M10"/>
    <mergeCell ref="A9:A10"/>
    <mergeCell ref="B9:B10"/>
    <mergeCell ref="C9:C10"/>
    <mergeCell ref="D9:D10"/>
    <mergeCell ref="E9:E10"/>
    <mergeCell ref="L9:L10"/>
    <mergeCell ref="A1:Q1"/>
    <mergeCell ref="A3:Q3"/>
    <mergeCell ref="A4:Q4"/>
    <mergeCell ref="H5:J5"/>
    <mergeCell ref="A2:Q2"/>
    <mergeCell ref="D5:E5"/>
  </mergeCells>
  <phoneticPr fontId="3" type="noConversion"/>
  <conditionalFormatting sqref="B12:E41">
    <cfRule type="cellIs" dxfId="19" priority="13" operator="equal">
      <formula>0</formula>
    </cfRule>
  </conditionalFormatting>
  <conditionalFormatting sqref="F12:G41">
    <cfRule type="cellIs" dxfId="18" priority="10" operator="equal">
      <formula>0</formula>
    </cfRule>
  </conditionalFormatting>
  <conditionalFormatting sqref="I12:M41">
    <cfRule type="expression" dxfId="17" priority="9">
      <formula>$H12="x"</formula>
    </cfRule>
  </conditionalFormatting>
  <conditionalFormatting sqref="F12:G41">
    <cfRule type="expression" dxfId="16" priority="8">
      <formula>$H12="x"</formula>
    </cfRule>
  </conditionalFormatting>
  <conditionalFormatting sqref="N12:N41">
    <cfRule type="expression" dxfId="15" priority="7">
      <formula>$H12="x"</formula>
    </cfRule>
  </conditionalFormatting>
  <conditionalFormatting sqref="L12:M41">
    <cfRule type="expression" dxfId="14" priority="2">
      <formula>$H12="x"</formula>
    </cfRule>
  </conditionalFormatting>
  <dataValidations count="1">
    <dataValidation type="list" allowBlank="1" showInputMessage="1" showErrorMessage="1" sqref="M12:M41">
      <formula1>Participants</formula1>
    </dataValidation>
  </dataValidations>
  <printOptions horizontalCentered="1"/>
  <pageMargins left="0.2" right="0.2" top="0.39000000000000007" bottom="0.2" header="0" footer="0"/>
  <pageSetup paperSize="9" scale="58" orientation="landscape" horizontalDpi="4294967292" verticalDpi="4294967292"/>
  <extLst>
    <ext xmlns:x14="http://schemas.microsoft.com/office/spreadsheetml/2009/9/main" uri="{78C0D931-6437-407d-A8EE-F0AAD7539E65}">
      <x14:conditionalFormattings>
        <x14:conditionalFormatting xmlns:xm="http://schemas.microsoft.com/office/excel/2006/main">
          <x14:cfRule type="expression" priority="5" id="{484FD287-8017-0D4A-BE08-518B7D181619}">
            <xm:f>'PLEASE FILL IN HERE FIRST!!!'!$B$5='PLEASE FILL IN HERE FIRST!!!'!$J$11</xm:f>
            <x14:dxf>
              <font>
                <color rgb="FFC00000"/>
              </font>
              <fill>
                <patternFill patternType="none">
                  <fgColor indexed="64"/>
                  <bgColor auto="1"/>
                </patternFill>
              </fill>
            </x14:dxf>
          </x14:cfRule>
          <x14:cfRule type="expression" priority="6" id="{46581CD0-CDB9-2B4B-90AB-58497779A98C}">
            <xm:f>'PLEASE FILL IN HERE FIRST!!!'!$B$5='PLEASE FILL IN HERE FIRST!!!'!$J$9</xm:f>
            <x14:dxf>
              <font>
                <color theme="1" tint="0.499984740745262"/>
              </font>
              <fill>
                <patternFill patternType="none">
                  <fgColor indexed="64"/>
                  <bgColor auto="1"/>
                </patternFill>
              </fill>
            </x14:dxf>
          </x14:cfRule>
          <xm:sqref>A4:Q4 A5:D5 F5:XFD5</xm:sqref>
        </x14:conditionalFormatting>
        <x14:conditionalFormatting xmlns:xm="http://schemas.microsoft.com/office/excel/2006/main">
          <x14:cfRule type="expression" priority="3" id="{5A731DC7-407F-0E4B-93BF-CD817A8BCAD5}">
            <xm:f>'PLEASE FILL IN HERE FIRST!!!'!$B$5='PLEASE FILL IN HERE FIRST!!!'!$J$11</xm:f>
            <x14:dxf>
              <font>
                <color auto="1"/>
              </font>
              <fill>
                <patternFill patternType="solid">
                  <fgColor indexed="64"/>
                  <bgColor theme="5" tint="0.79998168889431442"/>
                </patternFill>
              </fill>
            </x14:dxf>
          </x14:cfRule>
          <x14:cfRule type="expression" priority="4" id="{E243D460-8AFA-CC4A-9AF8-6575B3854B83}">
            <xm:f>'PLEASE FILL IN HERE FIRST!!!'!$B$5='PLEASE FILL IN HERE FIRST!!!'!$J$9</xm:f>
            <x14:dxf>
              <font>
                <color auto="1"/>
              </font>
              <fill>
                <patternFill patternType="solid">
                  <fgColor indexed="64"/>
                  <bgColor theme="0" tint="-4.9989318521683403E-2"/>
                </patternFill>
              </fill>
            </x14:dxf>
          </x14:cfRule>
          <xm:sqref>B12:M41</xm:sqref>
        </x14:conditionalFormatting>
        <x14:conditionalFormatting xmlns:xm="http://schemas.microsoft.com/office/excel/2006/main">
          <x14:cfRule type="expression" priority="1" id="{84FFB494-1D97-814F-8F82-393E1719A124}">
            <xm:f>'PLEASE FILL IN HERE FIRST!!!'!$B$5='PLEASE FILL IN HERE FIRST!!!'!$J$13</xm:f>
            <x14:dxf>
              <font>
                <color rgb="FF14522C"/>
              </font>
              <fill>
                <patternFill patternType="none">
                  <fgColor indexed="64"/>
                  <bgColor auto="1"/>
                </patternFill>
              </fill>
            </x14:dxf>
          </x14:cfRule>
          <xm:sqref>A4:Q5</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Travel!$AC$1:$AC$3</xm:f>
          </x14:formula1>
          <xm:sqref>L12:L41</xm:sqref>
        </x14:dataValidation>
      </x14:dataValidations>
    </ex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14"/>
    <pageSetUpPr fitToPage="1"/>
  </sheetPr>
  <dimension ref="A1:AD51"/>
  <sheetViews>
    <sheetView showGridLines="0" workbookViewId="0">
      <selection activeCell="F12" sqref="F12"/>
    </sheetView>
  </sheetViews>
  <sheetFormatPr baseColWidth="10" defaultColWidth="11.5" defaultRowHeight="12" x14ac:dyDescent="0"/>
  <cols>
    <col min="1" max="1" width="17.5" style="6" customWidth="1"/>
    <col min="2" max="2" width="14.33203125" style="6" customWidth="1"/>
    <col min="3" max="3" width="17.5" style="6" customWidth="1"/>
    <col min="4" max="4" width="5.1640625" style="6" bestFit="1" customWidth="1"/>
    <col min="5" max="5" width="10.33203125" style="6" bestFit="1" customWidth="1"/>
    <col min="6" max="6" width="11.1640625" style="6" bestFit="1" customWidth="1"/>
    <col min="7" max="7" width="20.1640625" style="6" bestFit="1" customWidth="1"/>
    <col min="8" max="8" width="11.33203125" style="6" bestFit="1" customWidth="1"/>
    <col min="9" max="9" width="8.33203125" style="6" bestFit="1" customWidth="1"/>
    <col min="10" max="10" width="10" style="6" bestFit="1" customWidth="1"/>
    <col min="11" max="11" width="15.5" style="6" bestFit="1" customWidth="1"/>
    <col min="12" max="12" width="11.33203125" style="6" bestFit="1" customWidth="1"/>
    <col min="13" max="13" width="11.33203125" style="6" customWidth="1"/>
    <col min="14" max="26" width="11.5" style="6"/>
    <col min="27" max="27" width="11.5" style="72"/>
    <col min="28" max="29" width="11.5" style="6"/>
    <col min="30" max="30" width="11.5" style="72"/>
    <col min="31" max="16384" width="11.5" style="6"/>
  </cols>
  <sheetData>
    <row r="1" spans="1:30" ht="25">
      <c r="A1" s="625" t="str">
        <f>'PLEASE FILL IN HERE FIRST!!!'!B3&amp;" "&amp;"["&amp;'PLEASE FILL IN HERE FIRST!!!'!B5&amp;"]"</f>
        <v>ITTF Challenge [Challenge]</v>
      </c>
      <c r="B1" s="625"/>
      <c r="C1" s="625"/>
      <c r="D1" s="625"/>
      <c r="E1" s="625"/>
      <c r="F1" s="625"/>
      <c r="G1" s="625"/>
      <c r="H1" s="625"/>
      <c r="I1" s="625"/>
      <c r="J1" s="625"/>
      <c r="K1" s="625"/>
      <c r="L1" s="625"/>
      <c r="M1" s="625"/>
      <c r="AA1" s="74" t="s">
        <v>24</v>
      </c>
      <c r="AB1" s="72" t="s">
        <v>25</v>
      </c>
      <c r="AC1" s="73" t="s">
        <v>163</v>
      </c>
      <c r="AD1" s="74" t="s">
        <v>178</v>
      </c>
    </row>
    <row r="2" spans="1:30" ht="25">
      <c r="A2" s="625" t="s">
        <v>129</v>
      </c>
      <c r="B2" s="625"/>
      <c r="C2" s="625"/>
      <c r="D2" s="625"/>
      <c r="E2" s="625"/>
      <c r="F2" s="625"/>
      <c r="G2" s="625"/>
      <c r="H2" s="625"/>
      <c r="I2" s="625"/>
      <c r="J2" s="625"/>
      <c r="K2" s="625"/>
      <c r="L2" s="625"/>
      <c r="M2" s="625"/>
      <c r="AA2" s="74"/>
      <c r="AB2" s="72"/>
      <c r="AC2" s="73"/>
      <c r="AD2" s="74"/>
    </row>
    <row r="3" spans="1:30" ht="15" hidden="1">
      <c r="A3" s="626" t="str">
        <f>'PLEASE FILL IN HERE FIRST!!!'!B5</f>
        <v>Challenge</v>
      </c>
      <c r="B3" s="626"/>
      <c r="C3" s="626"/>
      <c r="D3" s="626"/>
      <c r="E3" s="626"/>
      <c r="F3" s="626"/>
      <c r="G3" s="626"/>
      <c r="H3" s="626"/>
      <c r="I3" s="626"/>
      <c r="J3" s="626"/>
      <c r="K3" s="626"/>
      <c r="L3" s="626"/>
      <c r="M3" s="626"/>
      <c r="AA3" s="74" t="s">
        <v>177</v>
      </c>
      <c r="AB3" s="72" t="s">
        <v>164</v>
      </c>
      <c r="AC3" s="73" t="s">
        <v>52</v>
      </c>
      <c r="AD3" s="74" t="s">
        <v>179</v>
      </c>
    </row>
    <row r="4" spans="1:30" ht="24" customHeight="1">
      <c r="A4" s="627" t="str">
        <f>'PLEASE FILL IN HERE FIRST!!!'!B7</f>
        <v>Zagreb (CRO) - ITTF CHALLENGE</v>
      </c>
      <c r="B4" s="627"/>
      <c r="C4" s="627"/>
      <c r="D4" s="627"/>
      <c r="E4" s="627"/>
      <c r="F4" s="627"/>
      <c r="G4" s="627"/>
      <c r="H4" s="627"/>
      <c r="I4" s="627"/>
      <c r="J4" s="627"/>
      <c r="K4" s="627"/>
      <c r="L4" s="627"/>
      <c r="M4" s="627"/>
      <c r="AB4" s="74" t="s">
        <v>167</v>
      </c>
      <c r="AC4" s="73"/>
      <c r="AD4" s="74" t="s">
        <v>180</v>
      </c>
    </row>
    <row r="5" spans="1:30" ht="21" customHeight="1">
      <c r="A5" s="451" t="s">
        <v>434</v>
      </c>
      <c r="B5" s="452">
        <f>Accommodation!B5</f>
        <v>43200</v>
      </c>
      <c r="C5" s="453" t="s">
        <v>108</v>
      </c>
      <c r="D5" s="628">
        <f>Accommodation!D5</f>
        <v>43201</v>
      </c>
      <c r="E5" s="628"/>
      <c r="F5" s="632" t="s">
        <v>435</v>
      </c>
      <c r="G5" s="632"/>
      <c r="H5" s="628">
        <f>Accommodation!M5</f>
        <v>43202</v>
      </c>
      <c r="I5" s="628"/>
      <c r="J5" s="454" t="s">
        <v>108</v>
      </c>
      <c r="K5" s="455">
        <f>Accommodation!O5</f>
        <v>43204</v>
      </c>
      <c r="L5" s="456"/>
      <c r="M5" s="456"/>
      <c r="AB5" s="74" t="s">
        <v>176</v>
      </c>
      <c r="AC5" s="73"/>
    </row>
    <row r="6" spans="1:30" ht="7" customHeight="1">
      <c r="A6" s="424"/>
      <c r="B6" s="424"/>
      <c r="C6" s="424"/>
      <c r="D6" s="424"/>
      <c r="E6" s="424"/>
      <c r="F6" s="424"/>
      <c r="G6" s="424"/>
      <c r="H6" s="424"/>
      <c r="I6" s="424"/>
      <c r="J6" s="424"/>
      <c r="K6" s="424"/>
      <c r="L6" s="424"/>
      <c r="M6" s="424"/>
      <c r="AB6" s="74" t="s">
        <v>166</v>
      </c>
      <c r="AC6" s="73"/>
    </row>
    <row r="7" spans="1:30" ht="20">
      <c r="A7" s="595" t="s">
        <v>327</v>
      </c>
      <c r="B7" s="596"/>
      <c r="C7" s="629" t="str">
        <f>Accommodation!C7</f>
        <v>please fill in the name of the Association</v>
      </c>
      <c r="D7" s="630"/>
      <c r="E7" s="630"/>
      <c r="F7" s="630"/>
      <c r="G7" s="630"/>
      <c r="H7" s="630"/>
      <c r="I7" s="630"/>
      <c r="J7" s="630"/>
      <c r="K7" s="630"/>
      <c r="L7" s="630"/>
      <c r="M7" s="631"/>
    </row>
    <row r="8" spans="1:30">
      <c r="A8"/>
      <c r="B8"/>
      <c r="C8"/>
      <c r="D8"/>
      <c r="E8"/>
      <c r="F8"/>
      <c r="G8" s="1"/>
      <c r="H8"/>
      <c r="I8"/>
      <c r="J8"/>
      <c r="K8"/>
      <c r="L8"/>
      <c r="M8"/>
    </row>
    <row r="9" spans="1:30" ht="14">
      <c r="A9" s="636" t="s">
        <v>330</v>
      </c>
      <c r="B9" s="620" t="s">
        <v>110</v>
      </c>
      <c r="C9" s="620" t="s">
        <v>109</v>
      </c>
      <c r="D9" s="620" t="s">
        <v>111</v>
      </c>
      <c r="E9" s="620" t="s">
        <v>112</v>
      </c>
      <c r="F9" s="243" t="s">
        <v>113</v>
      </c>
      <c r="G9" s="244" t="s">
        <v>114</v>
      </c>
      <c r="H9" s="244" t="s">
        <v>115</v>
      </c>
      <c r="I9" s="244" t="s">
        <v>114</v>
      </c>
      <c r="J9" s="620" t="s">
        <v>116</v>
      </c>
      <c r="K9" s="244" t="s">
        <v>117</v>
      </c>
      <c r="L9" s="244" t="s">
        <v>117</v>
      </c>
      <c r="M9" s="620" t="s">
        <v>116</v>
      </c>
    </row>
    <row r="10" spans="1:30" ht="14">
      <c r="A10" s="637"/>
      <c r="B10" s="621"/>
      <c r="C10" s="621"/>
      <c r="D10" s="621"/>
      <c r="E10" s="621"/>
      <c r="F10" s="245" t="s">
        <v>118</v>
      </c>
      <c r="G10" s="264" t="s">
        <v>119</v>
      </c>
      <c r="H10" s="264" t="s">
        <v>120</v>
      </c>
      <c r="I10" s="264" t="s">
        <v>121</v>
      </c>
      <c r="J10" s="621"/>
      <c r="K10" s="264" t="s">
        <v>119</v>
      </c>
      <c r="L10" s="264" t="s">
        <v>121</v>
      </c>
      <c r="M10" s="621"/>
    </row>
    <row r="11" spans="1:30" s="18" customFormat="1" ht="19.5" customHeight="1">
      <c r="A11" s="235" t="s">
        <v>122</v>
      </c>
      <c r="B11" s="236" t="s">
        <v>23</v>
      </c>
      <c r="C11" s="236" t="s">
        <v>22</v>
      </c>
      <c r="D11" s="235" t="s">
        <v>24</v>
      </c>
      <c r="E11" s="235" t="s">
        <v>25</v>
      </c>
      <c r="F11" s="237" t="s">
        <v>29</v>
      </c>
      <c r="G11" s="238">
        <v>40128</v>
      </c>
      <c r="H11" s="239" t="s">
        <v>30</v>
      </c>
      <c r="I11" s="240">
        <v>0.57291666666666663</v>
      </c>
      <c r="J11" s="235" t="s">
        <v>31</v>
      </c>
      <c r="K11" s="241">
        <v>40132</v>
      </c>
      <c r="L11" s="242">
        <v>0.83333333333333337</v>
      </c>
      <c r="M11" s="235" t="s">
        <v>32</v>
      </c>
    </row>
    <row r="12" spans="1:30" ht="17.25" customHeight="1">
      <c r="A12" s="252">
        <v>1</v>
      </c>
      <c r="B12" s="246">
        <f>Accommodation!B12</f>
        <v>0</v>
      </c>
      <c r="C12" s="246">
        <f>Accommodation!C12</f>
        <v>0</v>
      </c>
      <c r="D12" s="226">
        <f>Accommodation!D12</f>
        <v>0</v>
      </c>
      <c r="E12" s="226">
        <f>Accommodation!E12</f>
        <v>0</v>
      </c>
      <c r="F12" s="247"/>
      <c r="G12" s="248">
        <f>Accommodation!F12</f>
        <v>0</v>
      </c>
      <c r="H12" s="249"/>
      <c r="I12" s="249"/>
      <c r="J12" s="249"/>
      <c r="K12" s="248">
        <f>Accommodation!G12</f>
        <v>0</v>
      </c>
      <c r="L12" s="249"/>
      <c r="M12" s="249"/>
    </row>
    <row r="13" spans="1:30" ht="17.25" customHeight="1">
      <c r="A13" s="252">
        <v>2</v>
      </c>
      <c r="B13" s="246">
        <f>Accommodation!B13</f>
        <v>0</v>
      </c>
      <c r="C13" s="246">
        <f>Accommodation!C13</f>
        <v>0</v>
      </c>
      <c r="D13" s="226">
        <f>Accommodation!D13</f>
        <v>0</v>
      </c>
      <c r="E13" s="226">
        <f>Accommodation!E13</f>
        <v>0</v>
      </c>
      <c r="F13" s="247"/>
      <c r="G13" s="248">
        <f>Accommodation!F13</f>
        <v>0</v>
      </c>
      <c r="H13" s="249"/>
      <c r="I13" s="249"/>
      <c r="J13" s="249"/>
      <c r="K13" s="248">
        <f>Accommodation!G13</f>
        <v>0</v>
      </c>
      <c r="L13" s="249"/>
      <c r="M13" s="249"/>
    </row>
    <row r="14" spans="1:30" ht="17.25" customHeight="1">
      <c r="A14" s="252">
        <v>3</v>
      </c>
      <c r="B14" s="246">
        <f>Accommodation!B14</f>
        <v>0</v>
      </c>
      <c r="C14" s="246">
        <f>Accommodation!C14</f>
        <v>0</v>
      </c>
      <c r="D14" s="226">
        <f>Accommodation!D14</f>
        <v>0</v>
      </c>
      <c r="E14" s="226">
        <f>Accommodation!E14</f>
        <v>0</v>
      </c>
      <c r="F14" s="247"/>
      <c r="G14" s="248">
        <f>Accommodation!F14</f>
        <v>0</v>
      </c>
      <c r="H14" s="249"/>
      <c r="I14" s="249"/>
      <c r="J14" s="249"/>
      <c r="K14" s="248">
        <f>Accommodation!G14</f>
        <v>0</v>
      </c>
      <c r="L14" s="249"/>
      <c r="M14" s="249"/>
    </row>
    <row r="15" spans="1:30" ht="17.25" customHeight="1">
      <c r="A15" s="252">
        <v>4</v>
      </c>
      <c r="B15" s="246">
        <f>Accommodation!B15</f>
        <v>0</v>
      </c>
      <c r="C15" s="246">
        <f>Accommodation!C15</f>
        <v>0</v>
      </c>
      <c r="D15" s="226">
        <f>Accommodation!D15</f>
        <v>0</v>
      </c>
      <c r="E15" s="226">
        <f>Accommodation!E15</f>
        <v>0</v>
      </c>
      <c r="F15" s="247"/>
      <c r="G15" s="248">
        <f>Accommodation!F15</f>
        <v>0</v>
      </c>
      <c r="H15" s="249"/>
      <c r="I15" s="249"/>
      <c r="J15" s="249"/>
      <c r="K15" s="248">
        <f>Accommodation!G15</f>
        <v>0</v>
      </c>
      <c r="L15" s="249"/>
      <c r="M15" s="249"/>
    </row>
    <row r="16" spans="1:30" ht="17.25" customHeight="1">
      <c r="A16" s="252">
        <v>5</v>
      </c>
      <c r="B16" s="246">
        <f>Accommodation!B16</f>
        <v>0</v>
      </c>
      <c r="C16" s="246">
        <f>Accommodation!C16</f>
        <v>0</v>
      </c>
      <c r="D16" s="226">
        <f>Accommodation!D16</f>
        <v>0</v>
      </c>
      <c r="E16" s="226">
        <f>Accommodation!E16</f>
        <v>0</v>
      </c>
      <c r="F16" s="247"/>
      <c r="G16" s="248">
        <f>Accommodation!F16</f>
        <v>0</v>
      </c>
      <c r="H16" s="249"/>
      <c r="I16" s="249"/>
      <c r="J16" s="249"/>
      <c r="K16" s="248">
        <f>Accommodation!G16</f>
        <v>0</v>
      </c>
      <c r="L16" s="249"/>
      <c r="M16" s="249"/>
    </row>
    <row r="17" spans="1:13" ht="17.25" customHeight="1">
      <c r="A17" s="252">
        <v>6</v>
      </c>
      <c r="B17" s="246">
        <f>Accommodation!B17</f>
        <v>0</v>
      </c>
      <c r="C17" s="246">
        <f>Accommodation!C17</f>
        <v>0</v>
      </c>
      <c r="D17" s="226">
        <f>Accommodation!D17</f>
        <v>0</v>
      </c>
      <c r="E17" s="226">
        <f>Accommodation!E17</f>
        <v>0</v>
      </c>
      <c r="F17" s="247"/>
      <c r="G17" s="248">
        <f>Accommodation!F17</f>
        <v>0</v>
      </c>
      <c r="H17" s="249"/>
      <c r="I17" s="249"/>
      <c r="J17" s="249"/>
      <c r="K17" s="248">
        <f>Accommodation!G17</f>
        <v>0</v>
      </c>
      <c r="L17" s="249"/>
      <c r="M17" s="249"/>
    </row>
    <row r="18" spans="1:13" ht="17.25" customHeight="1">
      <c r="A18" s="252">
        <v>7</v>
      </c>
      <c r="B18" s="246">
        <f>Accommodation!B18</f>
        <v>0</v>
      </c>
      <c r="C18" s="246">
        <f>Accommodation!C18</f>
        <v>0</v>
      </c>
      <c r="D18" s="226">
        <f>Accommodation!D18</f>
        <v>0</v>
      </c>
      <c r="E18" s="226">
        <f>Accommodation!E18</f>
        <v>0</v>
      </c>
      <c r="F18" s="247"/>
      <c r="G18" s="248">
        <f>Accommodation!F18</f>
        <v>0</v>
      </c>
      <c r="H18" s="249"/>
      <c r="I18" s="249"/>
      <c r="J18" s="249"/>
      <c r="K18" s="248">
        <f>Accommodation!G18</f>
        <v>0</v>
      </c>
      <c r="L18" s="249"/>
      <c r="M18" s="249"/>
    </row>
    <row r="19" spans="1:13" ht="17.25" customHeight="1">
      <c r="A19" s="252">
        <v>8</v>
      </c>
      <c r="B19" s="246">
        <f>Accommodation!B19</f>
        <v>0</v>
      </c>
      <c r="C19" s="246">
        <f>Accommodation!C19</f>
        <v>0</v>
      </c>
      <c r="D19" s="226">
        <f>Accommodation!D19</f>
        <v>0</v>
      </c>
      <c r="E19" s="226">
        <f>Accommodation!E19</f>
        <v>0</v>
      </c>
      <c r="F19" s="247"/>
      <c r="G19" s="248">
        <f>Accommodation!F19</f>
        <v>0</v>
      </c>
      <c r="H19" s="249"/>
      <c r="I19" s="249"/>
      <c r="J19" s="249"/>
      <c r="K19" s="248">
        <f>Accommodation!G19</f>
        <v>0</v>
      </c>
      <c r="L19" s="249"/>
      <c r="M19" s="249"/>
    </row>
    <row r="20" spans="1:13" ht="17.25" customHeight="1">
      <c r="A20" s="252">
        <v>9</v>
      </c>
      <c r="B20" s="246">
        <f>Accommodation!B20</f>
        <v>0</v>
      </c>
      <c r="C20" s="246">
        <f>Accommodation!C20</f>
        <v>0</v>
      </c>
      <c r="D20" s="226">
        <f>Accommodation!D20</f>
        <v>0</v>
      </c>
      <c r="E20" s="226">
        <f>Accommodation!E20</f>
        <v>0</v>
      </c>
      <c r="F20" s="247"/>
      <c r="G20" s="248">
        <f>Accommodation!F20</f>
        <v>0</v>
      </c>
      <c r="H20" s="249"/>
      <c r="I20" s="249"/>
      <c r="J20" s="249"/>
      <c r="K20" s="248">
        <f>Accommodation!G20</f>
        <v>0</v>
      </c>
      <c r="L20" s="249"/>
      <c r="M20" s="249"/>
    </row>
    <row r="21" spans="1:13" ht="17.25" customHeight="1">
      <c r="A21" s="252">
        <v>10</v>
      </c>
      <c r="B21" s="246">
        <f>Accommodation!B21</f>
        <v>0</v>
      </c>
      <c r="C21" s="246">
        <f>Accommodation!C21</f>
        <v>0</v>
      </c>
      <c r="D21" s="226">
        <f>Accommodation!D21</f>
        <v>0</v>
      </c>
      <c r="E21" s="226">
        <f>Accommodation!E21</f>
        <v>0</v>
      </c>
      <c r="F21" s="247"/>
      <c r="G21" s="248">
        <f>Accommodation!F21</f>
        <v>0</v>
      </c>
      <c r="H21" s="249"/>
      <c r="I21" s="249"/>
      <c r="J21" s="249"/>
      <c r="K21" s="248">
        <f>Accommodation!G21</f>
        <v>0</v>
      </c>
      <c r="L21" s="249"/>
      <c r="M21" s="249"/>
    </row>
    <row r="22" spans="1:13" ht="17.25" customHeight="1">
      <c r="A22" s="252">
        <v>11</v>
      </c>
      <c r="B22" s="246">
        <f>Accommodation!B22</f>
        <v>0</v>
      </c>
      <c r="C22" s="246">
        <f>Accommodation!C22</f>
        <v>0</v>
      </c>
      <c r="D22" s="226">
        <f>Accommodation!D22</f>
        <v>0</v>
      </c>
      <c r="E22" s="226">
        <f>Accommodation!E22</f>
        <v>0</v>
      </c>
      <c r="F22" s="247"/>
      <c r="G22" s="248">
        <f>Accommodation!F22</f>
        <v>0</v>
      </c>
      <c r="H22" s="249"/>
      <c r="I22" s="249"/>
      <c r="J22" s="249"/>
      <c r="K22" s="248">
        <f>Accommodation!G22</f>
        <v>0</v>
      </c>
      <c r="L22" s="249"/>
      <c r="M22" s="249"/>
    </row>
    <row r="23" spans="1:13" ht="17.25" customHeight="1">
      <c r="A23" s="252">
        <v>12</v>
      </c>
      <c r="B23" s="246">
        <f>Accommodation!B23</f>
        <v>0</v>
      </c>
      <c r="C23" s="246">
        <f>Accommodation!C23</f>
        <v>0</v>
      </c>
      <c r="D23" s="226">
        <f>Accommodation!D23</f>
        <v>0</v>
      </c>
      <c r="E23" s="226">
        <f>Accommodation!E23</f>
        <v>0</v>
      </c>
      <c r="F23" s="247"/>
      <c r="G23" s="248">
        <f>Accommodation!F23</f>
        <v>0</v>
      </c>
      <c r="H23" s="249"/>
      <c r="I23" s="249"/>
      <c r="J23" s="249"/>
      <c r="K23" s="248">
        <f>Accommodation!G23</f>
        <v>0</v>
      </c>
      <c r="L23" s="249"/>
      <c r="M23" s="249"/>
    </row>
    <row r="24" spans="1:13" ht="17.25" customHeight="1">
      <c r="A24" s="252">
        <v>13</v>
      </c>
      <c r="B24" s="246">
        <f>Accommodation!B24</f>
        <v>0</v>
      </c>
      <c r="C24" s="246">
        <f>Accommodation!C24</f>
        <v>0</v>
      </c>
      <c r="D24" s="226">
        <f>Accommodation!D24</f>
        <v>0</v>
      </c>
      <c r="E24" s="226">
        <f>Accommodation!E24</f>
        <v>0</v>
      </c>
      <c r="F24" s="247"/>
      <c r="G24" s="248">
        <f>Accommodation!F24</f>
        <v>0</v>
      </c>
      <c r="H24" s="249"/>
      <c r="I24" s="249"/>
      <c r="J24" s="249"/>
      <c r="K24" s="248">
        <f>Accommodation!G24</f>
        <v>0</v>
      </c>
      <c r="L24" s="249"/>
      <c r="M24" s="249"/>
    </row>
    <row r="25" spans="1:13" ht="17.25" customHeight="1">
      <c r="A25" s="252">
        <v>14</v>
      </c>
      <c r="B25" s="246">
        <f>Accommodation!B25</f>
        <v>0</v>
      </c>
      <c r="C25" s="246">
        <f>Accommodation!C25</f>
        <v>0</v>
      </c>
      <c r="D25" s="226">
        <f>Accommodation!D25</f>
        <v>0</v>
      </c>
      <c r="E25" s="226">
        <f>Accommodation!E25</f>
        <v>0</v>
      </c>
      <c r="F25" s="247"/>
      <c r="G25" s="248">
        <f>Accommodation!F25</f>
        <v>0</v>
      </c>
      <c r="H25" s="249"/>
      <c r="I25" s="249"/>
      <c r="J25" s="249"/>
      <c r="K25" s="248">
        <f>Accommodation!G25</f>
        <v>0</v>
      </c>
      <c r="L25" s="249"/>
      <c r="M25" s="249"/>
    </row>
    <row r="26" spans="1:13" ht="17.25" customHeight="1">
      <c r="A26" s="252">
        <v>15</v>
      </c>
      <c r="B26" s="246">
        <f>Accommodation!B26</f>
        <v>0</v>
      </c>
      <c r="C26" s="246">
        <f>Accommodation!C26</f>
        <v>0</v>
      </c>
      <c r="D26" s="226">
        <f>Accommodation!D26</f>
        <v>0</v>
      </c>
      <c r="E26" s="226">
        <f>Accommodation!E26</f>
        <v>0</v>
      </c>
      <c r="F26" s="247"/>
      <c r="G26" s="248">
        <f>Accommodation!F26</f>
        <v>0</v>
      </c>
      <c r="H26" s="249"/>
      <c r="I26" s="249"/>
      <c r="J26" s="249"/>
      <c r="K26" s="248">
        <f>Accommodation!G26</f>
        <v>0</v>
      </c>
      <c r="L26" s="249"/>
      <c r="M26" s="249"/>
    </row>
    <row r="27" spans="1:13" ht="17.25" customHeight="1">
      <c r="A27" s="252">
        <v>16</v>
      </c>
      <c r="B27" s="246">
        <f>Accommodation!B27</f>
        <v>0</v>
      </c>
      <c r="C27" s="246">
        <f>Accommodation!C27</f>
        <v>0</v>
      </c>
      <c r="D27" s="226">
        <f>Accommodation!D27</f>
        <v>0</v>
      </c>
      <c r="E27" s="226">
        <f>Accommodation!E27</f>
        <v>0</v>
      </c>
      <c r="F27" s="247"/>
      <c r="G27" s="248">
        <f>Accommodation!F27</f>
        <v>0</v>
      </c>
      <c r="H27" s="249"/>
      <c r="I27" s="249"/>
      <c r="J27" s="249"/>
      <c r="K27" s="248">
        <f>Accommodation!G27</f>
        <v>0</v>
      </c>
      <c r="L27" s="249"/>
      <c r="M27" s="249"/>
    </row>
    <row r="28" spans="1:13" ht="17.25" customHeight="1">
      <c r="A28" s="252">
        <v>17</v>
      </c>
      <c r="B28" s="246">
        <f>Accommodation!B28</f>
        <v>0</v>
      </c>
      <c r="C28" s="246">
        <f>Accommodation!C28</f>
        <v>0</v>
      </c>
      <c r="D28" s="226">
        <f>Accommodation!D28</f>
        <v>0</v>
      </c>
      <c r="E28" s="226">
        <f>Accommodation!E28</f>
        <v>0</v>
      </c>
      <c r="F28" s="247"/>
      <c r="G28" s="248">
        <f>Accommodation!F28</f>
        <v>0</v>
      </c>
      <c r="H28" s="249"/>
      <c r="I28" s="249"/>
      <c r="J28" s="249"/>
      <c r="K28" s="248">
        <f>Accommodation!G28</f>
        <v>0</v>
      </c>
      <c r="L28" s="249"/>
      <c r="M28" s="249"/>
    </row>
    <row r="29" spans="1:13" ht="17.25" customHeight="1">
      <c r="A29" s="252">
        <v>18</v>
      </c>
      <c r="B29" s="246">
        <f>Accommodation!B29</f>
        <v>0</v>
      </c>
      <c r="C29" s="246">
        <f>Accommodation!C29</f>
        <v>0</v>
      </c>
      <c r="D29" s="226">
        <f>Accommodation!D29</f>
        <v>0</v>
      </c>
      <c r="E29" s="226">
        <f>Accommodation!E29</f>
        <v>0</v>
      </c>
      <c r="F29" s="247"/>
      <c r="G29" s="248">
        <f>Accommodation!F29</f>
        <v>0</v>
      </c>
      <c r="H29" s="249"/>
      <c r="I29" s="249"/>
      <c r="J29" s="249"/>
      <c r="K29" s="248">
        <f>Accommodation!G29</f>
        <v>0</v>
      </c>
      <c r="L29" s="249"/>
      <c r="M29" s="249"/>
    </row>
    <row r="30" spans="1:13" ht="17.25" customHeight="1">
      <c r="A30" s="252">
        <v>19</v>
      </c>
      <c r="B30" s="246">
        <f>Accommodation!B30</f>
        <v>0</v>
      </c>
      <c r="C30" s="246">
        <f>Accommodation!C30</f>
        <v>0</v>
      </c>
      <c r="D30" s="226">
        <f>Accommodation!D30</f>
        <v>0</v>
      </c>
      <c r="E30" s="226">
        <f>Accommodation!E30</f>
        <v>0</v>
      </c>
      <c r="F30" s="247"/>
      <c r="G30" s="248">
        <f>Accommodation!F30</f>
        <v>0</v>
      </c>
      <c r="H30" s="249"/>
      <c r="I30" s="249"/>
      <c r="J30" s="249"/>
      <c r="K30" s="248">
        <f>Accommodation!G30</f>
        <v>0</v>
      </c>
      <c r="L30" s="249"/>
      <c r="M30" s="249"/>
    </row>
    <row r="31" spans="1:13" ht="17.25" customHeight="1">
      <c r="A31" s="252">
        <v>20</v>
      </c>
      <c r="B31" s="246">
        <f>Accommodation!B31</f>
        <v>0</v>
      </c>
      <c r="C31" s="246">
        <f>Accommodation!C31</f>
        <v>0</v>
      </c>
      <c r="D31" s="226">
        <f>Accommodation!D31</f>
        <v>0</v>
      </c>
      <c r="E31" s="226">
        <f>Accommodation!E31</f>
        <v>0</v>
      </c>
      <c r="F31" s="247"/>
      <c r="G31" s="248">
        <f>Accommodation!F31</f>
        <v>0</v>
      </c>
      <c r="H31" s="249"/>
      <c r="I31" s="249"/>
      <c r="J31" s="249"/>
      <c r="K31" s="248">
        <f>Accommodation!G31</f>
        <v>0</v>
      </c>
      <c r="L31" s="249"/>
      <c r="M31" s="249"/>
    </row>
    <row r="32" spans="1:13" ht="17.25" customHeight="1">
      <c r="A32" s="252">
        <v>21</v>
      </c>
      <c r="B32" s="246">
        <f>Accommodation!B32</f>
        <v>0</v>
      </c>
      <c r="C32" s="246">
        <f>Accommodation!C32</f>
        <v>0</v>
      </c>
      <c r="D32" s="226">
        <f>Accommodation!D32</f>
        <v>0</v>
      </c>
      <c r="E32" s="226">
        <f>Accommodation!E32</f>
        <v>0</v>
      </c>
      <c r="F32" s="247"/>
      <c r="G32" s="248">
        <f>Accommodation!F32</f>
        <v>0</v>
      </c>
      <c r="H32" s="249"/>
      <c r="I32" s="249"/>
      <c r="J32" s="249"/>
      <c r="K32" s="248">
        <f>Accommodation!G32</f>
        <v>0</v>
      </c>
      <c r="L32" s="249"/>
      <c r="M32" s="249"/>
    </row>
    <row r="33" spans="1:13" ht="17.25" customHeight="1">
      <c r="A33" s="252">
        <v>22</v>
      </c>
      <c r="B33" s="246">
        <f>Accommodation!B33</f>
        <v>0</v>
      </c>
      <c r="C33" s="246">
        <f>Accommodation!C33</f>
        <v>0</v>
      </c>
      <c r="D33" s="226">
        <f>Accommodation!D33</f>
        <v>0</v>
      </c>
      <c r="E33" s="226">
        <f>Accommodation!E33</f>
        <v>0</v>
      </c>
      <c r="F33" s="247"/>
      <c r="G33" s="248">
        <f>Accommodation!F33</f>
        <v>0</v>
      </c>
      <c r="H33" s="249"/>
      <c r="I33" s="249"/>
      <c r="J33" s="249"/>
      <c r="K33" s="248">
        <f>Accommodation!G33</f>
        <v>0</v>
      </c>
      <c r="L33" s="249"/>
      <c r="M33" s="249"/>
    </row>
    <row r="34" spans="1:13" ht="17.25" customHeight="1">
      <c r="A34" s="252">
        <v>23</v>
      </c>
      <c r="B34" s="246">
        <f>Accommodation!B34</f>
        <v>0</v>
      </c>
      <c r="C34" s="246">
        <f>Accommodation!C34</f>
        <v>0</v>
      </c>
      <c r="D34" s="226">
        <f>Accommodation!D34</f>
        <v>0</v>
      </c>
      <c r="E34" s="226">
        <f>Accommodation!E34</f>
        <v>0</v>
      </c>
      <c r="F34" s="247"/>
      <c r="G34" s="248">
        <f>Accommodation!F34</f>
        <v>0</v>
      </c>
      <c r="H34" s="249"/>
      <c r="I34" s="249"/>
      <c r="J34" s="249"/>
      <c r="K34" s="248">
        <f>Accommodation!G34</f>
        <v>0</v>
      </c>
      <c r="L34" s="249"/>
      <c r="M34" s="249"/>
    </row>
    <row r="35" spans="1:13" ht="17.25" customHeight="1">
      <c r="A35" s="252">
        <v>24</v>
      </c>
      <c r="B35" s="246">
        <f>Accommodation!B35</f>
        <v>0</v>
      </c>
      <c r="C35" s="246">
        <f>Accommodation!C35</f>
        <v>0</v>
      </c>
      <c r="D35" s="226">
        <f>Accommodation!D35</f>
        <v>0</v>
      </c>
      <c r="E35" s="226">
        <f>Accommodation!E35</f>
        <v>0</v>
      </c>
      <c r="F35" s="247"/>
      <c r="G35" s="248">
        <f>Accommodation!F35</f>
        <v>0</v>
      </c>
      <c r="H35" s="249"/>
      <c r="I35" s="249"/>
      <c r="J35" s="249"/>
      <c r="K35" s="248">
        <f>Accommodation!G35</f>
        <v>0</v>
      </c>
      <c r="L35" s="249"/>
      <c r="M35" s="249"/>
    </row>
    <row r="36" spans="1:13" ht="17.25" customHeight="1">
      <c r="A36" s="252">
        <v>25</v>
      </c>
      <c r="B36" s="246">
        <f>Accommodation!B36</f>
        <v>0</v>
      </c>
      <c r="C36" s="246">
        <f>Accommodation!C36</f>
        <v>0</v>
      </c>
      <c r="D36" s="226">
        <f>Accommodation!D36</f>
        <v>0</v>
      </c>
      <c r="E36" s="226">
        <f>Accommodation!E36</f>
        <v>0</v>
      </c>
      <c r="F36" s="247"/>
      <c r="G36" s="248">
        <f>Accommodation!F36</f>
        <v>0</v>
      </c>
      <c r="H36" s="249"/>
      <c r="I36" s="249"/>
      <c r="J36" s="249"/>
      <c r="K36" s="248">
        <f>Accommodation!G36</f>
        <v>0</v>
      </c>
      <c r="L36" s="249"/>
      <c r="M36" s="249"/>
    </row>
    <row r="37" spans="1:13" ht="17.25" customHeight="1">
      <c r="A37" s="252">
        <v>26</v>
      </c>
      <c r="B37" s="246">
        <f>Accommodation!B37</f>
        <v>0</v>
      </c>
      <c r="C37" s="246">
        <f>Accommodation!C37</f>
        <v>0</v>
      </c>
      <c r="D37" s="226">
        <f>Accommodation!D37</f>
        <v>0</v>
      </c>
      <c r="E37" s="226">
        <f>Accommodation!E37</f>
        <v>0</v>
      </c>
      <c r="F37" s="247"/>
      <c r="G37" s="248">
        <f>Accommodation!F37</f>
        <v>0</v>
      </c>
      <c r="H37" s="249"/>
      <c r="I37" s="249"/>
      <c r="J37" s="249"/>
      <c r="K37" s="248">
        <f>Accommodation!G37</f>
        <v>0</v>
      </c>
      <c r="L37" s="249"/>
      <c r="M37" s="249"/>
    </row>
    <row r="38" spans="1:13" ht="17.25" customHeight="1">
      <c r="A38" s="252">
        <v>27</v>
      </c>
      <c r="B38" s="246">
        <f>Accommodation!B38</f>
        <v>0</v>
      </c>
      <c r="C38" s="246">
        <f>Accommodation!C38</f>
        <v>0</v>
      </c>
      <c r="D38" s="226">
        <f>Accommodation!D38</f>
        <v>0</v>
      </c>
      <c r="E38" s="226">
        <f>Accommodation!E38</f>
        <v>0</v>
      </c>
      <c r="F38" s="247"/>
      <c r="G38" s="248">
        <f>Accommodation!F38</f>
        <v>0</v>
      </c>
      <c r="H38" s="249"/>
      <c r="I38" s="249"/>
      <c r="J38" s="249"/>
      <c r="K38" s="248">
        <f>Accommodation!G38</f>
        <v>0</v>
      </c>
      <c r="L38" s="249"/>
      <c r="M38" s="249"/>
    </row>
    <row r="39" spans="1:13" ht="17.25" customHeight="1">
      <c r="A39" s="252">
        <v>28</v>
      </c>
      <c r="B39" s="246">
        <f>Accommodation!B39</f>
        <v>0</v>
      </c>
      <c r="C39" s="246">
        <f>Accommodation!C39</f>
        <v>0</v>
      </c>
      <c r="D39" s="226">
        <f>Accommodation!D39</f>
        <v>0</v>
      </c>
      <c r="E39" s="226">
        <f>Accommodation!E39</f>
        <v>0</v>
      </c>
      <c r="F39" s="247"/>
      <c r="G39" s="248">
        <f>Accommodation!F39</f>
        <v>0</v>
      </c>
      <c r="H39" s="249"/>
      <c r="I39" s="249"/>
      <c r="J39" s="249"/>
      <c r="K39" s="248">
        <f>Accommodation!G39</f>
        <v>0</v>
      </c>
      <c r="L39" s="249"/>
      <c r="M39" s="249"/>
    </row>
    <row r="40" spans="1:13" ht="17.25" customHeight="1">
      <c r="A40" s="252">
        <v>29</v>
      </c>
      <c r="B40" s="246">
        <f>Accommodation!B40</f>
        <v>0</v>
      </c>
      <c r="C40" s="246">
        <f>Accommodation!C40</f>
        <v>0</v>
      </c>
      <c r="D40" s="226">
        <f>Accommodation!D40</f>
        <v>0</v>
      </c>
      <c r="E40" s="226">
        <f>Accommodation!E40</f>
        <v>0</v>
      </c>
      <c r="F40" s="247"/>
      <c r="G40" s="248">
        <f>Accommodation!F40</f>
        <v>0</v>
      </c>
      <c r="H40" s="249"/>
      <c r="I40" s="249"/>
      <c r="J40" s="249"/>
      <c r="K40" s="248">
        <f>Accommodation!G40</f>
        <v>0</v>
      </c>
      <c r="L40" s="249"/>
      <c r="M40" s="249"/>
    </row>
    <row r="41" spans="1:13" ht="17.25" customHeight="1">
      <c r="A41" s="252">
        <v>30</v>
      </c>
      <c r="B41" s="246">
        <f>Accommodation!B41</f>
        <v>0</v>
      </c>
      <c r="C41" s="246">
        <f>Accommodation!C41</f>
        <v>0</v>
      </c>
      <c r="D41" s="226">
        <f>Accommodation!D41</f>
        <v>0</v>
      </c>
      <c r="E41" s="226">
        <f>Accommodation!E41</f>
        <v>0</v>
      </c>
      <c r="F41" s="247"/>
      <c r="G41" s="248">
        <f>Accommodation!F41</f>
        <v>0</v>
      </c>
      <c r="H41" s="249"/>
      <c r="I41" s="249"/>
      <c r="J41" s="249"/>
      <c r="K41" s="248">
        <f>Accommodation!G41</f>
        <v>0</v>
      </c>
      <c r="L41" s="249"/>
      <c r="M41" s="249"/>
    </row>
    <row r="42" spans="1:13" ht="14">
      <c r="A42" s="250"/>
      <c r="B42" s="250"/>
      <c r="C42" s="250"/>
      <c r="D42" s="250"/>
      <c r="E42" s="250"/>
      <c r="F42" s="250"/>
      <c r="G42" s="251"/>
      <c r="H42" s="251"/>
      <c r="I42" s="251"/>
      <c r="J42" s="251"/>
      <c r="K42" s="251"/>
      <c r="L42" s="251"/>
      <c r="M42" s="251"/>
    </row>
    <row r="43" spans="1:13" ht="13">
      <c r="A43" s="624" t="s">
        <v>185</v>
      </c>
      <c r="B43" s="624"/>
      <c r="C43" s="624"/>
      <c r="D43" s="624"/>
      <c r="E43" s="624"/>
      <c r="F43" s="624"/>
      <c r="G43" s="624"/>
      <c r="H43" s="261"/>
      <c r="I43" s="261"/>
      <c r="J43" s="261"/>
      <c r="K43" s="259"/>
      <c r="L43" s="259"/>
      <c r="M43" s="1"/>
    </row>
    <row r="44" spans="1:13" ht="13">
      <c r="A44" s="253" t="s">
        <v>123</v>
      </c>
      <c r="B44" s="253"/>
      <c r="C44" s="253" t="s">
        <v>124</v>
      </c>
      <c r="D44" s="253"/>
      <c r="E44" s="253"/>
      <c r="F44" s="253"/>
      <c r="G44" s="254"/>
      <c r="H44" s="259"/>
      <c r="I44" s="259"/>
      <c r="J44" s="259"/>
      <c r="K44" s="259"/>
      <c r="L44" s="259"/>
      <c r="M44" s="1"/>
    </row>
    <row r="45" spans="1:13" ht="13">
      <c r="A45" s="253" t="s">
        <v>125</v>
      </c>
      <c r="B45" s="253"/>
      <c r="C45" s="253" t="s">
        <v>126</v>
      </c>
      <c r="D45" s="253"/>
      <c r="E45" s="253"/>
      <c r="F45" s="253"/>
      <c r="G45" s="254"/>
      <c r="H45" s="253"/>
      <c r="I45" s="253"/>
      <c r="J45" s="253"/>
      <c r="K45" s="253"/>
      <c r="L45" s="253"/>
      <c r="M45"/>
    </row>
    <row r="46" spans="1:13" ht="13">
      <c r="A46" s="253" t="s">
        <v>127</v>
      </c>
      <c r="B46" s="253"/>
      <c r="C46" s="253" t="s">
        <v>128</v>
      </c>
      <c r="D46" s="253"/>
      <c r="E46" s="253"/>
      <c r="F46" s="253"/>
      <c r="G46" s="254"/>
      <c r="H46" s="253"/>
      <c r="I46" s="253"/>
      <c r="J46" s="253"/>
      <c r="K46" s="253"/>
      <c r="L46" s="253"/>
      <c r="M46"/>
    </row>
    <row r="47" spans="1:13" ht="13">
      <c r="A47" s="253"/>
      <c r="B47" s="253"/>
      <c r="C47" s="253"/>
      <c r="D47" s="253"/>
      <c r="E47" s="253"/>
      <c r="F47" s="253"/>
      <c r="G47" s="259"/>
      <c r="H47" s="253"/>
      <c r="I47" s="253"/>
      <c r="J47" s="253"/>
      <c r="K47" s="253"/>
      <c r="L47" s="253"/>
      <c r="M47"/>
    </row>
    <row r="48" spans="1:13" ht="15" customHeight="1">
      <c r="A48" s="253" t="s">
        <v>105</v>
      </c>
      <c r="B48" s="253"/>
      <c r="C48" s="253"/>
      <c r="D48" s="253"/>
      <c r="E48" s="253"/>
      <c r="F48" s="253"/>
      <c r="G48" s="633">
        <f>'PLEASE FILL IN HERE FIRST!!!'!B35</f>
        <v>43183</v>
      </c>
      <c r="H48" s="633"/>
      <c r="I48" s="633"/>
      <c r="J48" s="633"/>
      <c r="K48" s="633"/>
      <c r="L48" s="633"/>
      <c r="M48"/>
    </row>
    <row r="49" spans="1:30" ht="13">
      <c r="A49" s="255" t="s">
        <v>108</v>
      </c>
      <c r="B49" s="256"/>
      <c r="C49" s="256"/>
      <c r="D49" s="253"/>
      <c r="E49" s="253"/>
      <c r="F49" s="256"/>
      <c r="G49" s="633"/>
      <c r="H49" s="633"/>
      <c r="I49" s="633"/>
      <c r="J49" s="633"/>
      <c r="K49" s="633"/>
      <c r="L49" s="633"/>
      <c r="M49"/>
    </row>
    <row r="50" spans="1:30" s="25" customFormat="1" ht="24">
      <c r="A50" s="257" t="str">
        <f>'PLEASE FILL IN HERE FIRST!!!'!B23</f>
        <v>CROATIAN TABLE TENNIS ASSOCIATION</v>
      </c>
      <c r="B50" s="258" t="s">
        <v>107</v>
      </c>
      <c r="C50" s="634">
        <f>'PLEASE FILL IN HERE FIRST!!!'!B27</f>
        <v>0</v>
      </c>
      <c r="D50" s="634"/>
      <c r="E50" s="259" t="s">
        <v>104</v>
      </c>
      <c r="F50" s="623" t="str">
        <f>Accommodation!B50</f>
        <v>hsts@zg.t-com.hr</v>
      </c>
      <c r="G50" s="623"/>
      <c r="H50" s="623"/>
      <c r="I50" s="262"/>
      <c r="J50" s="262"/>
      <c r="K50" s="262"/>
      <c r="L50" s="253"/>
      <c r="M50" s="2"/>
      <c r="AA50" s="18"/>
      <c r="AD50" s="18"/>
    </row>
    <row r="51" spans="1:30" s="25" customFormat="1" ht="15">
      <c r="A51" s="260" t="str">
        <f>'PLEASE FILL IN HERE FIRST!!!'!B15</f>
        <v>Karl JINDRAK</v>
      </c>
      <c r="B51" s="258" t="s">
        <v>107</v>
      </c>
      <c r="C51" s="635" t="str">
        <f>'PLEASE FILL IN HERE FIRST!!!'!B19</f>
        <v>no Fax</v>
      </c>
      <c r="D51" s="635"/>
      <c r="E51" s="259" t="s">
        <v>104</v>
      </c>
      <c r="F51" s="622" t="str">
        <f>'PLEASE FILL IN HERE FIRST!!!'!B21</f>
        <v>kjindrak@ittf.com</v>
      </c>
      <c r="G51" s="622"/>
      <c r="H51" s="622"/>
      <c r="I51" s="263"/>
      <c r="J51" s="262"/>
      <c r="K51" s="262"/>
      <c r="L51" s="253"/>
      <c r="M51" s="2"/>
      <c r="AA51" s="18"/>
      <c r="AD51" s="18"/>
    </row>
  </sheetData>
  <sheetProtection password="CA4D" sheet="1" objects="1" scenarios="1" selectLockedCells="1"/>
  <mergeCells count="22">
    <mergeCell ref="F51:H51"/>
    <mergeCell ref="F50:H50"/>
    <mergeCell ref="A43:G43"/>
    <mergeCell ref="A7:B7"/>
    <mergeCell ref="A1:M1"/>
    <mergeCell ref="A3:M3"/>
    <mergeCell ref="A4:M4"/>
    <mergeCell ref="H5:I5"/>
    <mergeCell ref="C7:M7"/>
    <mergeCell ref="D5:E5"/>
    <mergeCell ref="F5:G5"/>
    <mergeCell ref="A2:M2"/>
    <mergeCell ref="G48:L49"/>
    <mergeCell ref="C50:D50"/>
    <mergeCell ref="C51:D51"/>
    <mergeCell ref="A9:A10"/>
    <mergeCell ref="M9:M10"/>
    <mergeCell ref="B9:B10"/>
    <mergeCell ref="C9:C10"/>
    <mergeCell ref="D9:D10"/>
    <mergeCell ref="E9:E10"/>
    <mergeCell ref="J9:J10"/>
  </mergeCells>
  <phoneticPr fontId="3" type="noConversion"/>
  <conditionalFormatting sqref="B12:E41">
    <cfRule type="cellIs" dxfId="8" priority="40" operator="equal">
      <formula>0</formula>
    </cfRule>
  </conditionalFormatting>
  <conditionalFormatting sqref="G12:G41">
    <cfRule type="cellIs" dxfId="7" priority="25" operator="equal">
      <formula>0</formula>
    </cfRule>
  </conditionalFormatting>
  <conditionalFormatting sqref="K12:K41">
    <cfRule type="cellIs" dxfId="6" priority="24" operator="equal">
      <formula>0</formula>
    </cfRule>
  </conditionalFormatting>
  <dataValidations count="3">
    <dataValidation type="list" allowBlank="1" showInputMessage="1" showErrorMessage="1" sqref="D12:D41">
      <formula1>$AA$1:$AA$3</formula1>
    </dataValidation>
    <dataValidation type="list" allowBlank="1" showInputMessage="1" showErrorMessage="1" sqref="E12:E41">
      <formula1>$AB$1:$AB$6</formula1>
    </dataValidation>
    <dataValidation type="list" allowBlank="1" showInputMessage="1" showErrorMessage="1" sqref="F12:F41">
      <formula1>$AD$1:$AD$4</formula1>
    </dataValidation>
  </dataValidations>
  <printOptions horizontalCentered="1"/>
  <pageMargins left="0.2" right="0.2" top="0.39000000000000007" bottom="0.39000000000000007" header="0.51" footer="0.51"/>
  <pageSetup paperSize="9" scale="64" orientation="landscape" horizontalDpi="4294967292" verticalDpi="4294967292"/>
  <extLst>
    <ext xmlns:x14="http://schemas.microsoft.com/office/spreadsheetml/2009/9/main" uri="{78C0D931-6437-407d-A8EE-F0AAD7539E65}">
      <x14:conditionalFormattings>
        <x14:conditionalFormatting xmlns:xm="http://schemas.microsoft.com/office/excel/2006/main">
          <x14:cfRule type="expression" priority="13" id="{ED4C6C0A-7DEB-7D49-8655-2D09F8067531}">
            <xm:f>Accommodation!$H12="x"</xm:f>
            <x14:dxf>
              <font>
                <color theme="1"/>
              </font>
              <fill>
                <patternFill patternType="solid">
                  <fgColor indexed="64"/>
                  <bgColor theme="1"/>
                </patternFill>
              </fill>
            </x14:dxf>
          </x14:cfRule>
          <xm:sqref>F12:M41</xm:sqref>
        </x14:conditionalFormatting>
        <x14:conditionalFormatting xmlns:xm="http://schemas.microsoft.com/office/excel/2006/main">
          <x14:cfRule type="expression" priority="1" id="{35F3032C-CDF8-6447-AE04-382D2C2CB69C}">
            <xm:f>'PLEASE FILL IN HERE FIRST!!!'!$B$5='PLEASE FILL IN HERE FIRST!!!'!$J$13</xm:f>
            <x14:dxf>
              <font>
                <color rgb="FF14522C"/>
              </font>
              <fill>
                <patternFill patternType="none">
                  <fgColor indexed="64"/>
                  <bgColor auto="1"/>
                </patternFill>
              </fill>
            </x14:dxf>
          </x14:cfRule>
          <x14:cfRule type="expression" priority="4" id="{F1D1706A-E748-8043-BD9C-BBEFC52E5C8F}">
            <xm:f>'PLEASE FILL IN HERE FIRST!!!'!$B$5='PLEASE FILL IN HERE FIRST!!!'!$J$9</xm:f>
            <x14:dxf>
              <font>
                <color theme="1" tint="0.499984740745262"/>
              </font>
              <fill>
                <patternFill patternType="none">
                  <fgColor indexed="64"/>
                  <bgColor auto="1"/>
                </patternFill>
              </fill>
            </x14:dxf>
          </x14:cfRule>
          <x14:cfRule type="expression" priority="5" id="{E0F1C94E-2283-E249-A08B-61826985B4E3}">
            <xm:f>'PLEASE FILL IN HERE FIRST!!!'!$B$5='PLEASE FILL IN HERE FIRST!!!'!$J$11</xm:f>
            <x14:dxf>
              <font>
                <color rgb="FFC00000"/>
              </font>
              <fill>
                <patternFill patternType="none">
                  <fgColor indexed="64"/>
                  <bgColor auto="1"/>
                </patternFill>
              </fill>
            </x14:dxf>
          </x14:cfRule>
          <xm:sqref>A4:M5</xm:sqref>
        </x14:conditionalFormatting>
        <x14:conditionalFormatting xmlns:xm="http://schemas.microsoft.com/office/excel/2006/main">
          <x14:cfRule type="expression" priority="2" id="{60BB0568-EF1C-BC41-8EF9-4F5CCDB56413}">
            <xm:f>'PLEASE FILL IN HERE FIRST!!!'!$B$5='PLEASE FILL IN HERE FIRST!!!'!$J$9</xm:f>
            <x14:dxf>
              <font>
                <color auto="1"/>
              </font>
              <fill>
                <patternFill patternType="solid">
                  <fgColor indexed="64"/>
                  <bgColor theme="0" tint="-4.9989318521683403E-2"/>
                </patternFill>
              </fill>
            </x14:dxf>
          </x14:cfRule>
          <x14:cfRule type="expression" priority="3" id="{6F99A7F0-A208-6F4F-8242-CC980CC7B906}">
            <xm:f>'PLEASE FILL IN HERE FIRST!!!'!$B$5='PLEASE FILL IN HERE FIRST!!!'!$J$11</xm:f>
            <x14:dxf>
              <font>
                <color auto="1"/>
              </font>
              <fill>
                <patternFill patternType="solid">
                  <fgColor indexed="64"/>
                  <bgColor theme="5" tint="0.79998168889431442"/>
                </patternFill>
              </fill>
            </x14:dxf>
          </x14:cfRule>
          <xm:sqref>F12:F41 H12:J41 L12:M41</xm:sqref>
        </x14:conditionalFormatting>
      </x14:conditionalFormattings>
    </ex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11"/>
    <pageSetUpPr fitToPage="1"/>
  </sheetPr>
  <dimension ref="A1:BB190"/>
  <sheetViews>
    <sheetView showGridLines="0" workbookViewId="0">
      <selection activeCell="C14" sqref="C14"/>
    </sheetView>
  </sheetViews>
  <sheetFormatPr baseColWidth="10" defaultColWidth="11.5" defaultRowHeight="12" x14ac:dyDescent="0"/>
  <cols>
    <col min="1" max="1" width="19.6640625" style="6" customWidth="1"/>
    <col min="2" max="2" width="20.5" style="6" customWidth="1"/>
    <col min="3" max="3" width="18.5" style="6" customWidth="1"/>
    <col min="4" max="4" width="8.83203125" style="6" customWidth="1"/>
    <col min="5" max="5" width="10.33203125" style="6" bestFit="1" customWidth="1"/>
    <col min="6" max="6" width="19.1640625" style="6" bestFit="1" customWidth="1"/>
    <col min="7" max="7" width="12.5" style="6" bestFit="1" customWidth="1"/>
    <col min="8" max="8" width="6.5" style="6" bestFit="1" customWidth="1"/>
    <col min="9" max="11" width="6.83203125" style="6" bestFit="1" customWidth="1"/>
    <col min="12" max="12" width="7.33203125" style="6" customWidth="1"/>
    <col min="13" max="13" width="21" style="6" customWidth="1"/>
    <col min="14" max="14" width="11.5" style="6"/>
    <col min="15" max="15" width="10.5" style="6" bestFit="1" customWidth="1"/>
    <col min="16" max="16" width="11.1640625" style="6" bestFit="1" customWidth="1"/>
    <col min="17" max="17" width="18" style="6" customWidth="1"/>
    <col min="18" max="18" width="11.5" style="70" customWidth="1"/>
    <col min="19" max="19" width="13.6640625" style="51" bestFit="1" customWidth="1"/>
    <col min="20" max="23" width="11.5" style="51" customWidth="1"/>
    <col min="24" max="54" width="11.5" style="52" customWidth="1"/>
    <col min="55" max="56" width="11.5" style="6" customWidth="1"/>
    <col min="57" max="16384" width="11.5" style="6"/>
  </cols>
  <sheetData>
    <row r="1" spans="1:54" ht="25">
      <c r="A1" s="638" t="s">
        <v>173</v>
      </c>
      <c r="B1" s="638"/>
      <c r="C1" s="638"/>
      <c r="D1" s="638"/>
      <c r="E1" s="638"/>
      <c r="F1" s="638"/>
      <c r="G1" s="638"/>
      <c r="H1" s="638"/>
      <c r="I1" s="638"/>
      <c r="J1" s="638"/>
      <c r="K1" s="638"/>
      <c r="L1" s="638"/>
      <c r="M1" s="638"/>
      <c r="N1" s="638"/>
      <c r="O1" s="638"/>
      <c r="P1" s="638"/>
      <c r="Q1" s="638"/>
      <c r="BB1" s="68"/>
    </row>
    <row r="2" spans="1:54" ht="23">
      <c r="A2" s="639" t="str">
        <f>'PLEASE FILL IN HERE FIRST!!!'!B5</f>
        <v>Challenge</v>
      </c>
      <c r="B2" s="639"/>
      <c r="C2" s="639"/>
      <c r="D2" s="639"/>
      <c r="E2" s="639"/>
      <c r="F2" s="639"/>
      <c r="G2" s="639"/>
      <c r="H2" s="639"/>
      <c r="I2" s="639"/>
      <c r="J2" s="639"/>
      <c r="K2" s="639"/>
      <c r="L2" s="639"/>
      <c r="M2" s="639"/>
      <c r="N2" s="639"/>
      <c r="O2" s="639"/>
      <c r="P2" s="639"/>
      <c r="Q2" s="639"/>
      <c r="S2" s="51">
        <v>1</v>
      </c>
      <c r="U2" s="51" t="s">
        <v>163</v>
      </c>
      <c r="V2" s="51" t="s">
        <v>52</v>
      </c>
      <c r="W2" s="51" t="s">
        <v>172</v>
      </c>
    </row>
    <row r="3" spans="1:54" ht="18">
      <c r="A3" s="640" t="str">
        <f>'PLEASE FILL IN HERE FIRST!!!'!B7</f>
        <v>Zagreb (CRO) - ITTF CHALLENGE</v>
      </c>
      <c r="B3" s="640"/>
      <c r="C3" s="640"/>
      <c r="D3" s="640"/>
      <c r="E3" s="640"/>
      <c r="F3" s="640"/>
      <c r="G3" s="640"/>
      <c r="H3" s="640"/>
      <c r="I3" s="640"/>
      <c r="J3" s="640"/>
      <c r="K3" s="640"/>
      <c r="L3" s="640"/>
      <c r="M3" s="640"/>
      <c r="N3" s="640"/>
      <c r="O3" s="640"/>
      <c r="P3" s="640"/>
      <c r="Q3" s="640"/>
      <c r="S3" s="51" t="s">
        <v>130</v>
      </c>
      <c r="U3" s="53">
        <f>Prospectus!$I$73</f>
        <v>120</v>
      </c>
      <c r="V3" s="53">
        <f>Prospectus!$I$74</f>
        <v>120</v>
      </c>
    </row>
    <row r="4" spans="1:54" ht="15" customHeight="1">
      <c r="B4" s="12"/>
      <c r="C4" s="12"/>
      <c r="D4" s="12"/>
      <c r="E4" s="12"/>
      <c r="F4" s="21">
        <f>'PLEASE FILL IN HERE FIRST!!!'!B9</f>
        <v>43200</v>
      </c>
      <c r="G4" s="22" t="s">
        <v>108</v>
      </c>
      <c r="H4" s="645">
        <f>'PLEASE FILL IN HERE FIRST!!!'!D9</f>
        <v>43204</v>
      </c>
      <c r="I4" s="645"/>
      <c r="J4" s="645"/>
      <c r="K4" s="21"/>
      <c r="L4" s="21"/>
      <c r="M4" s="12"/>
      <c r="N4" s="12"/>
      <c r="O4" s="12"/>
      <c r="P4" s="12"/>
      <c r="Q4" s="12"/>
      <c r="S4" s="51" t="s">
        <v>131</v>
      </c>
      <c r="U4" s="53">
        <f>Prospectus!$H$86</f>
        <v>140</v>
      </c>
      <c r="V4" s="53">
        <f>Prospectus!$H$87</f>
        <v>120</v>
      </c>
    </row>
    <row r="5" spans="1:54">
      <c r="S5" s="51" t="s">
        <v>132</v>
      </c>
      <c r="U5" s="53">
        <f>Prospectus!$H$122</f>
        <v>0</v>
      </c>
      <c r="V5" s="53">
        <f>Prospectus!$H$123</f>
        <v>0</v>
      </c>
    </row>
    <row r="6" spans="1:54" ht="18">
      <c r="A6" s="23" t="s">
        <v>90</v>
      </c>
      <c r="B6" s="5"/>
      <c r="C6" s="646">
        <f>Preliminary!B7</f>
        <v>0</v>
      </c>
      <c r="D6" s="647"/>
      <c r="E6" s="647"/>
      <c r="F6" s="647"/>
      <c r="G6" s="647"/>
      <c r="H6" s="647"/>
      <c r="I6" s="647"/>
      <c r="J6" s="647"/>
      <c r="K6" s="647"/>
      <c r="L6" s="647"/>
      <c r="M6" s="647"/>
      <c r="N6" s="647"/>
      <c r="O6" s="647"/>
      <c r="P6" s="648"/>
      <c r="S6" s="51" t="s">
        <v>60</v>
      </c>
      <c r="W6" s="67">
        <f>'PLEASE FILL IN HERE FIRST!!!'!B47</f>
        <v>120</v>
      </c>
    </row>
    <row r="7" spans="1:54">
      <c r="A7"/>
      <c r="B7"/>
      <c r="C7"/>
      <c r="D7" s="1"/>
      <c r="E7"/>
      <c r="F7"/>
      <c r="G7"/>
      <c r="H7"/>
      <c r="I7"/>
      <c r="J7"/>
      <c r="K7"/>
      <c r="L7"/>
      <c r="M7"/>
      <c r="N7"/>
      <c r="O7"/>
      <c r="P7"/>
      <c r="S7" s="51" t="s">
        <v>165</v>
      </c>
      <c r="T7" s="51" t="s">
        <v>25</v>
      </c>
      <c r="U7" s="67">
        <f>'PLEASE FILL IN HERE FIRST!!!'!B47</f>
        <v>120</v>
      </c>
    </row>
    <row r="8" spans="1:54">
      <c r="A8" s="7"/>
      <c r="B8" s="7" t="s">
        <v>109</v>
      </c>
      <c r="C8" s="7" t="s">
        <v>110</v>
      </c>
      <c r="D8" s="8" t="s">
        <v>111</v>
      </c>
      <c r="E8" s="8" t="s">
        <v>112</v>
      </c>
      <c r="F8" s="8" t="s">
        <v>16</v>
      </c>
      <c r="G8" s="8" t="s">
        <v>17</v>
      </c>
      <c r="H8" s="8" t="s">
        <v>54</v>
      </c>
      <c r="I8" s="8" t="s">
        <v>55</v>
      </c>
      <c r="J8" s="8" t="s">
        <v>56</v>
      </c>
      <c r="K8" s="8" t="s">
        <v>57</v>
      </c>
      <c r="L8" s="8" t="s">
        <v>51</v>
      </c>
      <c r="M8" s="8" t="s">
        <v>133</v>
      </c>
      <c r="N8" s="8" t="s">
        <v>134</v>
      </c>
      <c r="O8" s="8" t="s">
        <v>135</v>
      </c>
      <c r="P8" s="8" t="s">
        <v>136</v>
      </c>
      <c r="Q8" s="16" t="s">
        <v>28</v>
      </c>
      <c r="S8" s="51" t="s">
        <v>165</v>
      </c>
      <c r="T8" s="51" t="s">
        <v>164</v>
      </c>
      <c r="U8" s="53">
        <f>'PLEASE FILL IN HERE FIRST!!!'!$B$49</f>
        <v>120</v>
      </c>
    </row>
    <row r="9" spans="1:54">
      <c r="A9" s="7"/>
      <c r="B9" s="7"/>
      <c r="C9" s="7"/>
      <c r="D9" s="8"/>
      <c r="E9" s="8"/>
      <c r="F9" s="38" t="s">
        <v>119</v>
      </c>
      <c r="G9" s="38" t="s">
        <v>119</v>
      </c>
      <c r="H9" s="8"/>
      <c r="I9" s="8"/>
      <c r="J9" s="8"/>
      <c r="K9" s="8"/>
      <c r="L9" s="8"/>
      <c r="M9" s="8"/>
      <c r="N9" s="8"/>
      <c r="O9" s="9" t="str">
        <f>'PLEASE FILL IN HERE FIRST!!!'!B43</f>
        <v>Euro €</v>
      </c>
      <c r="P9" s="9" t="str">
        <f>'PLEASE FILL IN HERE FIRST!!!'!B43</f>
        <v>Euro €</v>
      </c>
      <c r="Q9" s="9" t="str">
        <f>'PLEASE FILL IN HERE FIRST!!!'!B43</f>
        <v>Euro €</v>
      </c>
      <c r="S9" s="51" t="s">
        <v>165</v>
      </c>
      <c r="T9" s="51" t="s">
        <v>166</v>
      </c>
      <c r="U9" s="53">
        <f>'PLEASE FILL IN HERE FIRST!!!'!$B$49</f>
        <v>120</v>
      </c>
    </row>
    <row r="10" spans="1:54" s="3" customFormat="1" ht="20.25" customHeight="1" thickBot="1">
      <c r="A10" s="13" t="s">
        <v>122</v>
      </c>
      <c r="B10" s="14" t="s">
        <v>22</v>
      </c>
      <c r="C10" s="14" t="s">
        <v>23</v>
      </c>
      <c r="D10" s="15" t="s">
        <v>24</v>
      </c>
      <c r="E10" s="15" t="s">
        <v>25</v>
      </c>
      <c r="F10" s="19">
        <v>40128</v>
      </c>
      <c r="G10" s="19">
        <v>40132</v>
      </c>
      <c r="H10" s="15" t="s">
        <v>26</v>
      </c>
      <c r="I10" s="15"/>
      <c r="J10" s="15"/>
      <c r="K10" s="15"/>
      <c r="L10" s="15" t="s">
        <v>163</v>
      </c>
      <c r="M10" s="15" t="s">
        <v>27</v>
      </c>
      <c r="N10" s="15">
        <v>4</v>
      </c>
      <c r="O10" s="65">
        <f>Prospectus!I73</f>
        <v>120</v>
      </c>
      <c r="P10" s="65">
        <f>'PLEASE FILL IN HERE FIRST!!!'!B47</f>
        <v>120</v>
      </c>
      <c r="Q10" s="66">
        <f>'PLEASE FILL IN HERE FIRST!!!'!B45</f>
        <v>12</v>
      </c>
      <c r="R10" s="70"/>
      <c r="S10" s="51" t="s">
        <v>165</v>
      </c>
      <c r="T10" s="51" t="s">
        <v>167</v>
      </c>
      <c r="U10" s="53">
        <f>'PLEASE FILL IN HERE FIRST!!!'!$B$49</f>
        <v>120</v>
      </c>
      <c r="V10" s="51"/>
      <c r="W10" s="51"/>
      <c r="X10" s="52"/>
      <c r="Y10" s="54"/>
      <c r="Z10" s="54"/>
      <c r="AA10" s="54"/>
      <c r="AB10" s="54"/>
      <c r="AC10" s="54"/>
      <c r="AD10" s="54"/>
      <c r="AE10" s="54"/>
      <c r="AF10" s="54"/>
      <c r="AG10" s="54"/>
      <c r="AH10" s="54"/>
      <c r="AI10" s="54"/>
      <c r="AJ10" s="54"/>
      <c r="AK10" s="54"/>
      <c r="AL10" s="54"/>
      <c r="AM10" s="54"/>
      <c r="AN10" s="54"/>
      <c r="AO10" s="54"/>
      <c r="AP10" s="54"/>
      <c r="AQ10" s="54"/>
      <c r="AR10" s="54"/>
      <c r="AS10" s="54"/>
      <c r="AT10" s="54"/>
      <c r="AU10" s="54"/>
      <c r="AV10" s="54"/>
      <c r="AW10" s="54"/>
      <c r="AX10" s="54"/>
      <c r="AY10" s="54"/>
      <c r="AZ10" s="54"/>
      <c r="BA10" s="54"/>
      <c r="BB10" s="54"/>
    </row>
    <row r="11" spans="1:54" ht="19.5" customHeight="1" thickBot="1">
      <c r="A11" s="17">
        <v>1</v>
      </c>
      <c r="B11" s="36"/>
      <c r="C11" s="36" t="s">
        <v>175</v>
      </c>
      <c r="D11" s="35" t="s">
        <v>24</v>
      </c>
      <c r="E11" s="35" t="s">
        <v>25</v>
      </c>
      <c r="F11" s="37">
        <v>41065</v>
      </c>
      <c r="G11" s="37">
        <v>41067</v>
      </c>
      <c r="H11" s="35"/>
      <c r="I11" s="35"/>
      <c r="J11" s="35"/>
      <c r="K11" s="35"/>
      <c r="L11" s="35"/>
      <c r="M11" s="35"/>
      <c r="N11" s="35">
        <v>1</v>
      </c>
      <c r="O11" s="63" t="str">
        <f>IF(ISBLANK(L11),"",N11*R11)</f>
        <v/>
      </c>
      <c r="P11" s="63" t="str">
        <f>IF(H11="x",0,IF(I11="x",0,IF(J11="x",$P$10/2,IF(K11="x",$P$10,""))))</f>
        <v/>
      </c>
      <c r="Q11" s="64">
        <f t="shared" ref="Q11:Q40" si="0">IF(E11="PLA",$Q$10,"")</f>
        <v>12</v>
      </c>
      <c r="R11" s="70" t="str">
        <f>IF(ISBLANK(L11)," ",VLOOKUP(L11,$W$11:$X$16,2,FALSE))</f>
        <v xml:space="preserve"> </v>
      </c>
      <c r="S11" s="51">
        <f>IF(ISBLANK(E11)," ",VLOOKUP(E11,$T$7:$U$10,2,FALSE))</f>
        <v>120</v>
      </c>
      <c r="T11" s="42" t="str">
        <f>IF($K11="x",$W$6,"")</f>
        <v/>
      </c>
      <c r="U11" s="53"/>
      <c r="V11" s="53"/>
      <c r="W11" s="55" t="str">
        <f>IF($H$11="x",$V$2,"")</f>
        <v/>
      </c>
      <c r="X11" s="42" t="str">
        <f>IF($H$11="x",$V$3,"")</f>
        <v/>
      </c>
      <c r="Y11" s="48">
        <v>1</v>
      </c>
      <c r="Z11" s="41"/>
    </row>
    <row r="12" spans="1:54" ht="19.5" customHeight="1" thickBot="1">
      <c r="A12" s="17">
        <v>2</v>
      </c>
      <c r="B12" s="36"/>
      <c r="C12" s="36"/>
      <c r="D12" s="35"/>
      <c r="E12" s="35"/>
      <c r="F12" s="37"/>
      <c r="G12" s="37"/>
      <c r="H12" s="35"/>
      <c r="I12" s="35"/>
      <c r="J12" s="35"/>
      <c r="K12" s="35"/>
      <c r="L12" s="35"/>
      <c r="M12" s="35"/>
      <c r="N12" s="35"/>
      <c r="O12" s="63" t="str">
        <f t="shared" ref="O12:O40" si="1">IF(ISBLANK(L12),"",N12*R12)</f>
        <v/>
      </c>
      <c r="P12" s="63" t="str">
        <f t="shared" ref="P12:P40" si="2">IF(H12="x",0,IF(I12="x",0,IF(J12="x",$P$10/2,IF(K12="x",$P$10,""))))</f>
        <v/>
      </c>
      <c r="Q12" s="64" t="str">
        <f t="shared" si="0"/>
        <v/>
      </c>
      <c r="R12" s="70" t="str">
        <f>IF(ISBLANK(L12)," ",VLOOKUP(L12,$X$17:$Y$22,2,FALSE))</f>
        <v xml:space="preserve"> </v>
      </c>
      <c r="S12" s="51" t="str">
        <f t="shared" ref="S12:S40" si="3">IF(ISBLANK(E12)," ",VLOOKUP(E12,$T$7:$U$10,2,FALSE))</f>
        <v xml:space="preserve"> </v>
      </c>
      <c r="T12" s="42" t="str">
        <f t="shared" ref="T12:T40" si="4">IF($K12="x",$W$6,"")</f>
        <v/>
      </c>
      <c r="U12" s="53"/>
      <c r="V12" s="53"/>
      <c r="W12" s="56" t="str">
        <f>IF($H$11="x",$U$2,"")</f>
        <v/>
      </c>
      <c r="X12" s="43" t="str">
        <f>IF($H$11="x",$U$3,"")</f>
        <v/>
      </c>
      <c r="Y12" s="49"/>
      <c r="Z12" s="41"/>
    </row>
    <row r="13" spans="1:54" ht="19.5" customHeight="1" thickBot="1">
      <c r="A13" s="17">
        <v>3</v>
      </c>
      <c r="B13" s="36"/>
      <c r="C13" s="36"/>
      <c r="D13" s="35"/>
      <c r="E13" s="35"/>
      <c r="F13" s="37"/>
      <c r="G13" s="37"/>
      <c r="H13" s="35"/>
      <c r="I13" s="35"/>
      <c r="J13" s="35"/>
      <c r="K13" s="35"/>
      <c r="L13" s="35"/>
      <c r="M13" s="35"/>
      <c r="N13" s="35"/>
      <c r="O13" s="63" t="str">
        <f t="shared" si="1"/>
        <v/>
      </c>
      <c r="P13" s="63" t="str">
        <f t="shared" si="2"/>
        <v/>
      </c>
      <c r="Q13" s="64" t="str">
        <f t="shared" si="0"/>
        <v/>
      </c>
      <c r="R13" s="70" t="str">
        <f>IF(ISBLANK(L13)," ",VLOOKUP(L13,$Y$11:$Z$999,2,FALSE))</f>
        <v xml:space="preserve"> </v>
      </c>
      <c r="S13" s="51" t="str">
        <f t="shared" si="3"/>
        <v xml:space="preserve"> </v>
      </c>
      <c r="T13" s="42" t="str">
        <f t="shared" si="4"/>
        <v/>
      </c>
      <c r="U13" s="53"/>
      <c r="V13" s="53"/>
      <c r="W13" s="56" t="str">
        <f>IF($I$11="x",$V$2,"")</f>
        <v/>
      </c>
      <c r="X13" s="43" t="str">
        <f>IF($I$11="x",$V$4,"")</f>
        <v/>
      </c>
      <c r="Y13" s="49"/>
      <c r="Z13" s="41"/>
    </row>
    <row r="14" spans="1:54" ht="19.5" customHeight="1" thickBot="1">
      <c r="A14" s="17">
        <v>4</v>
      </c>
      <c r="B14" s="36"/>
      <c r="C14" s="36"/>
      <c r="D14" s="35"/>
      <c r="E14" s="35"/>
      <c r="F14" s="37"/>
      <c r="G14" s="37"/>
      <c r="H14" s="35"/>
      <c r="I14" s="35"/>
      <c r="J14" s="35"/>
      <c r="K14" s="35"/>
      <c r="L14" s="35"/>
      <c r="M14" s="35"/>
      <c r="N14" s="35"/>
      <c r="O14" s="63" t="str">
        <f t="shared" si="1"/>
        <v/>
      </c>
      <c r="P14" s="63" t="str">
        <f t="shared" si="2"/>
        <v/>
      </c>
      <c r="Q14" s="64" t="str">
        <f t="shared" si="0"/>
        <v/>
      </c>
      <c r="R14" s="70" t="str">
        <f>IF(ISBLANK(L14)," ",VLOOKUP(L14,$Z$11:$AA$999,2,FALSE))</f>
        <v xml:space="preserve"> </v>
      </c>
      <c r="S14" s="51" t="str">
        <f t="shared" si="3"/>
        <v xml:space="preserve"> </v>
      </c>
      <c r="T14" s="42" t="str">
        <f t="shared" si="4"/>
        <v/>
      </c>
      <c r="W14" s="56" t="str">
        <f>IF($I$11="x",$U$2,"")</f>
        <v/>
      </c>
      <c r="X14" s="43" t="str">
        <f>IF($I$11="x",$U$4,"")</f>
        <v/>
      </c>
      <c r="Y14" s="49"/>
      <c r="Z14" s="41"/>
    </row>
    <row r="15" spans="1:54" ht="19.5" customHeight="1" thickBot="1">
      <c r="A15" s="17">
        <v>5</v>
      </c>
      <c r="B15" s="36"/>
      <c r="C15" s="36"/>
      <c r="D15" s="35"/>
      <c r="E15" s="35"/>
      <c r="F15" s="37"/>
      <c r="G15" s="37"/>
      <c r="H15" s="35"/>
      <c r="I15" s="35"/>
      <c r="J15" s="35"/>
      <c r="K15" s="35"/>
      <c r="L15" s="35"/>
      <c r="M15" s="35"/>
      <c r="N15" s="35"/>
      <c r="O15" s="63" t="str">
        <f t="shared" si="1"/>
        <v/>
      </c>
      <c r="P15" s="63" t="str">
        <f t="shared" si="2"/>
        <v/>
      </c>
      <c r="Q15" s="64" t="str">
        <f t="shared" si="0"/>
        <v/>
      </c>
      <c r="R15" s="70" t="str">
        <f>IF(ISBLANK(L15)," ",VLOOKUP(L15,$AA$11:$AB$999,2,FALSE))</f>
        <v xml:space="preserve"> </v>
      </c>
      <c r="S15" s="51" t="str">
        <f t="shared" si="3"/>
        <v xml:space="preserve"> </v>
      </c>
      <c r="T15" s="42" t="str">
        <f t="shared" si="4"/>
        <v/>
      </c>
      <c r="U15" s="57"/>
      <c r="W15" s="56" t="str">
        <f>IF($J$11="x",$V$2,"")</f>
        <v/>
      </c>
      <c r="X15" s="43" t="str">
        <f>IF($J$11="x",$V$5,"")</f>
        <v/>
      </c>
      <c r="Y15" s="49"/>
      <c r="Z15" s="41"/>
    </row>
    <row r="16" spans="1:54" ht="19.5" customHeight="1" thickBot="1">
      <c r="A16" s="17">
        <v>6</v>
      </c>
      <c r="B16" s="36"/>
      <c r="C16" s="36"/>
      <c r="D16" s="35"/>
      <c r="E16" s="35"/>
      <c r="F16" s="37"/>
      <c r="G16" s="37"/>
      <c r="H16" s="35"/>
      <c r="I16" s="35"/>
      <c r="J16" s="35"/>
      <c r="K16" s="35"/>
      <c r="L16" s="35"/>
      <c r="M16" s="35"/>
      <c r="N16" s="35"/>
      <c r="O16" s="63" t="str">
        <f t="shared" si="1"/>
        <v/>
      </c>
      <c r="P16" s="63" t="str">
        <f t="shared" si="2"/>
        <v/>
      </c>
      <c r="Q16" s="64" t="str">
        <f t="shared" si="0"/>
        <v/>
      </c>
      <c r="R16" s="70" t="str">
        <f>IF(ISBLANK(L16)," ",VLOOKUP(L16,$AB$11:$AC$999,2,FALSE))</f>
        <v xml:space="preserve"> </v>
      </c>
      <c r="S16" s="51" t="str">
        <f t="shared" si="3"/>
        <v xml:space="preserve"> </v>
      </c>
      <c r="T16" s="42" t="str">
        <f t="shared" si="4"/>
        <v/>
      </c>
      <c r="U16" s="57"/>
      <c r="W16" s="58" t="str">
        <f>IF($J$11="x",$U$2,"")</f>
        <v/>
      </c>
      <c r="X16" s="44" t="str">
        <f>IF($J$11="x",$U$5,"")</f>
        <v/>
      </c>
      <c r="Y16" s="50"/>
      <c r="Z16" s="41"/>
    </row>
    <row r="17" spans="1:28" ht="19.5" customHeight="1" thickBot="1">
      <c r="A17" s="17">
        <v>7</v>
      </c>
      <c r="B17" s="36"/>
      <c r="C17" s="36"/>
      <c r="D17" s="35"/>
      <c r="E17" s="35"/>
      <c r="F17" s="37"/>
      <c r="G17" s="37"/>
      <c r="H17" s="35"/>
      <c r="I17" s="35"/>
      <c r="J17" s="35"/>
      <c r="K17" s="35"/>
      <c r="L17" s="35"/>
      <c r="M17" s="35"/>
      <c r="N17" s="35"/>
      <c r="O17" s="63" t="str">
        <f t="shared" si="1"/>
        <v/>
      </c>
      <c r="P17" s="63" t="str">
        <f t="shared" si="2"/>
        <v/>
      </c>
      <c r="Q17" s="64" t="str">
        <f t="shared" si="0"/>
        <v/>
      </c>
      <c r="R17" s="70" t="str">
        <f>IF(ISBLANK(L17)," ",VLOOKUP(L17,$AC$11:$AD$999,2,FALSE))</f>
        <v xml:space="preserve"> </v>
      </c>
      <c r="S17" s="51" t="str">
        <f t="shared" si="3"/>
        <v xml:space="preserve"> </v>
      </c>
      <c r="T17" s="42" t="str">
        <f t="shared" si="4"/>
        <v/>
      </c>
      <c r="U17" s="53"/>
      <c r="V17" s="53"/>
      <c r="X17" s="55" t="str">
        <f>IF($H$12="x",$V$2,"")</f>
        <v/>
      </c>
      <c r="Y17" s="42" t="str">
        <f>IF($H$12="x",$V$3,"")</f>
        <v/>
      </c>
      <c r="Z17" s="649">
        <v>2</v>
      </c>
    </row>
    <row r="18" spans="1:28" ht="19.5" customHeight="1" thickBot="1">
      <c r="A18" s="17">
        <v>8</v>
      </c>
      <c r="B18" s="36"/>
      <c r="C18" s="36"/>
      <c r="D18" s="35"/>
      <c r="E18" s="35"/>
      <c r="F18" s="37"/>
      <c r="G18" s="37"/>
      <c r="H18" s="35"/>
      <c r="I18" s="35"/>
      <c r="J18" s="35"/>
      <c r="K18" s="35"/>
      <c r="L18" s="35"/>
      <c r="M18" s="35"/>
      <c r="N18" s="35"/>
      <c r="O18" s="63" t="str">
        <f t="shared" si="1"/>
        <v/>
      </c>
      <c r="P18" s="63" t="str">
        <f t="shared" si="2"/>
        <v/>
      </c>
      <c r="Q18" s="64" t="str">
        <f t="shared" si="0"/>
        <v/>
      </c>
      <c r="R18" s="70" t="str">
        <f>IF(ISBLANK(L18)," ",VLOOKUP(L18,$AD$11:$AE$999,2,FALSE))</f>
        <v xml:space="preserve"> </v>
      </c>
      <c r="S18" s="51" t="str">
        <f t="shared" si="3"/>
        <v xml:space="preserve"> </v>
      </c>
      <c r="T18" s="42" t="str">
        <f t="shared" si="4"/>
        <v/>
      </c>
      <c r="U18" s="53"/>
      <c r="X18" s="56" t="str">
        <f>IF($H$12="x",$U$2,"")</f>
        <v/>
      </c>
      <c r="Y18" s="43" t="str">
        <f>IF($H$12="x",$U$3,"")</f>
        <v/>
      </c>
      <c r="Z18" s="650"/>
    </row>
    <row r="19" spans="1:28" ht="19.5" customHeight="1" thickBot="1">
      <c r="A19" s="17">
        <v>9</v>
      </c>
      <c r="B19" s="36"/>
      <c r="C19" s="36"/>
      <c r="D19" s="35"/>
      <c r="E19" s="35"/>
      <c r="F19" s="37"/>
      <c r="G19" s="37"/>
      <c r="H19" s="35"/>
      <c r="I19" s="35"/>
      <c r="J19" s="35"/>
      <c r="K19" s="35"/>
      <c r="L19" s="35"/>
      <c r="M19" s="35"/>
      <c r="N19" s="35"/>
      <c r="O19" s="63" t="str">
        <f t="shared" si="1"/>
        <v/>
      </c>
      <c r="P19" s="63" t="str">
        <f t="shared" si="2"/>
        <v/>
      </c>
      <c r="Q19" s="64" t="str">
        <f t="shared" si="0"/>
        <v/>
      </c>
      <c r="R19" s="70" t="str">
        <f>IF(ISBLANK(L19)," ",VLOOKUP(L19,$AE$11:$AF$999,2,FALSE))</f>
        <v xml:space="preserve"> </v>
      </c>
      <c r="S19" s="51" t="str">
        <f t="shared" si="3"/>
        <v xml:space="preserve"> </v>
      </c>
      <c r="T19" s="42" t="str">
        <f t="shared" si="4"/>
        <v/>
      </c>
      <c r="U19" s="53"/>
      <c r="X19" s="56" t="str">
        <f>IF($I$12="x",$V$2,"")</f>
        <v/>
      </c>
      <c r="Y19" s="43" t="str">
        <f>IF($I$12="x",$V$4,"")</f>
        <v/>
      </c>
      <c r="Z19" s="650"/>
    </row>
    <row r="20" spans="1:28" ht="19.5" customHeight="1" thickBot="1">
      <c r="A20" s="17">
        <v>10</v>
      </c>
      <c r="B20" s="36"/>
      <c r="C20" s="36"/>
      <c r="D20" s="35"/>
      <c r="E20" s="35"/>
      <c r="F20" s="37"/>
      <c r="G20" s="37"/>
      <c r="H20" s="35"/>
      <c r="I20" s="35"/>
      <c r="J20" s="35"/>
      <c r="K20" s="35"/>
      <c r="L20" s="35"/>
      <c r="M20" s="35"/>
      <c r="N20" s="35"/>
      <c r="O20" s="63" t="str">
        <f t="shared" si="1"/>
        <v/>
      </c>
      <c r="P20" s="63" t="str">
        <f t="shared" si="2"/>
        <v/>
      </c>
      <c r="Q20" s="64" t="str">
        <f t="shared" si="0"/>
        <v/>
      </c>
      <c r="R20" s="70" t="str">
        <f>IF(ISBLANK(L20)," ",VLOOKUP(L20,$AF$11:$AG$999,2,FALSE))</f>
        <v xml:space="preserve"> </v>
      </c>
      <c r="S20" s="51" t="str">
        <f t="shared" si="3"/>
        <v xml:space="preserve"> </v>
      </c>
      <c r="T20" s="42" t="str">
        <f t="shared" si="4"/>
        <v/>
      </c>
      <c r="U20" s="53"/>
      <c r="X20" s="56" t="str">
        <f>IF($I$12="x",$U$2,"")</f>
        <v/>
      </c>
      <c r="Y20" s="43" t="str">
        <f>IF($I$12="x",$U$4,"")</f>
        <v/>
      </c>
      <c r="Z20" s="650"/>
    </row>
    <row r="21" spans="1:28" ht="19.5" customHeight="1" thickBot="1">
      <c r="A21" s="17">
        <v>11</v>
      </c>
      <c r="B21" s="36"/>
      <c r="C21" s="36"/>
      <c r="D21" s="35"/>
      <c r="E21" s="35"/>
      <c r="F21" s="37"/>
      <c r="G21" s="37"/>
      <c r="H21" s="35"/>
      <c r="I21" s="35"/>
      <c r="J21" s="35"/>
      <c r="K21" s="35"/>
      <c r="L21" s="35"/>
      <c r="M21" s="35"/>
      <c r="N21" s="35"/>
      <c r="O21" s="63" t="str">
        <f t="shared" si="1"/>
        <v/>
      </c>
      <c r="P21" s="63" t="str">
        <f t="shared" si="2"/>
        <v/>
      </c>
      <c r="Q21" s="64" t="str">
        <f t="shared" si="0"/>
        <v/>
      </c>
      <c r="R21" s="70" t="str">
        <f>IF(ISBLANK(L21)," ",VLOOKUP(L21,$AG$11:$AH$999,2,FALSE))</f>
        <v xml:space="preserve"> </v>
      </c>
      <c r="S21" s="51" t="str">
        <f t="shared" si="3"/>
        <v xml:space="preserve"> </v>
      </c>
      <c r="T21" s="42" t="str">
        <f t="shared" si="4"/>
        <v/>
      </c>
      <c r="U21" s="53"/>
      <c r="X21" s="56" t="str">
        <f>IF($J$12="x",$V$2,"")</f>
        <v/>
      </c>
      <c r="Y21" s="43" t="str">
        <f>IF($J$12="x",$V$5,"")</f>
        <v/>
      </c>
      <c r="Z21" s="650"/>
    </row>
    <row r="22" spans="1:28" ht="19.5" customHeight="1" thickBot="1">
      <c r="A22" s="17">
        <v>12</v>
      </c>
      <c r="B22" s="36"/>
      <c r="C22" s="36"/>
      <c r="D22" s="35"/>
      <c r="E22" s="35"/>
      <c r="F22" s="37"/>
      <c r="G22" s="37"/>
      <c r="H22" s="35"/>
      <c r="I22" s="35"/>
      <c r="J22" s="35"/>
      <c r="K22" s="35"/>
      <c r="L22" s="35"/>
      <c r="M22" s="35"/>
      <c r="N22" s="35"/>
      <c r="O22" s="63" t="str">
        <f t="shared" si="1"/>
        <v/>
      </c>
      <c r="P22" s="63" t="str">
        <f t="shared" si="2"/>
        <v/>
      </c>
      <c r="Q22" s="64" t="str">
        <f t="shared" si="0"/>
        <v/>
      </c>
      <c r="R22" s="70" t="str">
        <f>IF(ISBLANK(L22)," ",VLOOKUP(L22,$AH$11:$AI$999,2,FALSE))</f>
        <v xml:space="preserve"> </v>
      </c>
      <c r="S22" s="51" t="str">
        <f t="shared" si="3"/>
        <v xml:space="preserve"> </v>
      </c>
      <c r="T22" s="42" t="str">
        <f t="shared" si="4"/>
        <v/>
      </c>
      <c r="U22" s="53"/>
      <c r="X22" s="58" t="str">
        <f>IF($J$12="x",$U$2,"")</f>
        <v/>
      </c>
      <c r="Y22" s="44" t="str">
        <f>IF($J$12="x",$U$5,"")</f>
        <v/>
      </c>
      <c r="Z22" s="651"/>
    </row>
    <row r="23" spans="1:28" ht="19.5" customHeight="1" thickBot="1">
      <c r="A23" s="17">
        <v>13</v>
      </c>
      <c r="B23" s="36"/>
      <c r="C23" s="36"/>
      <c r="D23" s="35"/>
      <c r="E23" s="35"/>
      <c r="F23" s="37"/>
      <c r="G23" s="37"/>
      <c r="H23" s="35"/>
      <c r="I23" s="35"/>
      <c r="J23" s="35"/>
      <c r="K23" s="35"/>
      <c r="L23" s="35"/>
      <c r="M23" s="35"/>
      <c r="N23" s="35"/>
      <c r="O23" s="63" t="str">
        <f t="shared" si="1"/>
        <v/>
      </c>
      <c r="P23" s="63" t="str">
        <f t="shared" si="2"/>
        <v/>
      </c>
      <c r="Q23" s="64" t="str">
        <f t="shared" si="0"/>
        <v/>
      </c>
      <c r="R23" s="70" t="str">
        <f>IF(ISBLANK(L23)," ",VLOOKUP(L23,$AI$11:$AJ$999,2,FALSE))</f>
        <v xml:space="preserve"> </v>
      </c>
      <c r="S23" s="51" t="str">
        <f t="shared" si="3"/>
        <v xml:space="preserve"> </v>
      </c>
      <c r="T23" s="42" t="str">
        <f t="shared" si="4"/>
        <v/>
      </c>
      <c r="Y23" s="55" t="str">
        <f>IF($H$13="x",$V$2,"")</f>
        <v/>
      </c>
      <c r="Z23" s="42" t="str">
        <f>IF($H$13="x",$V$3,"")</f>
        <v/>
      </c>
      <c r="AA23" s="45">
        <v>3</v>
      </c>
    </row>
    <row r="24" spans="1:28" ht="19.5" customHeight="1" thickBot="1">
      <c r="A24" s="17">
        <v>14</v>
      </c>
      <c r="B24" s="36"/>
      <c r="C24" s="36"/>
      <c r="D24" s="35"/>
      <c r="E24" s="35"/>
      <c r="F24" s="37"/>
      <c r="G24" s="37"/>
      <c r="H24" s="35"/>
      <c r="I24" s="35"/>
      <c r="J24" s="35"/>
      <c r="K24" s="35"/>
      <c r="L24" s="35"/>
      <c r="M24" s="35"/>
      <c r="N24" s="35"/>
      <c r="O24" s="63" t="str">
        <f t="shared" si="1"/>
        <v/>
      </c>
      <c r="P24" s="63" t="str">
        <f t="shared" si="2"/>
        <v/>
      </c>
      <c r="Q24" s="64" t="str">
        <f t="shared" si="0"/>
        <v/>
      </c>
      <c r="R24" s="70" t="str">
        <f>IF(ISBLANK(L24)," ",VLOOKUP(L24,$AJ$11:$AK$999,2,FALSE))</f>
        <v xml:space="preserve"> </v>
      </c>
      <c r="S24" s="51" t="str">
        <f t="shared" si="3"/>
        <v xml:space="preserve"> </v>
      </c>
      <c r="T24" s="42" t="str">
        <f t="shared" si="4"/>
        <v/>
      </c>
      <c r="Y24" s="56" t="str">
        <f>IF($H$13="x",$U$2,"")</f>
        <v/>
      </c>
      <c r="Z24" s="43" t="str">
        <f>IF($H$13="x",$U$3,"")</f>
        <v/>
      </c>
      <c r="AA24" s="46"/>
    </row>
    <row r="25" spans="1:28" ht="19.5" customHeight="1" thickBot="1">
      <c r="A25" s="17">
        <v>15</v>
      </c>
      <c r="B25" s="36"/>
      <c r="C25" s="36"/>
      <c r="D25" s="35"/>
      <c r="E25" s="35"/>
      <c r="F25" s="37"/>
      <c r="G25" s="37"/>
      <c r="H25" s="35"/>
      <c r="I25" s="35"/>
      <c r="J25" s="35"/>
      <c r="K25" s="35"/>
      <c r="L25" s="35"/>
      <c r="M25" s="35"/>
      <c r="N25" s="35"/>
      <c r="O25" s="63" t="str">
        <f t="shared" si="1"/>
        <v/>
      </c>
      <c r="P25" s="63" t="str">
        <f t="shared" si="2"/>
        <v/>
      </c>
      <c r="Q25" s="64" t="str">
        <f t="shared" si="0"/>
        <v/>
      </c>
      <c r="R25" s="70" t="str">
        <f>IF(ISBLANK(L25)," ",VLOOKUP(L25,$AK$11:$AL$999,2,FALSE))</f>
        <v xml:space="preserve"> </v>
      </c>
      <c r="S25" s="51" t="str">
        <f t="shared" si="3"/>
        <v xml:space="preserve"> </v>
      </c>
      <c r="T25" s="42" t="str">
        <f t="shared" si="4"/>
        <v/>
      </c>
      <c r="Y25" s="56" t="str">
        <f>IF($I$13="x",$V$2,"")</f>
        <v/>
      </c>
      <c r="Z25" s="43" t="str">
        <f>IF($I$13="x",$V$4,"")</f>
        <v/>
      </c>
      <c r="AA25" s="46"/>
    </row>
    <row r="26" spans="1:28" ht="19.5" customHeight="1" thickBot="1">
      <c r="A26" s="17">
        <v>16</v>
      </c>
      <c r="B26" s="36"/>
      <c r="C26" s="36"/>
      <c r="D26" s="35"/>
      <c r="E26" s="35"/>
      <c r="F26" s="37"/>
      <c r="G26" s="37"/>
      <c r="H26" s="35"/>
      <c r="I26" s="35"/>
      <c r="J26" s="35"/>
      <c r="K26" s="35"/>
      <c r="L26" s="35"/>
      <c r="M26" s="35"/>
      <c r="N26" s="35"/>
      <c r="O26" s="63" t="str">
        <f t="shared" si="1"/>
        <v/>
      </c>
      <c r="P26" s="63" t="str">
        <f t="shared" si="2"/>
        <v/>
      </c>
      <c r="Q26" s="64" t="str">
        <f t="shared" si="0"/>
        <v/>
      </c>
      <c r="R26" s="70" t="str">
        <f>IF(ISBLANK(L26)," ",VLOOKUP(L26,$AL$11:$AM$999,2,FALSE))</f>
        <v xml:space="preserve"> </v>
      </c>
      <c r="S26" s="51" t="str">
        <f t="shared" si="3"/>
        <v xml:space="preserve"> </v>
      </c>
      <c r="T26" s="42" t="str">
        <f t="shared" si="4"/>
        <v/>
      </c>
      <c r="Y26" s="56" t="str">
        <f>IF($I$13="x",$U$2,"")</f>
        <v/>
      </c>
      <c r="Z26" s="43" t="str">
        <f>IF($I$13="x",$U$4,"")</f>
        <v/>
      </c>
      <c r="AA26" s="46"/>
    </row>
    <row r="27" spans="1:28" ht="19.5" customHeight="1" thickBot="1">
      <c r="A27" s="17">
        <v>17</v>
      </c>
      <c r="B27" s="36"/>
      <c r="C27" s="36"/>
      <c r="D27" s="35"/>
      <c r="E27" s="35"/>
      <c r="F27" s="37"/>
      <c r="G27" s="37"/>
      <c r="H27" s="35"/>
      <c r="I27" s="35"/>
      <c r="J27" s="35"/>
      <c r="K27" s="35"/>
      <c r="L27" s="35"/>
      <c r="M27" s="35"/>
      <c r="N27" s="35"/>
      <c r="O27" s="63" t="str">
        <f t="shared" si="1"/>
        <v/>
      </c>
      <c r="P27" s="63" t="str">
        <f t="shared" si="2"/>
        <v/>
      </c>
      <c r="Q27" s="64" t="str">
        <f t="shared" si="0"/>
        <v/>
      </c>
      <c r="R27" s="70" t="str">
        <f>IF(ISBLANK(L27)," ",VLOOKUP(L27,$AM$11:$AN$999,2,FALSE))</f>
        <v xml:space="preserve"> </v>
      </c>
      <c r="S27" s="51" t="str">
        <f t="shared" si="3"/>
        <v xml:space="preserve"> </v>
      </c>
      <c r="T27" s="42" t="str">
        <f t="shared" si="4"/>
        <v/>
      </c>
      <c r="Y27" s="56" t="str">
        <f>IF($J$13="x",$V$2,"")</f>
        <v/>
      </c>
      <c r="Z27" s="43" t="str">
        <f>IF($J$13="x",$V$5,"")</f>
        <v/>
      </c>
      <c r="AA27" s="46"/>
    </row>
    <row r="28" spans="1:28" ht="19.5" customHeight="1" thickBot="1">
      <c r="A28" s="17">
        <v>18</v>
      </c>
      <c r="B28" s="36"/>
      <c r="C28" s="36"/>
      <c r="D28" s="35"/>
      <c r="E28" s="35"/>
      <c r="F28" s="37"/>
      <c r="G28" s="37"/>
      <c r="H28" s="35"/>
      <c r="I28" s="35"/>
      <c r="J28" s="35"/>
      <c r="K28" s="35"/>
      <c r="L28" s="35"/>
      <c r="M28" s="35"/>
      <c r="N28" s="35"/>
      <c r="O28" s="63" t="str">
        <f t="shared" si="1"/>
        <v/>
      </c>
      <c r="P28" s="63" t="str">
        <f t="shared" si="2"/>
        <v/>
      </c>
      <c r="Q28" s="64" t="str">
        <f t="shared" si="0"/>
        <v/>
      </c>
      <c r="R28" s="70" t="str">
        <f>IF(ISBLANK(L28)," ",VLOOKUP(L28,$AN$11:$AO$999,2,FALSE))</f>
        <v xml:space="preserve"> </v>
      </c>
      <c r="S28" s="51" t="str">
        <f t="shared" si="3"/>
        <v xml:space="preserve"> </v>
      </c>
      <c r="T28" s="42" t="str">
        <f t="shared" si="4"/>
        <v/>
      </c>
      <c r="Y28" s="58" t="str">
        <f>IF($J$13="x",$U$2,"")</f>
        <v/>
      </c>
      <c r="Z28" s="44" t="str">
        <f>IF($J$13="x",$U$5,"")</f>
        <v/>
      </c>
      <c r="AA28" s="47"/>
    </row>
    <row r="29" spans="1:28" ht="19.5" customHeight="1" thickBot="1">
      <c r="A29" s="17">
        <v>19</v>
      </c>
      <c r="B29" s="36"/>
      <c r="C29" s="36"/>
      <c r="D29" s="35"/>
      <c r="E29" s="35"/>
      <c r="F29" s="37"/>
      <c r="G29" s="37"/>
      <c r="H29" s="35"/>
      <c r="I29" s="35"/>
      <c r="J29" s="35"/>
      <c r="K29" s="35"/>
      <c r="L29" s="35"/>
      <c r="M29" s="35"/>
      <c r="N29" s="35"/>
      <c r="O29" s="63" t="str">
        <f t="shared" si="1"/>
        <v/>
      </c>
      <c r="P29" s="63" t="str">
        <f t="shared" si="2"/>
        <v/>
      </c>
      <c r="Q29" s="64" t="str">
        <f t="shared" si="0"/>
        <v/>
      </c>
      <c r="R29" s="70" t="str">
        <f>IF(ISBLANK(L29)," ",VLOOKUP(L29,$AO$11:$AP$999,2,FALSE))</f>
        <v xml:space="preserve"> </v>
      </c>
      <c r="S29" s="51" t="str">
        <f t="shared" si="3"/>
        <v xml:space="preserve"> </v>
      </c>
      <c r="T29" s="42" t="str">
        <f t="shared" si="4"/>
        <v/>
      </c>
      <c r="Z29" s="55" t="str">
        <f>IF($H$14="x",$V$2,"")</f>
        <v/>
      </c>
      <c r="AA29" s="42" t="str">
        <f>IF($H$14="x",$V$3,"")</f>
        <v/>
      </c>
      <c r="AB29" s="48">
        <v>4</v>
      </c>
    </row>
    <row r="30" spans="1:28" ht="19.5" customHeight="1" thickBot="1">
      <c r="A30" s="17">
        <v>20</v>
      </c>
      <c r="B30" s="36"/>
      <c r="C30" s="36"/>
      <c r="D30" s="35"/>
      <c r="E30" s="35"/>
      <c r="F30" s="37"/>
      <c r="G30" s="37"/>
      <c r="H30" s="35"/>
      <c r="I30" s="35"/>
      <c r="J30" s="35"/>
      <c r="K30" s="35"/>
      <c r="L30" s="35"/>
      <c r="M30" s="35"/>
      <c r="N30" s="35"/>
      <c r="O30" s="63" t="str">
        <f t="shared" si="1"/>
        <v/>
      </c>
      <c r="P30" s="63" t="str">
        <f t="shared" si="2"/>
        <v/>
      </c>
      <c r="Q30" s="64" t="str">
        <f t="shared" si="0"/>
        <v/>
      </c>
      <c r="R30" s="70" t="str">
        <f>IF(ISBLANK(L30)," ",VLOOKUP(L30,$AP$11:$AQ$999,2,FALSE))</f>
        <v xml:space="preserve"> </v>
      </c>
      <c r="S30" s="51" t="str">
        <f t="shared" si="3"/>
        <v xml:space="preserve"> </v>
      </c>
      <c r="T30" s="42" t="str">
        <f t="shared" si="4"/>
        <v/>
      </c>
      <c r="Z30" s="56" t="str">
        <f>IF($H$14="x",$U$2,"")</f>
        <v/>
      </c>
      <c r="AA30" s="43" t="str">
        <f>IF($H$14="x",$U$3,"")</f>
        <v/>
      </c>
      <c r="AB30" s="49"/>
    </row>
    <row r="31" spans="1:28" ht="19.5" customHeight="1" thickBot="1">
      <c r="A31" s="17">
        <v>21</v>
      </c>
      <c r="B31" s="36"/>
      <c r="C31" s="36"/>
      <c r="D31" s="35"/>
      <c r="E31" s="35"/>
      <c r="F31" s="37"/>
      <c r="G31" s="37"/>
      <c r="H31" s="35"/>
      <c r="I31" s="35"/>
      <c r="J31" s="35"/>
      <c r="K31" s="35"/>
      <c r="L31" s="35"/>
      <c r="M31" s="35"/>
      <c r="N31" s="35"/>
      <c r="O31" s="63" t="str">
        <f t="shared" si="1"/>
        <v/>
      </c>
      <c r="P31" s="63" t="str">
        <f t="shared" si="2"/>
        <v/>
      </c>
      <c r="Q31" s="64" t="str">
        <f t="shared" si="0"/>
        <v/>
      </c>
      <c r="R31" s="70" t="str">
        <f>IF(ISBLANK(L31)," ",VLOOKUP(L31,$AQ$11:$AR$999,2,FALSE))</f>
        <v xml:space="preserve"> </v>
      </c>
      <c r="S31" s="51" t="str">
        <f t="shared" si="3"/>
        <v xml:space="preserve"> </v>
      </c>
      <c r="T31" s="42" t="str">
        <f t="shared" si="4"/>
        <v/>
      </c>
      <c r="Z31" s="56" t="str">
        <f>IF($I$14="x",$V$2,"")</f>
        <v/>
      </c>
      <c r="AA31" s="43" t="str">
        <f>IF($I$14="x",$V$4,"")</f>
        <v/>
      </c>
      <c r="AB31" s="49"/>
    </row>
    <row r="32" spans="1:28" ht="19.5" customHeight="1" thickBot="1">
      <c r="A32" s="17">
        <v>22</v>
      </c>
      <c r="B32" s="36"/>
      <c r="C32" s="36"/>
      <c r="D32" s="35"/>
      <c r="E32" s="35"/>
      <c r="F32" s="37"/>
      <c r="G32" s="37"/>
      <c r="H32" s="35"/>
      <c r="I32" s="35"/>
      <c r="J32" s="35"/>
      <c r="K32" s="35"/>
      <c r="L32" s="35"/>
      <c r="M32" s="35"/>
      <c r="N32" s="35"/>
      <c r="O32" s="63" t="str">
        <f t="shared" si="1"/>
        <v/>
      </c>
      <c r="P32" s="63" t="str">
        <f t="shared" si="2"/>
        <v/>
      </c>
      <c r="Q32" s="64" t="str">
        <f t="shared" si="0"/>
        <v/>
      </c>
      <c r="R32" s="70" t="str">
        <f>IF(ISBLANK(L32)," ",VLOOKUP(L32,$AR$11:$AS$999,2,FALSE))</f>
        <v xml:space="preserve"> </v>
      </c>
      <c r="S32" s="51" t="str">
        <f t="shared" si="3"/>
        <v xml:space="preserve"> </v>
      </c>
      <c r="T32" s="42" t="str">
        <f t="shared" si="4"/>
        <v/>
      </c>
      <c r="Z32" s="56" t="str">
        <f>IF($I$14="x",$U$2,"")</f>
        <v/>
      </c>
      <c r="AA32" s="43" t="str">
        <f>IF($I$14="x",$U$4,"")</f>
        <v/>
      </c>
      <c r="AB32" s="49"/>
    </row>
    <row r="33" spans="1:54" ht="19.5" customHeight="1" thickBot="1">
      <c r="A33" s="17">
        <v>23</v>
      </c>
      <c r="B33" s="36"/>
      <c r="C33" s="36"/>
      <c r="D33" s="35"/>
      <c r="E33" s="35"/>
      <c r="F33" s="37"/>
      <c r="G33" s="37"/>
      <c r="H33" s="35"/>
      <c r="I33" s="35"/>
      <c r="J33" s="35"/>
      <c r="K33" s="35"/>
      <c r="L33" s="35"/>
      <c r="M33" s="35"/>
      <c r="N33" s="35"/>
      <c r="O33" s="63" t="str">
        <f t="shared" si="1"/>
        <v/>
      </c>
      <c r="P33" s="63" t="str">
        <f t="shared" si="2"/>
        <v/>
      </c>
      <c r="Q33" s="64" t="str">
        <f t="shared" si="0"/>
        <v/>
      </c>
      <c r="R33" s="70" t="str">
        <f>IF(ISBLANK(L33)," ",VLOOKUP(L33,$AS$11:$AT$999,2,FALSE))</f>
        <v xml:space="preserve"> </v>
      </c>
      <c r="S33" s="51" t="str">
        <f t="shared" si="3"/>
        <v xml:space="preserve"> </v>
      </c>
      <c r="T33" s="42" t="str">
        <f t="shared" si="4"/>
        <v/>
      </c>
      <c r="Z33" s="56" t="str">
        <f>IF($J$14="x",$V$2,"")</f>
        <v/>
      </c>
      <c r="AA33" s="43" t="str">
        <f>IF($J$14="x",$V$5,"")</f>
        <v/>
      </c>
      <c r="AB33" s="49"/>
    </row>
    <row r="34" spans="1:54" ht="19.5" customHeight="1" thickBot="1">
      <c r="A34" s="17">
        <v>24</v>
      </c>
      <c r="B34" s="36"/>
      <c r="C34" s="36"/>
      <c r="D34" s="35"/>
      <c r="E34" s="35"/>
      <c r="F34" s="37"/>
      <c r="G34" s="37"/>
      <c r="H34" s="35"/>
      <c r="I34" s="35"/>
      <c r="J34" s="35"/>
      <c r="K34" s="35"/>
      <c r="L34" s="35"/>
      <c r="M34" s="35"/>
      <c r="N34" s="35"/>
      <c r="O34" s="63" t="str">
        <f t="shared" si="1"/>
        <v/>
      </c>
      <c r="P34" s="63" t="str">
        <f t="shared" si="2"/>
        <v/>
      </c>
      <c r="Q34" s="64" t="str">
        <f t="shared" si="0"/>
        <v/>
      </c>
      <c r="R34" s="70" t="str">
        <f>IF(ISBLANK(L34)," ",VLOOKUP(L34,$AT$11:$AU$999,2,FALSE))</f>
        <v xml:space="preserve"> </v>
      </c>
      <c r="S34" s="51" t="str">
        <f t="shared" si="3"/>
        <v xml:space="preserve"> </v>
      </c>
      <c r="T34" s="42" t="str">
        <f t="shared" si="4"/>
        <v/>
      </c>
      <c r="Z34" s="58" t="str">
        <f>IF($J$14="x",$U$2,"")</f>
        <v/>
      </c>
      <c r="AA34" s="44" t="str">
        <f>IF($J$14="x",$U$5,"")</f>
        <v/>
      </c>
      <c r="AB34" s="50"/>
    </row>
    <row r="35" spans="1:54" ht="19.5" customHeight="1" thickBot="1">
      <c r="A35" s="17">
        <v>25</v>
      </c>
      <c r="B35" s="36"/>
      <c r="C35" s="36"/>
      <c r="D35" s="35"/>
      <c r="E35" s="35"/>
      <c r="F35" s="37"/>
      <c r="G35" s="37"/>
      <c r="H35" s="35"/>
      <c r="I35" s="35"/>
      <c r="J35" s="35"/>
      <c r="K35" s="35"/>
      <c r="L35" s="35"/>
      <c r="M35" s="35"/>
      <c r="N35" s="35"/>
      <c r="O35" s="63" t="str">
        <f t="shared" si="1"/>
        <v/>
      </c>
      <c r="P35" s="63" t="str">
        <f t="shared" si="2"/>
        <v/>
      </c>
      <c r="Q35" s="64" t="str">
        <f t="shared" si="0"/>
        <v/>
      </c>
      <c r="R35" s="70" t="str">
        <f>IF(ISBLANK(L35)," ",VLOOKUP(L35,$AU$11:$AV$999,2,FALSE))</f>
        <v xml:space="preserve"> </v>
      </c>
      <c r="S35" s="51" t="str">
        <f t="shared" si="3"/>
        <v xml:space="preserve"> </v>
      </c>
      <c r="T35" s="42" t="str">
        <f t="shared" si="4"/>
        <v/>
      </c>
      <c r="Z35" s="41"/>
      <c r="AA35" s="55" t="str">
        <f>IF($H$15="x",$V$2,"")</f>
        <v/>
      </c>
      <c r="AB35" s="42" t="str">
        <f>IF($H$15="x",$V$3,"")</f>
        <v/>
      </c>
      <c r="AC35" s="48">
        <v>5</v>
      </c>
    </row>
    <row r="36" spans="1:54" ht="19.5" customHeight="1" thickBot="1">
      <c r="A36" s="17">
        <v>26</v>
      </c>
      <c r="B36" s="36"/>
      <c r="C36" s="36"/>
      <c r="D36" s="35"/>
      <c r="E36" s="35"/>
      <c r="F36" s="37"/>
      <c r="G36" s="37"/>
      <c r="H36" s="35"/>
      <c r="I36" s="35"/>
      <c r="J36" s="35"/>
      <c r="K36" s="35"/>
      <c r="L36" s="35"/>
      <c r="M36" s="35"/>
      <c r="N36" s="35"/>
      <c r="O36" s="63" t="str">
        <f t="shared" si="1"/>
        <v/>
      </c>
      <c r="P36" s="63" t="str">
        <f t="shared" si="2"/>
        <v/>
      </c>
      <c r="Q36" s="64" t="str">
        <f t="shared" si="0"/>
        <v/>
      </c>
      <c r="R36" s="70" t="str">
        <f>IF(ISBLANK(L36)," ",VLOOKUP(L36,$AV$11:$AW$999,2,FALSE))</f>
        <v xml:space="preserve"> </v>
      </c>
      <c r="S36" s="51" t="str">
        <f t="shared" si="3"/>
        <v xml:space="preserve"> </v>
      </c>
      <c r="T36" s="42" t="str">
        <f t="shared" si="4"/>
        <v/>
      </c>
      <c r="Z36" s="41"/>
      <c r="AA36" s="56" t="str">
        <f>IF($H$15="x",$U$2,"")</f>
        <v/>
      </c>
      <c r="AB36" s="43" t="str">
        <f>IF($H$15="x",$U$3,"")</f>
        <v/>
      </c>
      <c r="AC36" s="49"/>
    </row>
    <row r="37" spans="1:54" ht="19.5" customHeight="1" thickBot="1">
      <c r="A37" s="17">
        <v>27</v>
      </c>
      <c r="B37" s="36"/>
      <c r="C37" s="36"/>
      <c r="D37" s="35"/>
      <c r="E37" s="35"/>
      <c r="F37" s="37"/>
      <c r="G37" s="37"/>
      <c r="H37" s="35"/>
      <c r="I37" s="35"/>
      <c r="J37" s="35"/>
      <c r="K37" s="35"/>
      <c r="L37" s="35"/>
      <c r="M37" s="35"/>
      <c r="N37" s="35"/>
      <c r="O37" s="63" t="str">
        <f t="shared" si="1"/>
        <v/>
      </c>
      <c r="P37" s="63" t="str">
        <f t="shared" si="2"/>
        <v/>
      </c>
      <c r="Q37" s="64" t="str">
        <f t="shared" si="0"/>
        <v/>
      </c>
      <c r="R37" s="70" t="str">
        <f>IF(ISBLANK(L37)," ",VLOOKUP(L37,$AW$11:$AX$999,2,FALSE))</f>
        <v xml:space="preserve"> </v>
      </c>
      <c r="S37" s="51" t="str">
        <f t="shared" si="3"/>
        <v xml:space="preserve"> </v>
      </c>
      <c r="T37" s="42" t="str">
        <f t="shared" si="4"/>
        <v/>
      </c>
      <c r="Z37" s="41"/>
      <c r="AA37" s="56" t="str">
        <f>IF($I$15="x",$V$2,"")</f>
        <v/>
      </c>
      <c r="AB37" s="43" t="str">
        <f>IF($I$15="x",$V$4,"")</f>
        <v/>
      </c>
      <c r="AC37" s="49"/>
    </row>
    <row r="38" spans="1:54" ht="19.5" customHeight="1" thickBot="1">
      <c r="A38" s="17">
        <v>28</v>
      </c>
      <c r="B38" s="36"/>
      <c r="C38" s="36"/>
      <c r="D38" s="35"/>
      <c r="E38" s="35"/>
      <c r="F38" s="37"/>
      <c r="G38" s="37"/>
      <c r="H38" s="35"/>
      <c r="I38" s="35"/>
      <c r="J38" s="35"/>
      <c r="K38" s="35"/>
      <c r="L38" s="35"/>
      <c r="M38" s="35"/>
      <c r="N38" s="35"/>
      <c r="O38" s="63" t="str">
        <f t="shared" si="1"/>
        <v/>
      </c>
      <c r="P38" s="63" t="str">
        <f t="shared" si="2"/>
        <v/>
      </c>
      <c r="Q38" s="64" t="str">
        <f t="shared" si="0"/>
        <v/>
      </c>
      <c r="R38" s="70" t="str">
        <f>IF(ISBLANK(L38)," ",VLOOKUP(L38,$AX$11:$AY$999,2,FALSE))</f>
        <v xml:space="preserve"> </v>
      </c>
      <c r="S38" s="51" t="str">
        <f t="shared" si="3"/>
        <v xml:space="preserve"> </v>
      </c>
      <c r="T38" s="42" t="str">
        <f t="shared" si="4"/>
        <v/>
      </c>
      <c r="Z38" s="41"/>
      <c r="AA38" s="56" t="str">
        <f>IF($I$15="x",$U$2,"")</f>
        <v/>
      </c>
      <c r="AB38" s="43" t="str">
        <f>IF($I$15="x",$U$4,"")</f>
        <v/>
      </c>
      <c r="AC38" s="49"/>
    </row>
    <row r="39" spans="1:54" ht="19.5" customHeight="1" thickBot="1">
      <c r="A39" s="17">
        <v>29</v>
      </c>
      <c r="B39" s="36"/>
      <c r="C39" s="36"/>
      <c r="D39" s="35"/>
      <c r="E39" s="35"/>
      <c r="F39" s="37"/>
      <c r="G39" s="37"/>
      <c r="H39" s="35"/>
      <c r="I39" s="35"/>
      <c r="J39" s="35"/>
      <c r="K39" s="35"/>
      <c r="L39" s="35"/>
      <c r="M39" s="35"/>
      <c r="N39" s="35"/>
      <c r="O39" s="63" t="str">
        <f t="shared" si="1"/>
        <v/>
      </c>
      <c r="P39" s="63" t="str">
        <f t="shared" si="2"/>
        <v/>
      </c>
      <c r="Q39" s="64" t="str">
        <f t="shared" si="0"/>
        <v/>
      </c>
      <c r="R39" s="70" t="str">
        <f>IF(ISBLANK(L39)," ",VLOOKUP(L39,$AY$11:$AZ$999,2,FALSE))</f>
        <v xml:space="preserve"> </v>
      </c>
      <c r="S39" s="51" t="str">
        <f t="shared" si="3"/>
        <v xml:space="preserve"> </v>
      </c>
      <c r="T39" s="42" t="str">
        <f t="shared" si="4"/>
        <v/>
      </c>
      <c r="Z39" s="41"/>
      <c r="AA39" s="56" t="str">
        <f>IF($J$15="x",$V$2,"")</f>
        <v/>
      </c>
      <c r="AB39" s="43" t="str">
        <f>IF($J$15="x",$V$5,"")</f>
        <v/>
      </c>
      <c r="AC39" s="49"/>
    </row>
    <row r="40" spans="1:54" ht="19.5" customHeight="1" thickBot="1">
      <c r="A40" s="17">
        <v>30</v>
      </c>
      <c r="B40" s="36"/>
      <c r="C40" s="36"/>
      <c r="D40" s="35"/>
      <c r="E40" s="35"/>
      <c r="F40" s="37"/>
      <c r="G40" s="37"/>
      <c r="H40" s="35"/>
      <c r="I40" s="35"/>
      <c r="J40" s="35"/>
      <c r="K40" s="35"/>
      <c r="L40" s="35"/>
      <c r="M40" s="35"/>
      <c r="N40" s="35"/>
      <c r="O40" s="63" t="str">
        <f t="shared" si="1"/>
        <v/>
      </c>
      <c r="P40" s="63" t="str">
        <f t="shared" si="2"/>
        <v/>
      </c>
      <c r="Q40" s="64" t="str">
        <f t="shared" si="0"/>
        <v/>
      </c>
      <c r="R40" s="70" t="str">
        <f>IF(ISBLANK(L40)," ",VLOOKUP(L40,$AZ$11:$BA$999,2,FALSE))</f>
        <v xml:space="preserve"> </v>
      </c>
      <c r="S40" s="51" t="str">
        <f t="shared" si="3"/>
        <v xml:space="preserve"> </v>
      </c>
      <c r="T40" s="42" t="str">
        <f t="shared" si="4"/>
        <v/>
      </c>
      <c r="Z40" s="41"/>
      <c r="AA40" s="58" t="str">
        <f>IF($J$15="x",$U$2,"")</f>
        <v/>
      </c>
      <c r="AB40" s="44" t="str">
        <f>IF($J$15="x",$U$5,"")</f>
        <v/>
      </c>
      <c r="AC40" s="50"/>
    </row>
    <row r="41" spans="1:54" ht="19.5" customHeight="1" thickBot="1">
      <c r="A41" s="659" t="s">
        <v>137</v>
      </c>
      <c r="B41" s="659"/>
      <c r="C41" s="659"/>
      <c r="D41" s="659"/>
      <c r="E41" s="659"/>
      <c r="F41" s="659"/>
      <c r="G41" s="659"/>
      <c r="H41" s="659"/>
      <c r="I41" s="659"/>
      <c r="J41" s="659"/>
      <c r="K41" s="659"/>
      <c r="L41" s="659"/>
      <c r="M41" s="659"/>
      <c r="N41" s="659"/>
      <c r="O41" s="62">
        <f>SUM(O11:O40)</f>
        <v>0</v>
      </c>
      <c r="P41" s="62">
        <f>SUM(P11:P40)</f>
        <v>0</v>
      </c>
      <c r="Q41" s="61">
        <f>SUM(Q11:Q40)</f>
        <v>12</v>
      </c>
      <c r="AB41" s="55" t="str">
        <f>IF($H$16="x",$V$2,"")</f>
        <v/>
      </c>
      <c r="AC41" s="42" t="str">
        <f>IF($H$16="x",$V$3,"")</f>
        <v/>
      </c>
      <c r="AD41" s="48">
        <v>6</v>
      </c>
    </row>
    <row r="42" spans="1:54" ht="19.5" customHeight="1" thickBot="1">
      <c r="A42" s="660" t="s">
        <v>138</v>
      </c>
      <c r="B42" s="660"/>
      <c r="C42" s="660"/>
      <c r="D42" s="660"/>
      <c r="E42" s="660"/>
      <c r="F42" s="660"/>
      <c r="G42" s="660"/>
      <c r="H42" s="660"/>
      <c r="I42" s="660"/>
      <c r="J42" s="660"/>
      <c r="K42" s="660"/>
      <c r="L42" s="660"/>
      <c r="M42" s="660"/>
      <c r="N42" s="660"/>
      <c r="O42" s="643">
        <f>O41+P41+Q41</f>
        <v>12</v>
      </c>
      <c r="P42" s="644"/>
      <c r="Q42" s="32" t="str">
        <f>'PLEASE FILL IN HERE FIRST!!!'!B43</f>
        <v>Euro €</v>
      </c>
      <c r="AB42" s="56" t="str">
        <f>IF($H$16="x",$U$2,"")</f>
        <v/>
      </c>
      <c r="AC42" s="43" t="str">
        <f>IF($H$16="x",$U$3,"")</f>
        <v/>
      </c>
      <c r="AD42" s="49"/>
    </row>
    <row r="43" spans="1:54" ht="15">
      <c r="A43" t="s">
        <v>139</v>
      </c>
      <c r="B43"/>
      <c r="C43"/>
      <c r="D43" s="1"/>
      <c r="E43" s="1"/>
      <c r="F43" s="1"/>
      <c r="G43" s="1"/>
      <c r="H43" s="1"/>
      <c r="I43" s="1"/>
      <c r="J43" s="1"/>
      <c r="K43" s="1"/>
      <c r="L43" s="1"/>
      <c r="M43" s="1"/>
      <c r="N43" s="1"/>
      <c r="O43" s="1"/>
      <c r="P43" s="1"/>
      <c r="AB43" s="56" t="str">
        <f>IF($I$16="x",$V$2,"")</f>
        <v/>
      </c>
      <c r="AC43" s="43" t="str">
        <f>IF($I$16="x",$V$4,"")</f>
        <v/>
      </c>
      <c r="AD43" s="49"/>
    </row>
    <row r="44" spans="1:54" ht="15">
      <c r="A44"/>
      <c r="B44"/>
      <c r="C44"/>
      <c r="D44" s="1"/>
      <c r="E44"/>
      <c r="F44"/>
      <c r="G44"/>
      <c r="H44"/>
      <c r="I44"/>
      <c r="J44"/>
      <c r="K44"/>
      <c r="L44"/>
      <c r="M44"/>
      <c r="N44"/>
      <c r="O44"/>
      <c r="P44"/>
      <c r="AB44" s="56" t="str">
        <f>IF($I$16="x",$U$2,"")</f>
        <v/>
      </c>
      <c r="AC44" s="43" t="str">
        <f>IF($I$16="x",$U$4,"")</f>
        <v/>
      </c>
      <c r="AD44" s="49"/>
    </row>
    <row r="45" spans="1:54" ht="15">
      <c r="A45" t="s">
        <v>105</v>
      </c>
      <c r="B45"/>
      <c r="C45"/>
      <c r="D45" s="1"/>
      <c r="E45"/>
      <c r="F45" s="657">
        <f>'PLEASE FILL IN HERE FIRST!!!'!B33</f>
        <v>43178</v>
      </c>
      <c r="G45" s="658"/>
      <c r="J45"/>
      <c r="K45"/>
      <c r="L45"/>
      <c r="M45"/>
      <c r="N45"/>
      <c r="O45"/>
      <c r="P45"/>
      <c r="AB45" s="56" t="str">
        <f>IF($J$16="x",$V$2,"")</f>
        <v/>
      </c>
      <c r="AC45" s="43" t="str">
        <f>IF($J$16="x",$V$5,"")</f>
        <v/>
      </c>
      <c r="AD45" s="49"/>
    </row>
    <row r="46" spans="1:54" ht="16" thickBot="1">
      <c r="A46" s="4" t="s">
        <v>108</v>
      </c>
      <c r="B46"/>
      <c r="C46" s="1"/>
      <c r="D46" s="1"/>
      <c r="E46"/>
      <c r="F46"/>
      <c r="G46"/>
      <c r="H46"/>
      <c r="I46"/>
      <c r="J46"/>
      <c r="K46"/>
      <c r="L46"/>
      <c r="M46"/>
      <c r="N46"/>
      <c r="O46"/>
      <c r="P46"/>
      <c r="AB46" s="58" t="str">
        <f>IF($J$16="x",$U$2,"")</f>
        <v/>
      </c>
      <c r="AC46" s="44" t="str">
        <f>IF($J$16="x",$U$5,"")</f>
        <v/>
      </c>
      <c r="AD46" s="50"/>
    </row>
    <row r="47" spans="1:54" s="25" customFormat="1" ht="15">
      <c r="A47" s="24" t="str">
        <f>'PLEASE FILL IN HERE FIRST!!!'!B23</f>
        <v>CROATIAN TABLE TENNIS ASSOCIATION</v>
      </c>
      <c r="B47" s="27" t="s">
        <v>107</v>
      </c>
      <c r="C47" s="29">
        <f>'PLEASE FILL IN HERE FIRST!!!'!B27</f>
        <v>0</v>
      </c>
      <c r="D47" s="30"/>
      <c r="E47" s="31" t="s">
        <v>101</v>
      </c>
      <c r="F47" s="653"/>
      <c r="G47" s="654"/>
      <c r="H47" s="26"/>
      <c r="I47" s="26"/>
      <c r="J47" s="2"/>
      <c r="K47" s="2"/>
      <c r="L47" s="2"/>
      <c r="M47" s="2"/>
      <c r="N47" s="2"/>
      <c r="O47" s="2"/>
      <c r="P47" s="2"/>
      <c r="R47" s="71"/>
      <c r="S47" s="51"/>
      <c r="T47" s="51"/>
      <c r="U47" s="51"/>
      <c r="V47" s="51"/>
      <c r="W47" s="59"/>
      <c r="X47" s="59"/>
      <c r="Y47" s="59"/>
      <c r="Z47" s="59"/>
      <c r="AA47" s="59"/>
      <c r="AB47" s="59"/>
      <c r="AC47" s="55" t="str">
        <f>IF($H$17="x",$V$2,"")</f>
        <v/>
      </c>
      <c r="AD47" s="42" t="str">
        <f>IF($H$17="x",$V$3,"")</f>
        <v/>
      </c>
      <c r="AE47" s="48">
        <v>7</v>
      </c>
      <c r="AF47" s="59"/>
      <c r="AG47" s="59"/>
      <c r="AH47" s="59"/>
      <c r="AI47" s="59"/>
      <c r="AJ47" s="59"/>
      <c r="AK47" s="59"/>
      <c r="AL47" s="59"/>
      <c r="AM47" s="59"/>
      <c r="AN47" s="59"/>
      <c r="AO47" s="59"/>
      <c r="AP47" s="59"/>
      <c r="AQ47" s="59"/>
      <c r="AR47" s="59"/>
      <c r="AS47" s="59"/>
      <c r="AT47" s="59"/>
      <c r="AU47" s="59"/>
      <c r="AV47" s="59"/>
      <c r="AW47" s="59"/>
      <c r="AX47" s="59"/>
      <c r="AY47" s="59"/>
      <c r="AZ47" s="59"/>
      <c r="BA47" s="59"/>
      <c r="BB47" s="59"/>
    </row>
    <row r="48" spans="1:54" s="25" customFormat="1" ht="15">
      <c r="A48" s="2"/>
      <c r="B48" s="28" t="s">
        <v>104</v>
      </c>
      <c r="C48" s="641" t="str">
        <f>'PLEASE FILL IN HERE FIRST!!!'!B29</f>
        <v>hsts@zg.t-com.hr</v>
      </c>
      <c r="D48" s="641"/>
      <c r="E48" s="642"/>
      <c r="F48" s="655"/>
      <c r="G48" s="656"/>
      <c r="H48" s="2"/>
      <c r="I48" s="2"/>
      <c r="J48" s="2"/>
      <c r="K48" s="2"/>
      <c r="L48" s="2"/>
      <c r="M48" s="2"/>
      <c r="N48" s="2"/>
      <c r="O48" s="2"/>
      <c r="P48" s="2"/>
      <c r="R48" s="71"/>
      <c r="S48" s="60"/>
      <c r="T48" s="60"/>
      <c r="U48" s="60"/>
      <c r="V48" s="60"/>
      <c r="W48" s="59"/>
      <c r="X48" s="59"/>
      <c r="Y48" s="59"/>
      <c r="Z48" s="59"/>
      <c r="AA48" s="59"/>
      <c r="AB48" s="59"/>
      <c r="AC48" s="56" t="str">
        <f>IF($H$17="x",$U$2,"")</f>
        <v/>
      </c>
      <c r="AD48" s="43" t="str">
        <f>IF($H$17="x",$U$3,"")</f>
        <v/>
      </c>
      <c r="AE48" s="49"/>
      <c r="AF48" s="59"/>
      <c r="AG48" s="59"/>
      <c r="AH48" s="59"/>
      <c r="AI48" s="59"/>
      <c r="AJ48" s="59"/>
      <c r="AK48" s="59"/>
      <c r="AL48" s="59"/>
      <c r="AM48" s="59"/>
      <c r="AN48" s="59"/>
      <c r="AO48" s="59"/>
      <c r="AP48" s="59"/>
      <c r="AQ48" s="59"/>
      <c r="AR48" s="59"/>
      <c r="AS48" s="59"/>
      <c r="AT48" s="59"/>
      <c r="AU48" s="59"/>
      <c r="AV48" s="59"/>
      <c r="AW48" s="59"/>
      <c r="AX48" s="59"/>
      <c r="AY48" s="59"/>
      <c r="AZ48" s="59"/>
      <c r="BA48" s="59"/>
      <c r="BB48" s="59"/>
    </row>
    <row r="49" spans="1:33" ht="15">
      <c r="A49"/>
      <c r="B49"/>
      <c r="C49"/>
      <c r="E49"/>
      <c r="F49" s="652"/>
      <c r="G49" s="652"/>
      <c r="H49" s="11"/>
      <c r="J49"/>
      <c r="K49"/>
      <c r="L49"/>
      <c r="M49"/>
      <c r="N49"/>
      <c r="O49"/>
      <c r="P49"/>
      <c r="S49" s="60"/>
      <c r="T49" s="60"/>
      <c r="U49" s="60"/>
      <c r="V49" s="60"/>
      <c r="AC49" s="56" t="str">
        <f>IF($I$17="x",$V$2,"")</f>
        <v/>
      </c>
      <c r="AD49" s="43" t="str">
        <f>IF($I$17="x",$V$4,"")</f>
        <v/>
      </c>
      <c r="AE49" s="49"/>
    </row>
    <row r="50" spans="1:33" ht="15">
      <c r="AC50" s="56" t="str">
        <f>IF($I$17="x",$U$2,"")</f>
        <v/>
      </c>
      <c r="AD50" s="43" t="str">
        <f>IF($I$17="x",$U$4,"")</f>
        <v/>
      </c>
      <c r="AE50" s="49"/>
    </row>
    <row r="51" spans="1:33" ht="15">
      <c r="AC51" s="56" t="str">
        <f>IF($J$17="x",$V$2,"")</f>
        <v/>
      </c>
      <c r="AD51" s="43" t="str">
        <f>IF($J$17="x",$V$5,"")</f>
        <v/>
      </c>
      <c r="AE51" s="49"/>
    </row>
    <row r="52" spans="1:33" ht="16" thickBot="1">
      <c r="AC52" s="58" t="str">
        <f>IF($J$17="x",$U$2,"")</f>
        <v/>
      </c>
      <c r="AD52" s="44" t="str">
        <f>IF($J$17="x",$U$5,"")</f>
        <v/>
      </c>
      <c r="AE52" s="50"/>
    </row>
    <row r="53" spans="1:33" ht="15">
      <c r="AD53" s="55" t="str">
        <f>IF($H$18="x",$V$2,"")</f>
        <v/>
      </c>
      <c r="AE53" s="42" t="str">
        <f>IF($H$18="x",$V$3,"")</f>
        <v/>
      </c>
      <c r="AF53" s="48">
        <v>8</v>
      </c>
    </row>
    <row r="54" spans="1:33" ht="15">
      <c r="AD54" s="56" t="str">
        <f>IF($H$18="x",$U$2,"")</f>
        <v/>
      </c>
      <c r="AE54" s="43" t="str">
        <f>IF($H$18="x",$U$3,"")</f>
        <v/>
      </c>
      <c r="AF54" s="49"/>
    </row>
    <row r="55" spans="1:33" ht="15">
      <c r="AD55" s="56" t="str">
        <f>IF($I$18="x",$V$2,"")</f>
        <v/>
      </c>
      <c r="AE55" s="43" t="str">
        <f>IF($I$18="x",$V$4,"")</f>
        <v/>
      </c>
      <c r="AF55" s="49"/>
    </row>
    <row r="56" spans="1:33" ht="15">
      <c r="AD56" s="56" t="str">
        <f>IF($I$18="x",$U$2,"")</f>
        <v/>
      </c>
      <c r="AE56" s="43" t="str">
        <f>IF($I$18="x",$U$4,"")</f>
        <v/>
      </c>
      <c r="AF56" s="49"/>
    </row>
    <row r="57" spans="1:33" ht="15">
      <c r="AD57" s="56" t="str">
        <f>IF($J$18="x",$V$2,"")</f>
        <v/>
      </c>
      <c r="AE57" s="43" t="str">
        <f>IF($J$18="x",$V$5,"")</f>
        <v/>
      </c>
      <c r="AF57" s="49"/>
    </row>
    <row r="58" spans="1:33" ht="16" thickBot="1">
      <c r="AD58" s="58" t="str">
        <f>IF($J$18="x",$U$2,"")</f>
        <v/>
      </c>
      <c r="AE58" s="44" t="str">
        <f>IF($J$18="x",$U$5,"")</f>
        <v/>
      </c>
      <c r="AF58" s="50"/>
    </row>
    <row r="59" spans="1:33" ht="15">
      <c r="AE59" s="55" t="str">
        <f>IF($H$19="x",$V$2,"")</f>
        <v/>
      </c>
      <c r="AF59" s="42" t="str">
        <f>IF($H$19="x",$V$3,"")</f>
        <v/>
      </c>
      <c r="AG59" s="48">
        <v>9</v>
      </c>
    </row>
    <row r="60" spans="1:33" ht="15">
      <c r="AE60" s="56" t="str">
        <f>IF($H$19="x",$U$2,"")</f>
        <v/>
      </c>
      <c r="AF60" s="43" t="str">
        <f>IF($H$19="x",$U$3,"")</f>
        <v/>
      </c>
      <c r="AG60" s="49"/>
    </row>
    <row r="61" spans="1:33" ht="15">
      <c r="AE61" s="56" t="str">
        <f>IF($I$19="x",$V$2,"")</f>
        <v/>
      </c>
      <c r="AF61" s="43" t="str">
        <f>IF($I$19="x",$V$4,"")</f>
        <v/>
      </c>
      <c r="AG61" s="49"/>
    </row>
    <row r="62" spans="1:33" ht="15">
      <c r="AE62" s="56" t="str">
        <f>IF($I$19="x",$U$2,"")</f>
        <v/>
      </c>
      <c r="AF62" s="43" t="str">
        <f>IF($I$19="x",$U$4,"")</f>
        <v/>
      </c>
      <c r="AG62" s="49"/>
    </row>
    <row r="63" spans="1:33" ht="15">
      <c r="AE63" s="56" t="str">
        <f>IF($J$19="x",$V$2,"")</f>
        <v/>
      </c>
      <c r="AF63" s="43" t="str">
        <f>IF($J$19="x",$V$5,"")</f>
        <v/>
      </c>
      <c r="AG63" s="49"/>
    </row>
    <row r="64" spans="1:33" ht="16" thickBot="1">
      <c r="AE64" s="58" t="str">
        <f>IF($J$19="x",$U$2,"")</f>
        <v/>
      </c>
      <c r="AF64" s="44" t="str">
        <f>IF($J$19="x",$U$5,"")</f>
        <v/>
      </c>
      <c r="AG64" s="50"/>
    </row>
    <row r="65" spans="32:36" ht="15">
      <c r="AF65" s="55" t="str">
        <f>IF($H$20="x",$V$2,"")</f>
        <v/>
      </c>
      <c r="AG65" s="42" t="str">
        <f>IF($H$20="x",$V$3,"")</f>
        <v/>
      </c>
      <c r="AH65" s="48">
        <v>10</v>
      </c>
    </row>
    <row r="66" spans="32:36" ht="15">
      <c r="AF66" s="56" t="str">
        <f>IF($H$20="x",$U$2,"")</f>
        <v/>
      </c>
      <c r="AG66" s="43" t="str">
        <f>IF($H$20="x",$U$3,"")</f>
        <v/>
      </c>
      <c r="AH66" s="49"/>
    </row>
    <row r="67" spans="32:36" ht="15">
      <c r="AF67" s="56" t="str">
        <f>IF($I$20="x",$V$2,"")</f>
        <v/>
      </c>
      <c r="AG67" s="43" t="str">
        <f>IF($I$20="x",$V$4,"")</f>
        <v/>
      </c>
      <c r="AH67" s="49"/>
    </row>
    <row r="68" spans="32:36" ht="15">
      <c r="AF68" s="56" t="str">
        <f>IF($I$20="x",$U$2,"")</f>
        <v/>
      </c>
      <c r="AG68" s="43" t="str">
        <f>IF($I$20="x",$U$4,"")</f>
        <v/>
      </c>
      <c r="AH68" s="49"/>
    </row>
    <row r="69" spans="32:36" ht="15">
      <c r="AF69" s="56" t="str">
        <f>IF($J$20="x",$V$2,"")</f>
        <v/>
      </c>
      <c r="AG69" s="43" t="str">
        <f>IF($J$20="x",$V$5,"")</f>
        <v/>
      </c>
      <c r="AH69" s="49"/>
    </row>
    <row r="70" spans="32:36" ht="16" thickBot="1">
      <c r="AF70" s="58" t="str">
        <f>IF($J$20="x",$U$2,"")</f>
        <v/>
      </c>
      <c r="AG70" s="44" t="str">
        <f>IF($J$20="x",$U$5,"")</f>
        <v/>
      </c>
      <c r="AH70" s="50"/>
    </row>
    <row r="71" spans="32:36" ht="15">
      <c r="AG71" s="55" t="str">
        <f>IF($H$21="x",$V$2,"")</f>
        <v/>
      </c>
      <c r="AH71" s="42" t="str">
        <f>IF($H$21="x",$V$3,"")</f>
        <v/>
      </c>
      <c r="AI71" s="48">
        <v>11</v>
      </c>
    </row>
    <row r="72" spans="32:36" ht="15">
      <c r="AG72" s="56" t="str">
        <f>IF($H$21="x",$U$2,"")</f>
        <v/>
      </c>
      <c r="AH72" s="43" t="str">
        <f>IF($H$21="x",$U$3,"")</f>
        <v/>
      </c>
      <c r="AI72" s="49"/>
    </row>
    <row r="73" spans="32:36" ht="15">
      <c r="AG73" s="56" t="str">
        <f>IF($I$21="x",$V$2,"")</f>
        <v/>
      </c>
      <c r="AH73" s="43" t="str">
        <f>IF($I$21="x",$V$4,"")</f>
        <v/>
      </c>
      <c r="AI73" s="49"/>
    </row>
    <row r="74" spans="32:36" ht="15">
      <c r="AG74" s="56" t="str">
        <f>IF($I$21="x",$U$2,"")</f>
        <v/>
      </c>
      <c r="AH74" s="43" t="str">
        <f>IF($I$21="x",$U$4,"")</f>
        <v/>
      </c>
      <c r="AI74" s="49"/>
    </row>
    <row r="75" spans="32:36" ht="15">
      <c r="AG75" s="56" t="str">
        <f>IF($J$21="x",$V$2,"")</f>
        <v/>
      </c>
      <c r="AH75" s="43" t="str">
        <f>IF($J$21="x",$V$5,"")</f>
        <v/>
      </c>
      <c r="AI75" s="49"/>
    </row>
    <row r="76" spans="32:36" ht="16" thickBot="1">
      <c r="AG76" s="58" t="str">
        <f>IF($J$21="x",$U$2,"")</f>
        <v/>
      </c>
      <c r="AH76" s="44" t="str">
        <f>IF($J$21="x",$U$5,"")</f>
        <v/>
      </c>
      <c r="AI76" s="50"/>
    </row>
    <row r="77" spans="32:36" ht="15">
      <c r="AH77" s="55" t="str">
        <f>IF($H$22="x",$V$2,"")</f>
        <v/>
      </c>
      <c r="AI77" s="42" t="str">
        <f>IF($H$22="x",$V$3,"")</f>
        <v/>
      </c>
      <c r="AJ77" s="48">
        <v>12</v>
      </c>
    </row>
    <row r="78" spans="32:36" ht="15">
      <c r="AH78" s="56" t="str">
        <f>IF($H$22="x",$U$2,"")</f>
        <v/>
      </c>
      <c r="AI78" s="43" t="str">
        <f>IF($H$22="x",$U$3,"")</f>
        <v/>
      </c>
      <c r="AJ78" s="49"/>
    </row>
    <row r="79" spans="32:36" ht="15">
      <c r="AH79" s="56" t="str">
        <f>IF($I$22="x",$V$2,"")</f>
        <v/>
      </c>
      <c r="AI79" s="43" t="str">
        <f>IF($I$22="x",$V$4,"")</f>
        <v/>
      </c>
      <c r="AJ79" s="49"/>
    </row>
    <row r="80" spans="32:36" ht="15">
      <c r="AH80" s="56" t="str">
        <f>IF($I$22="x",$U$2,"")</f>
        <v/>
      </c>
      <c r="AI80" s="43" t="str">
        <f>IF($I$22="x",$U$4,"")</f>
        <v/>
      </c>
      <c r="AJ80" s="49"/>
    </row>
    <row r="81" spans="34:39" ht="15">
      <c r="AH81" s="56" t="str">
        <f>IF($J$22="x",$V$2,"")</f>
        <v/>
      </c>
      <c r="AI81" s="43" t="str">
        <f>IF($J$22="x",$V$5,"")</f>
        <v/>
      </c>
      <c r="AJ81" s="49"/>
    </row>
    <row r="82" spans="34:39" ht="16" thickBot="1">
      <c r="AH82" s="58" t="str">
        <f>IF($J$22="x",$U$2,"")</f>
        <v/>
      </c>
      <c r="AI82" s="44" t="str">
        <f>IF($J$22="x",$U$5,"")</f>
        <v/>
      </c>
      <c r="AJ82" s="50"/>
    </row>
    <row r="83" spans="34:39" ht="15">
      <c r="AI83" s="55" t="str">
        <f>IF($H$23="x",$V$2,"")</f>
        <v/>
      </c>
      <c r="AJ83" s="42" t="str">
        <f>IF($H$23="x",$V$3,"")</f>
        <v/>
      </c>
      <c r="AK83" s="48">
        <v>13</v>
      </c>
    </row>
    <row r="84" spans="34:39" ht="15">
      <c r="AI84" s="56" t="str">
        <f>IF($H$23="x",$U$2,"")</f>
        <v/>
      </c>
      <c r="AJ84" s="43" t="str">
        <f>IF($H$23="x",$U$3,"")</f>
        <v/>
      </c>
      <c r="AK84" s="49"/>
    </row>
    <row r="85" spans="34:39" ht="15">
      <c r="AI85" s="56" t="str">
        <f>IF($I$23="x",$V$2,"")</f>
        <v/>
      </c>
      <c r="AJ85" s="43" t="str">
        <f>IF($I$23="x",$V$4,"")</f>
        <v/>
      </c>
      <c r="AK85" s="49"/>
    </row>
    <row r="86" spans="34:39" ht="15">
      <c r="AI86" s="56" t="str">
        <f>IF($I$23="x",$U$2,"")</f>
        <v/>
      </c>
      <c r="AJ86" s="43" t="str">
        <f>IF($I$23="x",$U$4,"")</f>
        <v/>
      </c>
      <c r="AK86" s="49"/>
    </row>
    <row r="87" spans="34:39" ht="15">
      <c r="AI87" s="56" t="str">
        <f>IF($J$23="x",$V$2,"")</f>
        <v/>
      </c>
      <c r="AJ87" s="43" t="str">
        <f>IF($J$23="x",$V$5,"")</f>
        <v/>
      </c>
      <c r="AK87" s="49"/>
    </row>
    <row r="88" spans="34:39" ht="16" thickBot="1">
      <c r="AI88" s="58" t="str">
        <f>IF($J$23="x",$U$2,"")</f>
        <v/>
      </c>
      <c r="AJ88" s="44" t="str">
        <f>IF($J$23="x",$U$5,"")</f>
        <v/>
      </c>
      <c r="AK88" s="50"/>
    </row>
    <row r="89" spans="34:39" ht="15">
      <c r="AJ89" s="55" t="str">
        <f>IF($H$24="x",$V$2,"")</f>
        <v/>
      </c>
      <c r="AK89" s="42" t="str">
        <f>IF($H$24="x",$V$3,"")</f>
        <v/>
      </c>
      <c r="AL89" s="48">
        <v>14</v>
      </c>
    </row>
    <row r="90" spans="34:39" ht="15">
      <c r="AJ90" s="56" t="str">
        <f>IF($H$24="x",$U$2,"")</f>
        <v/>
      </c>
      <c r="AK90" s="43" t="str">
        <f>IF($H$24="x",$U$3,"")</f>
        <v/>
      </c>
      <c r="AL90" s="49"/>
    </row>
    <row r="91" spans="34:39" ht="15">
      <c r="AJ91" s="56" t="str">
        <f>IF($I$24="x",$V$2,"")</f>
        <v/>
      </c>
      <c r="AK91" s="43" t="str">
        <f>IF($I$24="x",$V$4,"")</f>
        <v/>
      </c>
      <c r="AL91" s="49"/>
    </row>
    <row r="92" spans="34:39" ht="15">
      <c r="AJ92" s="56" t="str">
        <f>IF($I$24="x",$U$2,"")</f>
        <v/>
      </c>
      <c r="AK92" s="43" t="str">
        <f>IF($I$24="x",$U$4,"")</f>
        <v/>
      </c>
      <c r="AL92" s="49"/>
    </row>
    <row r="93" spans="34:39" ht="15">
      <c r="AJ93" s="56" t="str">
        <f>IF($J$24="x",$V$2,"")</f>
        <v/>
      </c>
      <c r="AK93" s="43" t="str">
        <f>IF($J$24="x",$V$5,"")</f>
        <v/>
      </c>
      <c r="AL93" s="49"/>
    </row>
    <row r="94" spans="34:39" ht="16" thickBot="1">
      <c r="AJ94" s="58" t="str">
        <f>IF($J$24="x",$U$2,"")</f>
        <v/>
      </c>
      <c r="AK94" s="44" t="str">
        <f>IF($J$24="x",$U$5,"")</f>
        <v/>
      </c>
      <c r="AL94" s="50"/>
    </row>
    <row r="95" spans="34:39" ht="15">
      <c r="AK95" s="55" t="str">
        <f>IF($H$25="x",$V$2,"")</f>
        <v/>
      </c>
      <c r="AL95" s="42" t="str">
        <f>IF($H$25="x",$V$3,"")</f>
        <v/>
      </c>
      <c r="AM95" s="48">
        <v>15</v>
      </c>
    </row>
    <row r="96" spans="34:39" ht="15">
      <c r="AK96" s="56" t="str">
        <f>IF($H$25="x",$U$2,"")</f>
        <v/>
      </c>
      <c r="AL96" s="43" t="str">
        <f>IF($H$25="x",$U$3,"")</f>
        <v/>
      </c>
      <c r="AM96" s="49"/>
    </row>
    <row r="97" spans="37:41" ht="15">
      <c r="AK97" s="56" t="str">
        <f>IF($I$25="x",$V$2,"")</f>
        <v/>
      </c>
      <c r="AL97" s="43" t="str">
        <f>IF($I$25="x",$V$4,"")</f>
        <v/>
      </c>
      <c r="AM97" s="49"/>
    </row>
    <row r="98" spans="37:41" ht="15">
      <c r="AK98" s="56" t="str">
        <f>IF($I$25="x",$U$2,"")</f>
        <v/>
      </c>
      <c r="AL98" s="43" t="str">
        <f>IF($I$25="x",$U$4,"")</f>
        <v/>
      </c>
      <c r="AM98" s="49"/>
    </row>
    <row r="99" spans="37:41" ht="15">
      <c r="AK99" s="56" t="str">
        <f>IF($J$25="x",$V$2,"")</f>
        <v/>
      </c>
      <c r="AL99" s="43" t="str">
        <f>IF($J$25="x",$V$5,"")</f>
        <v/>
      </c>
      <c r="AM99" s="49"/>
    </row>
    <row r="100" spans="37:41" ht="16" thickBot="1">
      <c r="AK100" s="58" t="str">
        <f>IF($J$25="x",$U$2,"")</f>
        <v/>
      </c>
      <c r="AL100" s="44" t="str">
        <f>IF($J$25="x",$U$5,"")</f>
        <v/>
      </c>
      <c r="AM100" s="50"/>
    </row>
    <row r="101" spans="37:41" ht="15">
      <c r="AL101" s="55" t="str">
        <f>IF($H$26="x",$V$2,"")</f>
        <v/>
      </c>
      <c r="AM101" s="42" t="str">
        <f>IF($H$26="x",$V$3,"")</f>
        <v/>
      </c>
      <c r="AN101" s="48">
        <v>16</v>
      </c>
    </row>
    <row r="102" spans="37:41" ht="15">
      <c r="AL102" s="56" t="str">
        <f>IF($H$26="x",$U$2,"")</f>
        <v/>
      </c>
      <c r="AM102" s="43" t="str">
        <f>IF($H$26="x",$U$3,"")</f>
        <v/>
      </c>
      <c r="AN102" s="49"/>
    </row>
    <row r="103" spans="37:41" ht="15">
      <c r="AL103" s="56" t="str">
        <f>IF($I$26="x",$V$2,"")</f>
        <v/>
      </c>
      <c r="AM103" s="43" t="str">
        <f>IF($I$26="x",$V$4,"")</f>
        <v/>
      </c>
      <c r="AN103" s="49"/>
    </row>
    <row r="104" spans="37:41" ht="15">
      <c r="AL104" s="56" t="str">
        <f>IF($I$26="x",$U$2,"")</f>
        <v/>
      </c>
      <c r="AM104" s="43" t="str">
        <f>IF($I$26="x",$U$4,"")</f>
        <v/>
      </c>
      <c r="AN104" s="49"/>
    </row>
    <row r="105" spans="37:41" ht="15">
      <c r="AL105" s="56" t="str">
        <f>IF($J$26="x",$V$2,"")</f>
        <v/>
      </c>
      <c r="AM105" s="43" t="str">
        <f>IF($J$26="x",$V$5,"")</f>
        <v/>
      </c>
      <c r="AN105" s="49"/>
    </row>
    <row r="106" spans="37:41" ht="16" thickBot="1">
      <c r="AL106" s="58" t="str">
        <f>IF($J$26="x",$U$2,"")</f>
        <v/>
      </c>
      <c r="AM106" s="44" t="str">
        <f>IF($J$26="x",$U$5,"")</f>
        <v/>
      </c>
      <c r="AN106" s="50"/>
    </row>
    <row r="107" spans="37:41" ht="15">
      <c r="AM107" s="55" t="str">
        <f>IF($H$27="x",$V$2,"")</f>
        <v/>
      </c>
      <c r="AN107" s="42" t="str">
        <f>IF($H$27="x",$V$3,"")</f>
        <v/>
      </c>
      <c r="AO107" s="48">
        <v>17</v>
      </c>
    </row>
    <row r="108" spans="37:41" ht="15">
      <c r="AM108" s="56" t="str">
        <f>IF($H$27="x",$U$2,"")</f>
        <v/>
      </c>
      <c r="AN108" s="43" t="str">
        <f>IF($H$27="x",$U$3,"")</f>
        <v/>
      </c>
      <c r="AO108" s="49"/>
    </row>
    <row r="109" spans="37:41" ht="15">
      <c r="AM109" s="56" t="str">
        <f>IF($I$27="x",$V$2,"")</f>
        <v/>
      </c>
      <c r="AN109" s="43" t="str">
        <f>IF($I$27="x",$V$4,"")</f>
        <v/>
      </c>
      <c r="AO109" s="49"/>
    </row>
    <row r="110" spans="37:41" ht="15">
      <c r="AM110" s="56" t="str">
        <f>IF($I$27="x",$U$2,"")</f>
        <v/>
      </c>
      <c r="AN110" s="43" t="str">
        <f>IF($I$27="x",$U$4,"")</f>
        <v/>
      </c>
      <c r="AO110" s="49"/>
    </row>
    <row r="111" spans="37:41" ht="15">
      <c r="AM111" s="56" t="str">
        <f>IF($J$27="x",$V$2,"")</f>
        <v/>
      </c>
      <c r="AN111" s="43" t="str">
        <f>IF($J$27="x",$V$5,"")</f>
        <v/>
      </c>
      <c r="AO111" s="49"/>
    </row>
    <row r="112" spans="37:41" ht="16" thickBot="1">
      <c r="AM112" s="58" t="str">
        <f>IF($J$27="x",$U$2,"")</f>
        <v/>
      </c>
      <c r="AN112" s="44" t="str">
        <f>IF($J$27="x",$U$5,"")</f>
        <v/>
      </c>
      <c r="AO112" s="50"/>
    </row>
    <row r="113" spans="40:44" ht="15">
      <c r="AN113" s="55" t="str">
        <f>IF($H$28="x",$V$2,"")</f>
        <v/>
      </c>
      <c r="AO113" s="42" t="str">
        <f>IF($H$28="x",$V$3,"")</f>
        <v/>
      </c>
      <c r="AP113" s="48">
        <v>18</v>
      </c>
    </row>
    <row r="114" spans="40:44" ht="15">
      <c r="AN114" s="56" t="str">
        <f>IF($H$28="x",$U$2,"")</f>
        <v/>
      </c>
      <c r="AO114" s="43" t="str">
        <f>IF($H$28="x",$U$3,"")</f>
        <v/>
      </c>
      <c r="AP114" s="49"/>
    </row>
    <row r="115" spans="40:44" ht="15">
      <c r="AN115" s="56" t="str">
        <f>IF($I$28="x",$V$2,"")</f>
        <v/>
      </c>
      <c r="AO115" s="43" t="str">
        <f>IF($I$28="x",$V$4,"")</f>
        <v/>
      </c>
      <c r="AP115" s="49"/>
    </row>
    <row r="116" spans="40:44" ht="15">
      <c r="AN116" s="56" t="str">
        <f>IF($I$28="x",$U$2,"")</f>
        <v/>
      </c>
      <c r="AO116" s="43" t="str">
        <f>IF($I$28="x",$U$4,"")</f>
        <v/>
      </c>
      <c r="AP116" s="49"/>
    </row>
    <row r="117" spans="40:44" ht="15">
      <c r="AN117" s="56" t="str">
        <f>IF($J$28="x",$V$2,"")</f>
        <v/>
      </c>
      <c r="AO117" s="43" t="str">
        <f>IF($J$28="x",$V$5,"")</f>
        <v/>
      </c>
      <c r="AP117" s="49"/>
    </row>
    <row r="118" spans="40:44" ht="16" thickBot="1">
      <c r="AN118" s="58" t="str">
        <f>IF($J$28="x",$U$2,"")</f>
        <v/>
      </c>
      <c r="AO118" s="44" t="str">
        <f>IF($J$28="x",$U$5,"")</f>
        <v/>
      </c>
      <c r="AP118" s="50"/>
    </row>
    <row r="119" spans="40:44" ht="15">
      <c r="AO119" s="55" t="str">
        <f>IF($H$29="x",$V$2,"")</f>
        <v/>
      </c>
      <c r="AP119" s="42" t="str">
        <f>IF($H$29="x",$V$3,"")</f>
        <v/>
      </c>
      <c r="AQ119" s="48">
        <v>19</v>
      </c>
    </row>
    <row r="120" spans="40:44" ht="15">
      <c r="AO120" s="56" t="str">
        <f>IF($H$29="x",$U$2,"")</f>
        <v/>
      </c>
      <c r="AP120" s="43" t="str">
        <f>IF($H$29="x",$U$3,"")</f>
        <v/>
      </c>
      <c r="AQ120" s="49"/>
    </row>
    <row r="121" spans="40:44" ht="15">
      <c r="AO121" s="56" t="str">
        <f>IF($I$29="x",$V$2,"")</f>
        <v/>
      </c>
      <c r="AP121" s="43" t="str">
        <f>IF($I$29="x",$V$4,"")</f>
        <v/>
      </c>
      <c r="AQ121" s="49"/>
    </row>
    <row r="122" spans="40:44" ht="15">
      <c r="AO122" s="56" t="str">
        <f>IF($I$29="x",$U$2,"")</f>
        <v/>
      </c>
      <c r="AP122" s="43" t="str">
        <f>IF($I$29="x",$U$4,"")</f>
        <v/>
      </c>
      <c r="AQ122" s="49"/>
    </row>
    <row r="123" spans="40:44" ht="15">
      <c r="AO123" s="56" t="str">
        <f>IF($J$29="x",$V$2,"")</f>
        <v/>
      </c>
      <c r="AP123" s="43" t="str">
        <f>IF($J$29="x",$V$5,"")</f>
        <v/>
      </c>
      <c r="AQ123" s="49"/>
    </row>
    <row r="124" spans="40:44" ht="16" thickBot="1">
      <c r="AO124" s="58" t="str">
        <f>IF($J$29="x",$U$2,"")</f>
        <v/>
      </c>
      <c r="AP124" s="44" t="str">
        <f>IF($J$29="x",$U$5,"")</f>
        <v/>
      </c>
      <c r="AQ124" s="50"/>
    </row>
    <row r="125" spans="40:44" ht="15">
      <c r="AP125" s="55" t="str">
        <f>IF($H$30="x",$V$2,"")</f>
        <v/>
      </c>
      <c r="AQ125" s="42" t="str">
        <f>IF($H$30="x",$V$3,"")</f>
        <v/>
      </c>
      <c r="AR125" s="48">
        <v>20</v>
      </c>
    </row>
    <row r="126" spans="40:44" ht="15">
      <c r="AP126" s="56" t="str">
        <f>IF($H$30="x",$U$2,"")</f>
        <v/>
      </c>
      <c r="AQ126" s="43" t="str">
        <f>IF($H$30="x",$U$3,"")</f>
        <v/>
      </c>
      <c r="AR126" s="49"/>
    </row>
    <row r="127" spans="40:44" ht="15">
      <c r="AP127" s="56" t="str">
        <f>IF($I$30="x",$V$2,"")</f>
        <v/>
      </c>
      <c r="AQ127" s="43" t="str">
        <f>IF($I$30="x",$V$4,"")</f>
        <v/>
      </c>
      <c r="AR127" s="49"/>
    </row>
    <row r="128" spans="40:44" ht="15">
      <c r="AP128" s="56" t="str">
        <f>IF($I$30="x",$U$2,"")</f>
        <v/>
      </c>
      <c r="AQ128" s="43" t="str">
        <f>IF($I$30="x",$U$4,"")</f>
        <v/>
      </c>
      <c r="AR128" s="49"/>
    </row>
    <row r="129" spans="42:47" ht="15">
      <c r="AP129" s="56" t="str">
        <f>IF($J$30="x",$V$2,"")</f>
        <v/>
      </c>
      <c r="AQ129" s="43" t="str">
        <f>IF($J$30="x",$V$5,"")</f>
        <v/>
      </c>
      <c r="AR129" s="49"/>
    </row>
    <row r="130" spans="42:47" ht="16" thickBot="1">
      <c r="AP130" s="58" t="str">
        <f>IF($J$30="x",$U$2,"")</f>
        <v/>
      </c>
      <c r="AQ130" s="44" t="str">
        <f>IF($J$30="x",$U$5,"")</f>
        <v/>
      </c>
      <c r="AR130" s="50"/>
    </row>
    <row r="131" spans="42:47" ht="15">
      <c r="AQ131" s="55" t="str">
        <f>IF($H$31="x",$V$2,"")</f>
        <v/>
      </c>
      <c r="AR131" s="42" t="str">
        <f>IF($H$31="x",$V$3,"")</f>
        <v/>
      </c>
      <c r="AS131" s="48">
        <v>21</v>
      </c>
    </row>
    <row r="132" spans="42:47" ht="15">
      <c r="AQ132" s="56" t="str">
        <f>IF($H$31="x",$U$2,"")</f>
        <v/>
      </c>
      <c r="AR132" s="43" t="str">
        <f>IF($H$31="x",$U$3,"")</f>
        <v/>
      </c>
      <c r="AS132" s="49"/>
    </row>
    <row r="133" spans="42:47" ht="15">
      <c r="AQ133" s="56" t="str">
        <f>IF($I$31="x",$V$2,"")</f>
        <v/>
      </c>
      <c r="AR133" s="43" t="str">
        <f>IF($I$31="x",$V$4,"")</f>
        <v/>
      </c>
      <c r="AS133" s="49"/>
    </row>
    <row r="134" spans="42:47" ht="15">
      <c r="AQ134" s="56" t="str">
        <f>IF($I$31="x",$U$2,"")</f>
        <v/>
      </c>
      <c r="AR134" s="43" t="str">
        <f>IF($I$31="x",$U$4,"")</f>
        <v/>
      </c>
      <c r="AS134" s="49"/>
    </row>
    <row r="135" spans="42:47" ht="15">
      <c r="AQ135" s="56" t="str">
        <f>IF($J$31="x",$V$2,"")</f>
        <v/>
      </c>
      <c r="AR135" s="43" t="str">
        <f>IF($J$31="x",$V$5,"")</f>
        <v/>
      </c>
      <c r="AS135" s="49"/>
    </row>
    <row r="136" spans="42:47" ht="16" thickBot="1">
      <c r="AQ136" s="58" t="str">
        <f>IF($J$31="x",$U$2,"")</f>
        <v/>
      </c>
      <c r="AR136" s="44" t="str">
        <f>IF($J$31="x",$U$5,"")</f>
        <v/>
      </c>
      <c r="AS136" s="50"/>
    </row>
    <row r="137" spans="42:47" ht="15">
      <c r="AR137" s="55" t="str">
        <f>IF($H$32="x",$V$2,"")</f>
        <v/>
      </c>
      <c r="AS137" s="42" t="str">
        <f>IF($H$32="x",$V$3,"")</f>
        <v/>
      </c>
      <c r="AT137" s="48">
        <v>22</v>
      </c>
    </row>
    <row r="138" spans="42:47" ht="15">
      <c r="AR138" s="56" t="str">
        <f>IF($H$32="x",$U$2,"")</f>
        <v/>
      </c>
      <c r="AS138" s="43" t="str">
        <f>IF($H$32="x",$U$3,"")</f>
        <v/>
      </c>
      <c r="AT138" s="49"/>
    </row>
    <row r="139" spans="42:47" ht="15">
      <c r="AR139" s="56" t="str">
        <f>IF($I$32="x",$V$2,"")</f>
        <v/>
      </c>
      <c r="AS139" s="43" t="str">
        <f>IF($I$32="x",$V$4,"")</f>
        <v/>
      </c>
      <c r="AT139" s="49"/>
    </row>
    <row r="140" spans="42:47" ht="15">
      <c r="AR140" s="56" t="str">
        <f>IF($I$32="x",$U$2,"")</f>
        <v/>
      </c>
      <c r="AS140" s="43" t="str">
        <f>IF($I$32="x",$U$4,"")</f>
        <v/>
      </c>
      <c r="AT140" s="49"/>
    </row>
    <row r="141" spans="42:47" ht="15">
      <c r="AR141" s="56" t="str">
        <f>IF($J$32="x",$V$2,"")</f>
        <v/>
      </c>
      <c r="AS141" s="43" t="str">
        <f>IF($J$32="x",$V$5,"")</f>
        <v/>
      </c>
      <c r="AT141" s="49"/>
    </row>
    <row r="142" spans="42:47" ht="16" thickBot="1">
      <c r="AR142" s="58" t="str">
        <f>IF($J$32="x",$U$2,"")</f>
        <v/>
      </c>
      <c r="AS142" s="44" t="str">
        <f>IF($J$32="x",$U$5,"")</f>
        <v/>
      </c>
      <c r="AT142" s="50"/>
    </row>
    <row r="143" spans="42:47" ht="15">
      <c r="AS143" s="55" t="str">
        <f>IF($H$33="x",$V$2,"")</f>
        <v/>
      </c>
      <c r="AT143" s="42" t="str">
        <f>IF($H$33="x",$V$3,"")</f>
        <v/>
      </c>
      <c r="AU143" s="48">
        <v>23</v>
      </c>
    </row>
    <row r="144" spans="42:47" ht="15">
      <c r="AS144" s="56" t="str">
        <f>IF($H$33="x",$U$2,"")</f>
        <v/>
      </c>
      <c r="AT144" s="43" t="str">
        <f>IF($H$33="x",$U$3,"")</f>
        <v/>
      </c>
      <c r="AU144" s="49"/>
    </row>
    <row r="145" spans="45:49" ht="15">
      <c r="AS145" s="56" t="str">
        <f>IF($I$33="x",$V$2,"")</f>
        <v/>
      </c>
      <c r="AT145" s="43" t="str">
        <f>IF($I$33="x",$V$4,"")</f>
        <v/>
      </c>
      <c r="AU145" s="49"/>
    </row>
    <row r="146" spans="45:49" ht="15">
      <c r="AS146" s="56" t="str">
        <f>IF($I$33="x",$U$2,"")</f>
        <v/>
      </c>
      <c r="AT146" s="43" t="str">
        <f>IF($I$33="x",$U$4,"")</f>
        <v/>
      </c>
      <c r="AU146" s="49"/>
    </row>
    <row r="147" spans="45:49" ht="15">
      <c r="AS147" s="56" t="str">
        <f>IF($J$33="x",$V$2,"")</f>
        <v/>
      </c>
      <c r="AT147" s="43" t="str">
        <f>IF($J$33="x",$V$5,"")</f>
        <v/>
      </c>
      <c r="AU147" s="49"/>
    </row>
    <row r="148" spans="45:49" ht="16" thickBot="1">
      <c r="AS148" s="58" t="str">
        <f>IF($J$33="x",$U$2,"")</f>
        <v/>
      </c>
      <c r="AT148" s="44" t="str">
        <f>IF($J$33="x",$U$5,"")</f>
        <v/>
      </c>
      <c r="AU148" s="50"/>
    </row>
    <row r="149" spans="45:49" ht="15">
      <c r="AT149" s="55" t="str">
        <f>IF($H$34="x",$V$2,"")</f>
        <v/>
      </c>
      <c r="AU149" s="42" t="str">
        <f>IF($H$34="x",$V$3,"")</f>
        <v/>
      </c>
      <c r="AV149" s="48">
        <v>24</v>
      </c>
    </row>
    <row r="150" spans="45:49" ht="15">
      <c r="AT150" s="56" t="str">
        <f>IF($H$34="x",$U$2,"")</f>
        <v/>
      </c>
      <c r="AU150" s="43" t="str">
        <f>IF($H$34="x",$U$3,"")</f>
        <v/>
      </c>
      <c r="AV150" s="49"/>
    </row>
    <row r="151" spans="45:49" ht="15">
      <c r="AT151" s="56" t="str">
        <f>IF($I$34="x",$V$2,"")</f>
        <v/>
      </c>
      <c r="AU151" s="43" t="str">
        <f>IF($I$34="x",$V$4,"")</f>
        <v/>
      </c>
      <c r="AV151" s="49"/>
    </row>
    <row r="152" spans="45:49" ht="15">
      <c r="AT152" s="56" t="str">
        <f>IF($I$34="x",$U$2,"")</f>
        <v/>
      </c>
      <c r="AU152" s="43" t="str">
        <f>IF($I$34="x",$U$4,"")</f>
        <v/>
      </c>
      <c r="AV152" s="49"/>
    </row>
    <row r="153" spans="45:49" ht="15">
      <c r="AT153" s="56" t="str">
        <f>IF($J$34="x",$V$2,"")</f>
        <v/>
      </c>
      <c r="AU153" s="43" t="str">
        <f>IF($J$34="x",$V$5,"")</f>
        <v/>
      </c>
      <c r="AV153" s="49"/>
    </row>
    <row r="154" spans="45:49" ht="16" thickBot="1">
      <c r="AT154" s="58" t="str">
        <f>IF($J$34="x",$U$2,"")</f>
        <v/>
      </c>
      <c r="AU154" s="44" t="str">
        <f>IF($J$34="x",$U$5,"")</f>
        <v/>
      </c>
      <c r="AV154" s="50"/>
    </row>
    <row r="155" spans="45:49" ht="15">
      <c r="AU155" s="55" t="str">
        <f>IF($H$35="x",$V$2,"")</f>
        <v/>
      </c>
      <c r="AV155" s="42" t="str">
        <f>IF($H$35="x",$V$3,"")</f>
        <v/>
      </c>
      <c r="AW155" s="48">
        <v>25</v>
      </c>
    </row>
    <row r="156" spans="45:49" ht="15">
      <c r="AU156" s="56" t="str">
        <f>IF($H$35="x",$U$2,"")</f>
        <v/>
      </c>
      <c r="AV156" s="43" t="str">
        <f>IF($H$35="x",$U$3,"")</f>
        <v/>
      </c>
      <c r="AW156" s="49"/>
    </row>
    <row r="157" spans="45:49" ht="15">
      <c r="AU157" s="56" t="str">
        <f>IF($I$35="x",$V$2,"")</f>
        <v/>
      </c>
      <c r="AV157" s="43" t="str">
        <f>IF($I$35="x",$V$4,"")</f>
        <v/>
      </c>
      <c r="AW157" s="49"/>
    </row>
    <row r="158" spans="45:49" ht="15">
      <c r="AU158" s="56" t="str">
        <f>IF($I$35="x",$U$2,"")</f>
        <v/>
      </c>
      <c r="AV158" s="43" t="str">
        <f>IF($I$35="x",$U$4,"")</f>
        <v/>
      </c>
      <c r="AW158" s="49"/>
    </row>
    <row r="159" spans="45:49" ht="15">
      <c r="AU159" s="56" t="str">
        <f>IF($J$35="x",$V$2,"")</f>
        <v/>
      </c>
      <c r="AV159" s="43" t="str">
        <f>IF($J$35="x",$V$5,"")</f>
        <v/>
      </c>
      <c r="AW159" s="49"/>
    </row>
    <row r="160" spans="45:49" ht="16" thickBot="1">
      <c r="AU160" s="58" t="str">
        <f>IF($J$35="x",$U$2,"")</f>
        <v/>
      </c>
      <c r="AV160" s="44" t="str">
        <f>IF($J$35="x",$U$5,"")</f>
        <v/>
      </c>
      <c r="AW160" s="50"/>
    </row>
    <row r="161" spans="48:52" ht="15">
      <c r="AV161" s="55" t="str">
        <f>IF($H$36="x",$V$2,"")</f>
        <v/>
      </c>
      <c r="AW161" s="42" t="str">
        <f>IF($H$36="x",$V$3,"")</f>
        <v/>
      </c>
      <c r="AX161" s="48">
        <v>26</v>
      </c>
    </row>
    <row r="162" spans="48:52" ht="15">
      <c r="AV162" s="56" t="str">
        <f>IF($H$36="x",$U$2,"")</f>
        <v/>
      </c>
      <c r="AW162" s="43" t="str">
        <f>IF($H$36="x",$U$3,"")</f>
        <v/>
      </c>
      <c r="AX162" s="49"/>
    </row>
    <row r="163" spans="48:52" ht="15">
      <c r="AV163" s="56" t="str">
        <f>IF($I$36="x",$V$2,"")</f>
        <v/>
      </c>
      <c r="AW163" s="43" t="str">
        <f>IF($I$36="x",$V$4,"")</f>
        <v/>
      </c>
      <c r="AX163" s="49"/>
    </row>
    <row r="164" spans="48:52" ht="15">
      <c r="AV164" s="56" t="str">
        <f>IF($I$36="x",$U$2,"")</f>
        <v/>
      </c>
      <c r="AW164" s="43" t="str">
        <f>IF($I$36="x",$U$4,"")</f>
        <v/>
      </c>
      <c r="AX164" s="49"/>
    </row>
    <row r="165" spans="48:52" ht="15">
      <c r="AV165" s="56" t="str">
        <f>IF($J$36="x",$V$2,"")</f>
        <v/>
      </c>
      <c r="AW165" s="43" t="str">
        <f>IF($J$36="x",$V$5,"")</f>
        <v/>
      </c>
      <c r="AX165" s="49"/>
    </row>
    <row r="166" spans="48:52" ht="16" thickBot="1">
      <c r="AV166" s="58" t="str">
        <f>IF($J$36="x",$U$2,"")</f>
        <v/>
      </c>
      <c r="AW166" s="44" t="str">
        <f>IF($J$36="x",$U$5,"")</f>
        <v/>
      </c>
      <c r="AX166" s="50"/>
    </row>
    <row r="167" spans="48:52" ht="15">
      <c r="AW167" s="55" t="str">
        <f>IF($H$37="x",$V$2,"")</f>
        <v/>
      </c>
      <c r="AX167" s="42" t="str">
        <f>IF($H$37="x",$V$3,"")</f>
        <v/>
      </c>
      <c r="AY167" s="48">
        <v>27</v>
      </c>
    </row>
    <row r="168" spans="48:52" ht="15">
      <c r="AW168" s="56" t="str">
        <f>IF($H$37="x",$U$2,"")</f>
        <v/>
      </c>
      <c r="AX168" s="43" t="str">
        <f>IF($H$37="x",$U$3,"")</f>
        <v/>
      </c>
      <c r="AY168" s="49"/>
    </row>
    <row r="169" spans="48:52" ht="15">
      <c r="AW169" s="56" t="str">
        <f>IF($I$37="x",$V$2,"")</f>
        <v/>
      </c>
      <c r="AX169" s="43" t="str">
        <f>IF($I$37="x",$V$4,"")</f>
        <v/>
      </c>
      <c r="AY169" s="49"/>
    </row>
    <row r="170" spans="48:52" ht="15">
      <c r="AW170" s="56" t="str">
        <f>IF($I$37="x",$U$2,"")</f>
        <v/>
      </c>
      <c r="AX170" s="43" t="str">
        <f>IF($I$37="x",$U$4,"")</f>
        <v/>
      </c>
      <c r="AY170" s="49"/>
    </row>
    <row r="171" spans="48:52" ht="15">
      <c r="AW171" s="56" t="str">
        <f>IF($J$37="x",$V$2,"")</f>
        <v/>
      </c>
      <c r="AX171" s="43" t="str">
        <f>IF($J$37="x",$V$5,"")</f>
        <v/>
      </c>
      <c r="AY171" s="49"/>
    </row>
    <row r="172" spans="48:52" ht="16" thickBot="1">
      <c r="AW172" s="58" t="str">
        <f>IF($J$37="x",$U$2,"")</f>
        <v/>
      </c>
      <c r="AX172" s="44" t="str">
        <f>IF($J$37="x",$U$5,"")</f>
        <v/>
      </c>
      <c r="AY172" s="50"/>
    </row>
    <row r="173" spans="48:52" ht="15">
      <c r="AX173" s="55" t="str">
        <f>IF($H$38="x",$V$2,"")</f>
        <v/>
      </c>
      <c r="AY173" s="42" t="str">
        <f>IF($H$38="x",$V$3,"")</f>
        <v/>
      </c>
      <c r="AZ173" s="48">
        <v>28</v>
      </c>
    </row>
    <row r="174" spans="48:52" ht="15">
      <c r="AX174" s="56" t="str">
        <f>IF($H$38="x",$U$2,"")</f>
        <v/>
      </c>
      <c r="AY174" s="43" t="str">
        <f>IF($H$38="x",$U$3,"")</f>
        <v/>
      </c>
      <c r="AZ174" s="49"/>
    </row>
    <row r="175" spans="48:52" ht="15">
      <c r="AX175" s="56" t="str">
        <f>IF($I$38="x",$V$2,"")</f>
        <v/>
      </c>
      <c r="AY175" s="43" t="str">
        <f>IF($I$38="x",$V$4,"")</f>
        <v/>
      </c>
      <c r="AZ175" s="49"/>
    </row>
    <row r="176" spans="48:52" ht="15">
      <c r="AX176" s="56" t="str">
        <f>IF($I$38="x",$U$2,"")</f>
        <v/>
      </c>
      <c r="AY176" s="43" t="str">
        <f>IF($I$38="x",$U$4,"")</f>
        <v/>
      </c>
      <c r="AZ176" s="49"/>
    </row>
    <row r="177" spans="50:54" ht="15">
      <c r="AX177" s="56" t="str">
        <f>IF($J$38="x",$V$2,"")</f>
        <v/>
      </c>
      <c r="AY177" s="43" t="str">
        <f>IF($J$38="x",$V$5,"")</f>
        <v/>
      </c>
      <c r="AZ177" s="49"/>
    </row>
    <row r="178" spans="50:54" ht="16" thickBot="1">
      <c r="AX178" s="58" t="str">
        <f>IF($J$38="x",$U$2,"")</f>
        <v/>
      </c>
      <c r="AY178" s="44" t="str">
        <f>IF($J$38="x",$U$5,"")</f>
        <v/>
      </c>
      <c r="AZ178" s="50"/>
    </row>
    <row r="179" spans="50:54" ht="15">
      <c r="AY179" s="55" t="str">
        <f>IF($H$39="x",$V$2,"")</f>
        <v/>
      </c>
      <c r="AZ179" s="42" t="str">
        <f>IF($H$39="x",$V$3,"")</f>
        <v/>
      </c>
      <c r="BA179" s="48">
        <v>29</v>
      </c>
    </row>
    <row r="180" spans="50:54" ht="15">
      <c r="AY180" s="56" t="str">
        <f>IF($H$39="x",$U$2,"")</f>
        <v/>
      </c>
      <c r="AZ180" s="43" t="str">
        <f>IF($H$39="x",$U$3,"")</f>
        <v/>
      </c>
      <c r="BA180" s="49"/>
    </row>
    <row r="181" spans="50:54" ht="15">
      <c r="AY181" s="56" t="str">
        <f>IF($I$39="x",$V$2,"")</f>
        <v/>
      </c>
      <c r="AZ181" s="43" t="str">
        <f>IF($I$39="x",$V$4,"")</f>
        <v/>
      </c>
      <c r="BA181" s="49"/>
    </row>
    <row r="182" spans="50:54" ht="15">
      <c r="AY182" s="56" t="str">
        <f>IF($I$39="x",$U$2,"")</f>
        <v/>
      </c>
      <c r="AZ182" s="43" t="str">
        <f>IF($I$39="x",$U$4,"")</f>
        <v/>
      </c>
      <c r="BA182" s="49"/>
    </row>
    <row r="183" spans="50:54" ht="15">
      <c r="AY183" s="56" t="str">
        <f>IF($J$39="x",$V$2,"")</f>
        <v/>
      </c>
      <c r="AZ183" s="43" t="str">
        <f>IF($J$39="x",$V$5,"")</f>
        <v/>
      </c>
      <c r="BA183" s="49"/>
    </row>
    <row r="184" spans="50:54" ht="16" thickBot="1">
      <c r="AY184" s="58" t="str">
        <f>IF($J$39="x",$U$2,"")</f>
        <v/>
      </c>
      <c r="AZ184" s="44" t="str">
        <f>IF($J$39="x",$U$5,"")</f>
        <v/>
      </c>
      <c r="BA184" s="50"/>
    </row>
    <row r="185" spans="50:54" ht="15">
      <c r="AZ185" s="55" t="str">
        <f>IF($H$40="x",$V$2,"")</f>
        <v/>
      </c>
      <c r="BA185" s="42" t="str">
        <f>IF($H$40="x",$V$3,"")</f>
        <v/>
      </c>
      <c r="BB185" s="48">
        <v>30</v>
      </c>
    </row>
    <row r="186" spans="50:54" ht="15">
      <c r="AZ186" s="56" t="str">
        <f>IF($H$40="x",$U$2,"")</f>
        <v/>
      </c>
      <c r="BA186" s="43" t="str">
        <f>IF($H$40="x",$U$3,"")</f>
        <v/>
      </c>
      <c r="BB186" s="49"/>
    </row>
    <row r="187" spans="50:54" ht="15">
      <c r="AZ187" s="56" t="str">
        <f>IF($I$40="x",$V$2,"")</f>
        <v/>
      </c>
      <c r="BA187" s="43" t="str">
        <f>IF($I$40="x",$V$4,"")</f>
        <v/>
      </c>
      <c r="BB187" s="49"/>
    </row>
    <row r="188" spans="50:54" ht="15">
      <c r="AZ188" s="56" t="str">
        <f>IF($I$40="x",$U$2,"")</f>
        <v/>
      </c>
      <c r="BA188" s="43" t="str">
        <f>IF($I$40="x",$U$4,"")</f>
        <v/>
      </c>
      <c r="BB188" s="49"/>
    </row>
    <row r="189" spans="50:54" ht="15">
      <c r="AZ189" s="56" t="str">
        <f>IF($J$40="x",$V$2,"")</f>
        <v/>
      </c>
      <c r="BA189" s="43" t="str">
        <f>IF($J$40="x",$V$5,"")</f>
        <v/>
      </c>
      <c r="BB189" s="49"/>
    </row>
    <row r="190" spans="50:54" ht="16" thickBot="1">
      <c r="AZ190" s="58" t="str">
        <f>IF($J$40="x",$U$2,"")</f>
        <v/>
      </c>
      <c r="BA190" s="44" t="str">
        <f>IF($J$40="x",$U$5,"")</f>
        <v/>
      </c>
      <c r="BB190" s="50"/>
    </row>
  </sheetData>
  <sheetProtection selectLockedCells="1"/>
  <mergeCells count="13">
    <mergeCell ref="Z17:Z22"/>
    <mergeCell ref="F49:G49"/>
    <mergeCell ref="F47:G48"/>
    <mergeCell ref="F45:G45"/>
    <mergeCell ref="A41:N41"/>
    <mergeCell ref="A42:N42"/>
    <mergeCell ref="A1:Q1"/>
    <mergeCell ref="A2:Q2"/>
    <mergeCell ref="A3:Q3"/>
    <mergeCell ref="C48:E48"/>
    <mergeCell ref="O42:P42"/>
    <mergeCell ref="H4:J4"/>
    <mergeCell ref="C6:P6"/>
  </mergeCells>
  <phoneticPr fontId="3" type="noConversion"/>
  <printOptions horizontalCentered="1"/>
  <pageMargins left="0.2" right="0.2" top="0.39000000000000007" bottom="0.2" header="0" footer="0"/>
  <pageSetup paperSize="9" scale="42" orientation="portrait" horizontalDpi="4294967292" verticalDpi="4294967292"/>
  <drawing r:id="rId1"/>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ColWidth="11.5" defaultRowHeight="12" x14ac:dyDescent="0"/>
  <sheetData/>
  <phoneticPr fontId="44" type="noConversion"/>
  <pageMargins left="0.7" right="0.7" top="0.78740157499999996" bottom="0.78740157499999996" header="0.3" footer="0.3"/>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TotalTime>0</TotalTime>
  <Application>Microsoft Macintosh Excel</Application>
  <DocSecurity>0</DocSecurity>
  <ScaleCrop>false</ScaleCrop>
  <HeadingPairs>
    <vt:vector size="2" baseType="variant">
      <vt:variant>
        <vt:lpstr>Arbeitsblätter</vt:lpstr>
      </vt:variant>
      <vt:variant>
        <vt:i4>11</vt:i4>
      </vt:variant>
    </vt:vector>
  </HeadingPairs>
  <TitlesOfParts>
    <vt:vector size="11" baseType="lpstr">
      <vt:lpstr>Events</vt:lpstr>
      <vt:lpstr>Listes</vt:lpstr>
      <vt:lpstr>PLEASE FILL IN HERE FIRST!!!</vt:lpstr>
      <vt:lpstr>Prospectus</vt:lpstr>
      <vt:lpstr>Preliminary</vt:lpstr>
      <vt:lpstr>Accommodation</vt:lpstr>
      <vt:lpstr>Travel</vt:lpstr>
      <vt:lpstr>Accommodation_old</vt:lpstr>
      <vt:lpstr>Tabelle1</vt:lpstr>
      <vt:lpstr>Sheet1</vt:lpstr>
      <vt:lpstr>Blatt1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Christian Veronese</dc:creator>
  <cp:lastModifiedBy>Karl Jindrak</cp:lastModifiedBy>
  <cp:lastPrinted>2018-02-15T07:46:44Z</cp:lastPrinted>
  <dcterms:created xsi:type="dcterms:W3CDTF">2006-06-28T15:36:35Z</dcterms:created>
  <dcterms:modified xsi:type="dcterms:W3CDTF">2018-02-15T07:47:32Z</dcterms:modified>
</cp:coreProperties>
</file>