
<file path=[Content_Types].xml><?xml version="1.0" encoding="utf-8"?>
<Types xmlns="http://schemas.openxmlformats.org/package/2006/content-types">
  <Default Extension="bin" ContentType="application/vnd.openxmlformats-officedocument.spreadsheetml.printerSettings"/>
  <Default Extension="jpeg" ContentType="image/jpeg"/>
  <Default Extension="jp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comments2.xml" ContentType="application/vnd.openxmlformats-officedocument.spreadsheetml.comments+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1727"/>
  <workbookPr showInkAnnotation="0" codeName="ThisWorkbook" checkCompatibility="1" autoCompressPictures="0"/>
  <mc:AlternateContent xmlns:mc="http://schemas.openxmlformats.org/markup-compatibility/2006">
    <mc:Choice Requires="x15">
      <x15ac:absPath xmlns:x15ac="http://schemas.microsoft.com/office/spreadsheetml/2010/11/ac" url="C:\Users\dmess\Desktop\"/>
    </mc:Choice>
  </mc:AlternateContent>
  <xr:revisionPtr revIDLastSave="0" documentId="13_ncr:1_{BFDABBAB-B7E7-4163-816F-950E5E933080}" xr6:coauthVersionLast="43" xr6:coauthVersionMax="43" xr10:uidLastSave="{00000000-0000-0000-0000-000000000000}"/>
  <workbookProtection workbookAlgorithmName="SHA-512" workbookHashValue="26aiC+p7CdZo6TbUgzhCfgnyrBBGL49aPt9yIwx4834MoHe0ItpYG96rvO6RqPK3jZEqNciHyuFv3je963wSpQ==" workbookSaltValue="2qsuvBNtfDphiSuaywLR3A==" workbookSpinCount="100000" lockStructure="1"/>
  <bookViews>
    <workbookView xWindow="-120" yWindow="-120" windowWidth="29040" windowHeight="15840" tabRatio="706" firstSheet="4" activeTab="4" xr2:uid="{00000000-000D-0000-FFFF-FFFF00000000}"/>
  </bookViews>
  <sheets>
    <sheet name="Events" sheetId="17" state="hidden" r:id="rId1"/>
    <sheet name="PLEASE FILL IN HERE FIRST!!!" sheetId="11" state="hidden" r:id="rId2"/>
    <sheet name="Prospectus" sheetId="7" state="hidden" r:id="rId3"/>
    <sheet name="Preliminary" sheetId="1" state="hidden" r:id="rId4"/>
    <sheet name="Accommodation" sheetId="14" r:id="rId5"/>
    <sheet name="Travel" sheetId="4" r:id="rId6"/>
    <sheet name="Accommodation_old" sheetId="5" state="hidden" r:id="rId7"/>
    <sheet name="Listes" sheetId="9" state="hidden" r:id="rId8"/>
    <sheet name="Tabelle1" sheetId="12" state="hidden" r:id="rId9"/>
    <sheet name="Sheet1" sheetId="15" state="hidden" r:id="rId10"/>
    <sheet name="Blatt1" sheetId="16" state="hidden" r:id="rId11"/>
  </sheets>
  <externalReferences>
    <externalReference r:id="rId12"/>
  </externalReferences>
  <definedNames>
    <definedName name="_xlnm._FilterDatabase" localSheetId="3" hidden="1">Preliminary!#REF!</definedName>
    <definedName name="Balls">Listes!$D$2:$D$28</definedName>
    <definedName name="bd">[1]bd!$A$2:$K$21</definedName>
    <definedName name="currency">OFFSET(Listes!$I$1,1,,COUNTA(Listes!$I:$I)-1)</definedName>
    <definedName name="CurrencyList" localSheetId="1">'PLEASE FILL IN HERE FIRST!!!'!$D$45:$D$71</definedName>
    <definedName name="Events">'PLEASE FILL IN HERE FIRST!!!'!$Q$7:$Q$17</definedName>
    <definedName name="hours">OFFSET(Listes!$J$1,1,,COUNTA(Listes!$J:$J)-1)</definedName>
    <definedName name="Men´s_Singles__MS">'PLEASE FILL IN HERE FIRST!!!'!$Q$7:$Q$17</definedName>
    <definedName name="nb_tables">Listes!$A$2:$A$101</definedName>
    <definedName name="Participants">Accommodation!$U$12:$U$41</definedName>
    <definedName name="_xlnm.Print_Area" localSheetId="4">Accommodation!$A$1:$R$50</definedName>
    <definedName name="_xlnm.Print_Area" localSheetId="6">Accommodation_old!$A$1:$Q$48</definedName>
    <definedName name="_xlnm.Print_Area" localSheetId="1">'PLEASE FILL IN HERE FIRST!!!'!$A$1:$D$50</definedName>
    <definedName name="_xlnm.Print_Area" localSheetId="3">Preliminary!$A$1:$J$42</definedName>
    <definedName name="_xlnm.Print_Area" localSheetId="2">Prospectus!$A$1:$J$251</definedName>
    <definedName name="_xlnm.Print_Area" localSheetId="5">Travel!$A$1:$M$51</definedName>
    <definedName name="_xlnm.Print_Titles" localSheetId="2">Prospectus!$1:$7</definedName>
    <definedName name="Sports_Floor">Listes!$E$2:$E$23</definedName>
    <definedName name="Tables">Listes!$C$2:$C$140</definedName>
  </definedNames>
  <calcPr calcId="191029"/>
  <extLst>
    <ext xmlns:xcalcf="http://schemas.microsoft.com/office/spreadsheetml/2018/calcfeatures" uri="{B58B0392-4F1F-4190-BB64-5DF3571DCE5F}">
      <xcalcf:calcFeatures>
        <xcalcf:feature name="microsoft.com:RD"/>
        <xcalcf:feature name="microsoft.com:FV"/>
      </xcalcf:calcFeatures>
    </ext>
    <ext xmlns:mx="http://schemas.microsoft.com/office/mac/excel/2008/main" uri="{7523E5D3-25F3-A5E0-1632-64F254C22452}">
      <mx:ArchID Flags="2"/>
    </ext>
  </extLst>
</workbook>
</file>

<file path=xl/calcChain.xml><?xml version="1.0" encoding="utf-8"?>
<calcChain xmlns="http://schemas.openxmlformats.org/spreadsheetml/2006/main">
  <c r="A1" i="14" l="1"/>
  <c r="P13" i="14" l="1"/>
  <c r="P14" i="14"/>
  <c r="P15" i="14"/>
  <c r="P16" i="14"/>
  <c r="P17" i="14"/>
  <c r="P18" i="14"/>
  <c r="P19" i="14"/>
  <c r="P20" i="14"/>
  <c r="P21" i="14"/>
  <c r="P22" i="14"/>
  <c r="P23" i="14"/>
  <c r="P24" i="14"/>
  <c r="P25" i="14"/>
  <c r="P26" i="14"/>
  <c r="P27" i="14"/>
  <c r="P28" i="14"/>
  <c r="P29" i="14"/>
  <c r="P30" i="14"/>
  <c r="P31" i="14"/>
  <c r="P32" i="14"/>
  <c r="P33" i="14"/>
  <c r="P34" i="14"/>
  <c r="P35" i="14"/>
  <c r="P36" i="14"/>
  <c r="P37" i="14"/>
  <c r="P38" i="14"/>
  <c r="P39" i="14"/>
  <c r="P40" i="14"/>
  <c r="P41" i="14"/>
  <c r="P12" i="14"/>
  <c r="O12" i="14" l="1"/>
  <c r="P42" i="14"/>
  <c r="C129" i="7"/>
  <c r="I128" i="7"/>
  <c r="B9" i="11"/>
  <c r="G167" i="7" s="1"/>
  <c r="O12" i="17"/>
  <c r="B45" i="11"/>
  <c r="B47" i="11"/>
  <c r="H19" i="1" s="1"/>
  <c r="F55" i="7"/>
  <c r="J7" i="17"/>
  <c r="J3" i="17"/>
  <c r="J2" i="17"/>
  <c r="J14" i="17"/>
  <c r="J13" i="17"/>
  <c r="J12" i="17"/>
  <c r="J11" i="17"/>
  <c r="J10" i="17"/>
  <c r="J9" i="17"/>
  <c r="J8" i="17"/>
  <c r="J6" i="17"/>
  <c r="J5" i="17"/>
  <c r="J4" i="17"/>
  <c r="P7" i="17"/>
  <c r="O7" i="17"/>
  <c r="A63" i="11"/>
  <c r="G49" i="7" s="1"/>
  <c r="G48" i="7"/>
  <c r="A65" i="11"/>
  <c r="E50" i="7" s="1"/>
  <c r="I110" i="7"/>
  <c r="I109" i="7"/>
  <c r="I91" i="7"/>
  <c r="P4" i="17"/>
  <c r="O4" i="17"/>
  <c r="O2" i="17"/>
  <c r="A1" i="4"/>
  <c r="K11" i="4"/>
  <c r="G11" i="4"/>
  <c r="O3" i="17"/>
  <c r="P3" i="17"/>
  <c r="O5" i="17"/>
  <c r="P5" i="17"/>
  <c r="O6" i="17"/>
  <c r="P6" i="17"/>
  <c r="O8" i="17"/>
  <c r="O10" i="17"/>
  <c r="G53" i="7" s="1"/>
  <c r="P8" i="17"/>
  <c r="O9" i="17"/>
  <c r="P9" i="17"/>
  <c r="P10" i="17"/>
  <c r="I53" i="7" s="1"/>
  <c r="O11" i="17"/>
  <c r="P11" i="17"/>
  <c r="P12" i="17"/>
  <c r="O13" i="17"/>
  <c r="P13" i="17"/>
  <c r="O14" i="17"/>
  <c r="P14" i="17"/>
  <c r="K5" i="17" a="1"/>
  <c r="K5" i="17" s="1"/>
  <c r="K6" i="17" a="1"/>
  <c r="K6" i="17" s="1"/>
  <c r="K7" i="17" a="1"/>
  <c r="K7" i="17" s="1"/>
  <c r="K8" i="17" a="1"/>
  <c r="K8" i="17" s="1"/>
  <c r="K4" i="17" a="1"/>
  <c r="K4" i="17" s="1"/>
  <c r="K10" i="17" a="1"/>
  <c r="K10" i="17" s="1"/>
  <c r="P2" i="17"/>
  <c r="D9" i="11"/>
  <c r="J53" i="7"/>
  <c r="A4" i="14"/>
  <c r="D5" i="14" s="1"/>
  <c r="D5" i="4" s="1"/>
  <c r="Q41" i="14"/>
  <c r="Q40" i="14"/>
  <c r="Q39" i="14"/>
  <c r="Q38" i="14"/>
  <c r="Q37" i="14"/>
  <c r="Q36" i="14"/>
  <c r="Q35" i="14"/>
  <c r="Q34" i="14"/>
  <c r="Q33" i="14"/>
  <c r="Q32" i="14"/>
  <c r="Q31" i="14"/>
  <c r="Q30" i="14"/>
  <c r="Q29" i="14"/>
  <c r="Q28" i="14"/>
  <c r="Q27" i="14"/>
  <c r="Q26" i="14"/>
  <c r="Q25" i="14"/>
  <c r="Q24" i="14"/>
  <c r="Q23" i="14"/>
  <c r="Q22" i="14"/>
  <c r="Q21" i="14"/>
  <c r="Q20" i="14"/>
  <c r="Q19" i="14"/>
  <c r="Q18" i="14"/>
  <c r="Q17" i="14"/>
  <c r="Q16" i="14"/>
  <c r="Q15" i="14"/>
  <c r="Q14" i="14"/>
  <c r="Q13" i="14"/>
  <c r="Q12" i="14"/>
  <c r="R12" i="14"/>
  <c r="R13" i="14"/>
  <c r="R14" i="14"/>
  <c r="R15" i="14"/>
  <c r="R16" i="14"/>
  <c r="R17" i="14"/>
  <c r="R18" i="14"/>
  <c r="R19" i="14"/>
  <c r="R20" i="14"/>
  <c r="R21" i="14"/>
  <c r="R22" i="14"/>
  <c r="R23" i="14"/>
  <c r="R24" i="14"/>
  <c r="R25" i="14"/>
  <c r="R26" i="14"/>
  <c r="R27" i="14"/>
  <c r="R28" i="14"/>
  <c r="R29" i="14"/>
  <c r="R30" i="14"/>
  <c r="R31" i="14"/>
  <c r="R32" i="14"/>
  <c r="R33" i="14"/>
  <c r="R34" i="14"/>
  <c r="R35" i="14"/>
  <c r="R36" i="14"/>
  <c r="R37" i="14"/>
  <c r="R38" i="14"/>
  <c r="R39" i="14"/>
  <c r="R40" i="14"/>
  <c r="R41" i="14"/>
  <c r="B21" i="11"/>
  <c r="F51" i="4" s="1"/>
  <c r="B19" i="11"/>
  <c r="B17" i="11"/>
  <c r="E32" i="7" s="1"/>
  <c r="J240" i="7"/>
  <c r="A53" i="11"/>
  <c r="G44" i="7" s="1"/>
  <c r="K2" i="17" a="1"/>
  <c r="K2" i="17" s="1"/>
  <c r="E55" i="7"/>
  <c r="A59" i="11"/>
  <c r="A57" i="11"/>
  <c r="G47" i="7" s="1"/>
  <c r="A55" i="11"/>
  <c r="G45" i="7" s="1"/>
  <c r="B41" i="11"/>
  <c r="G69" i="7"/>
  <c r="K43" i="17"/>
  <c r="K42" i="17"/>
  <c r="K41" i="17"/>
  <c r="K40" i="17"/>
  <c r="K39" i="17"/>
  <c r="K38" i="17"/>
  <c r="K37" i="17"/>
  <c r="K36" i="17"/>
  <c r="K35" i="17"/>
  <c r="K34" i="17"/>
  <c r="K33" i="17" a="1"/>
  <c r="K33" i="17" s="1"/>
  <c r="K32" i="17" a="1"/>
  <c r="K32" i="17" s="1"/>
  <c r="K31" i="17" a="1"/>
  <c r="K31" i="17" s="1"/>
  <c r="K30" i="17" a="1"/>
  <c r="K30" i="17" s="1"/>
  <c r="K29" i="17" a="1"/>
  <c r="K29" i="17"/>
  <c r="K28" i="17" a="1"/>
  <c r="K28" i="17" s="1"/>
  <c r="K27" i="17" a="1"/>
  <c r="K27" i="17"/>
  <c r="K26" i="17" a="1"/>
  <c r="K26" i="17" s="1"/>
  <c r="K25" i="17" a="1"/>
  <c r="K25" i="17" s="1"/>
  <c r="K24" i="17" a="1"/>
  <c r="K24" i="17" s="1"/>
  <c r="K23" i="17" a="1"/>
  <c r="K23" i="17" s="1"/>
  <c r="K22" i="17" a="1"/>
  <c r="K22" i="17" s="1"/>
  <c r="K21" i="17" a="1"/>
  <c r="K21" i="17"/>
  <c r="K20" i="17" a="1"/>
  <c r="K20" i="17" s="1"/>
  <c r="K19" i="17" a="1"/>
  <c r="K19" i="17"/>
  <c r="K18" i="17" a="1"/>
  <c r="K18" i="17" s="1"/>
  <c r="K17" i="17" a="1"/>
  <c r="K17" i="17"/>
  <c r="K16" i="17" a="1"/>
  <c r="K16" i="17" s="1"/>
  <c r="K15" i="17" a="1"/>
  <c r="K15" i="17" s="1"/>
  <c r="K14" i="17" a="1"/>
  <c r="K14" i="17" s="1"/>
  <c r="K13" i="17" a="1"/>
  <c r="K13" i="17"/>
  <c r="K12" i="17" a="1"/>
  <c r="K12" i="17" s="1"/>
  <c r="K11" i="17" a="1"/>
  <c r="K11" i="17"/>
  <c r="K9" i="17" a="1"/>
  <c r="K9" i="17" s="1"/>
  <c r="K3" i="17" a="1"/>
  <c r="K3" i="17"/>
  <c r="C7" i="4"/>
  <c r="A4" i="4"/>
  <c r="A2" i="7"/>
  <c r="R11" i="14"/>
  <c r="U13" i="14"/>
  <c r="U14" i="14"/>
  <c r="U15" i="14"/>
  <c r="U16" i="14"/>
  <c r="U17" i="14"/>
  <c r="U18" i="14"/>
  <c r="U19" i="14"/>
  <c r="U20" i="14"/>
  <c r="U21" i="14"/>
  <c r="U22" i="14"/>
  <c r="U23" i="14"/>
  <c r="U24" i="14"/>
  <c r="U25" i="14"/>
  <c r="U26" i="14"/>
  <c r="U27" i="14"/>
  <c r="U28" i="14"/>
  <c r="U29" i="14"/>
  <c r="U30" i="14"/>
  <c r="U31" i="14"/>
  <c r="U32" i="14"/>
  <c r="U33" i="14"/>
  <c r="U34" i="14"/>
  <c r="U35" i="14"/>
  <c r="U36" i="14"/>
  <c r="U37" i="14"/>
  <c r="U38" i="14"/>
  <c r="U39" i="14"/>
  <c r="U40" i="14"/>
  <c r="U41" i="14"/>
  <c r="U42" i="14"/>
  <c r="U43" i="14"/>
  <c r="U44" i="14"/>
  <c r="U12" i="14"/>
  <c r="E47" i="7"/>
  <c r="E46" i="7"/>
  <c r="E45" i="7"/>
  <c r="J199" i="7"/>
  <c r="B50" i="14"/>
  <c r="F42" i="1" s="1"/>
  <c r="K13" i="4"/>
  <c r="K14" i="4"/>
  <c r="K15" i="4"/>
  <c r="K16" i="4"/>
  <c r="K17" i="4"/>
  <c r="K18" i="4"/>
  <c r="K19" i="4"/>
  <c r="K20" i="4"/>
  <c r="K21" i="4"/>
  <c r="K22" i="4"/>
  <c r="K23" i="4"/>
  <c r="K24" i="4"/>
  <c r="K25" i="4"/>
  <c r="K26" i="4"/>
  <c r="K27" i="4"/>
  <c r="K28" i="4"/>
  <c r="K29" i="4"/>
  <c r="K30" i="4"/>
  <c r="K31" i="4"/>
  <c r="K32" i="4"/>
  <c r="K33" i="4"/>
  <c r="K34" i="4"/>
  <c r="K35" i="4"/>
  <c r="K36" i="4"/>
  <c r="K37" i="4"/>
  <c r="K38" i="4"/>
  <c r="K39" i="4"/>
  <c r="K40" i="4"/>
  <c r="K41" i="4"/>
  <c r="G13" i="4"/>
  <c r="G14" i="4"/>
  <c r="G15" i="4"/>
  <c r="G16" i="4"/>
  <c r="G17" i="4"/>
  <c r="G18" i="4"/>
  <c r="G19" i="4"/>
  <c r="G20" i="4"/>
  <c r="G21" i="4"/>
  <c r="G22" i="4"/>
  <c r="G23" i="4"/>
  <c r="G24" i="4"/>
  <c r="G25" i="4"/>
  <c r="G26" i="4"/>
  <c r="G27" i="4"/>
  <c r="G28" i="4"/>
  <c r="G29" i="4"/>
  <c r="G30" i="4"/>
  <c r="G31" i="4"/>
  <c r="G32" i="4"/>
  <c r="G33" i="4"/>
  <c r="G34" i="4"/>
  <c r="G35" i="4"/>
  <c r="G36" i="4"/>
  <c r="G37" i="4"/>
  <c r="G38" i="4"/>
  <c r="G39" i="4"/>
  <c r="G40" i="4"/>
  <c r="G41" i="4"/>
  <c r="O13" i="14"/>
  <c r="O14" i="14"/>
  <c r="O15" i="14"/>
  <c r="O16" i="14"/>
  <c r="O17" i="14"/>
  <c r="O18" i="14"/>
  <c r="O19" i="14"/>
  <c r="O20" i="14"/>
  <c r="O21" i="14"/>
  <c r="O22" i="14"/>
  <c r="O23" i="14"/>
  <c r="O24" i="14"/>
  <c r="O25" i="14"/>
  <c r="O26" i="14"/>
  <c r="O27" i="14"/>
  <c r="O28" i="14"/>
  <c r="O29" i="14"/>
  <c r="O30" i="14"/>
  <c r="O31" i="14"/>
  <c r="O32" i="14"/>
  <c r="O33" i="14"/>
  <c r="O34" i="14"/>
  <c r="O35" i="14"/>
  <c r="O36" i="14"/>
  <c r="O37" i="14"/>
  <c r="O38" i="14"/>
  <c r="O39" i="14"/>
  <c r="O40" i="14"/>
  <c r="O41" i="14"/>
  <c r="A1" i="1"/>
  <c r="F27" i="1"/>
  <c r="I27" i="1"/>
  <c r="I25" i="1"/>
  <c r="F25" i="1"/>
  <c r="J27" i="1"/>
  <c r="J25" i="1"/>
  <c r="G27" i="1"/>
  <c r="G25" i="1"/>
  <c r="I19" i="1"/>
  <c r="E22" i="1"/>
  <c r="I20" i="1"/>
  <c r="E44" i="7"/>
  <c r="J78" i="7"/>
  <c r="J77" i="7"/>
  <c r="K12" i="4"/>
  <c r="G12" i="4"/>
  <c r="B29" i="11"/>
  <c r="C48" i="5" s="1"/>
  <c r="B27" i="11"/>
  <c r="C49" i="14" s="1"/>
  <c r="B25" i="11"/>
  <c r="B23" i="11"/>
  <c r="A50" i="4" s="1"/>
  <c r="A48" i="14"/>
  <c r="B33" i="11"/>
  <c r="F47" i="14"/>
  <c r="R43" i="14"/>
  <c r="R10" i="14"/>
  <c r="Q10" i="14"/>
  <c r="P10" i="14"/>
  <c r="A3" i="14"/>
  <c r="P40" i="5"/>
  <c r="P39" i="5"/>
  <c r="P38" i="5"/>
  <c r="P37" i="5"/>
  <c r="P36" i="5"/>
  <c r="P35" i="5"/>
  <c r="P34" i="5"/>
  <c r="P33" i="5"/>
  <c r="P32" i="5"/>
  <c r="P31" i="5"/>
  <c r="P30" i="5"/>
  <c r="P29" i="5"/>
  <c r="P28" i="5"/>
  <c r="P27" i="5"/>
  <c r="P26" i="5"/>
  <c r="P25" i="5"/>
  <c r="P24" i="5"/>
  <c r="P23" i="5"/>
  <c r="P22" i="5"/>
  <c r="P21" i="5"/>
  <c r="P20" i="5"/>
  <c r="P19" i="5"/>
  <c r="P18" i="5"/>
  <c r="P17" i="5"/>
  <c r="P16" i="5"/>
  <c r="P15" i="5"/>
  <c r="P14" i="5"/>
  <c r="P13" i="5"/>
  <c r="P12" i="5"/>
  <c r="P11" i="5"/>
  <c r="T12" i="5"/>
  <c r="T13" i="5"/>
  <c r="T14" i="5"/>
  <c r="T15" i="5"/>
  <c r="T16" i="5"/>
  <c r="T17" i="5"/>
  <c r="T18" i="5"/>
  <c r="T19" i="5"/>
  <c r="T20" i="5"/>
  <c r="T21" i="5"/>
  <c r="T22" i="5"/>
  <c r="T23" i="5"/>
  <c r="T24" i="5"/>
  <c r="T25" i="5"/>
  <c r="T26" i="5"/>
  <c r="T27" i="5"/>
  <c r="T28" i="5"/>
  <c r="T29" i="5"/>
  <c r="T30" i="5"/>
  <c r="T31" i="5"/>
  <c r="T32" i="5"/>
  <c r="T33" i="5"/>
  <c r="T34" i="5"/>
  <c r="T35" i="5"/>
  <c r="T36" i="5"/>
  <c r="T37" i="5"/>
  <c r="T38" i="5"/>
  <c r="T39" i="5"/>
  <c r="T40" i="5"/>
  <c r="T11" i="5"/>
  <c r="S12" i="5"/>
  <c r="S13" i="5"/>
  <c r="S14" i="5"/>
  <c r="S15" i="5"/>
  <c r="S16" i="5"/>
  <c r="S17" i="5"/>
  <c r="S18" i="5"/>
  <c r="S19" i="5"/>
  <c r="S20" i="5"/>
  <c r="S21" i="5"/>
  <c r="S22" i="5"/>
  <c r="S23" i="5"/>
  <c r="S24" i="5"/>
  <c r="S25" i="5"/>
  <c r="S26" i="5"/>
  <c r="S27" i="5"/>
  <c r="S28" i="5"/>
  <c r="S29" i="5"/>
  <c r="S30" i="5"/>
  <c r="S31" i="5"/>
  <c r="S32" i="5"/>
  <c r="S33" i="5"/>
  <c r="S34" i="5"/>
  <c r="S35" i="5"/>
  <c r="S36" i="5"/>
  <c r="S37" i="5"/>
  <c r="S38" i="5"/>
  <c r="S39" i="5"/>
  <c r="S40" i="5"/>
  <c r="R40" i="5"/>
  <c r="R39" i="5"/>
  <c r="R38" i="5"/>
  <c r="R37" i="5"/>
  <c r="R35" i="5"/>
  <c r="R34" i="5"/>
  <c r="R33" i="5"/>
  <c r="R32" i="5"/>
  <c r="R31" i="5"/>
  <c r="R30" i="5"/>
  <c r="R29" i="5"/>
  <c r="R28" i="5"/>
  <c r="R27" i="5"/>
  <c r="R26" i="5"/>
  <c r="R25" i="5"/>
  <c r="R24" i="5"/>
  <c r="R23" i="5"/>
  <c r="R22" i="5"/>
  <c r="R21" i="5"/>
  <c r="R20" i="5"/>
  <c r="R19" i="5"/>
  <c r="R18" i="5"/>
  <c r="R17" i="5"/>
  <c r="R15" i="5"/>
  <c r="R14" i="5"/>
  <c r="Z28" i="5"/>
  <c r="Z27" i="5"/>
  <c r="Z26" i="5"/>
  <c r="Z25" i="5"/>
  <c r="Z24" i="5"/>
  <c r="Z23" i="5"/>
  <c r="O40" i="5"/>
  <c r="O39" i="5"/>
  <c r="O38" i="5"/>
  <c r="O37" i="5"/>
  <c r="O35" i="5"/>
  <c r="O34" i="5"/>
  <c r="O33" i="5"/>
  <c r="O32" i="5"/>
  <c r="O31" i="5"/>
  <c r="O30" i="5"/>
  <c r="O29" i="5"/>
  <c r="O28" i="5"/>
  <c r="O27" i="5"/>
  <c r="O26" i="5"/>
  <c r="O25" i="5"/>
  <c r="O24" i="5"/>
  <c r="O23" i="5"/>
  <c r="O22" i="5"/>
  <c r="O21" i="5"/>
  <c r="O20" i="5"/>
  <c r="O19" i="5"/>
  <c r="O18" i="5"/>
  <c r="O17" i="5"/>
  <c r="O15" i="5"/>
  <c r="O14" i="5"/>
  <c r="BA190" i="5"/>
  <c r="AZ190" i="5"/>
  <c r="BA189" i="5"/>
  <c r="AZ189" i="5"/>
  <c r="BA188" i="5"/>
  <c r="AZ188" i="5"/>
  <c r="BA187" i="5"/>
  <c r="AZ187" i="5"/>
  <c r="BA186" i="5"/>
  <c r="AZ186" i="5"/>
  <c r="BA185" i="5"/>
  <c r="AZ185" i="5"/>
  <c r="AZ184" i="5"/>
  <c r="AY184" i="5"/>
  <c r="AZ183" i="5"/>
  <c r="AY183" i="5"/>
  <c r="AZ182" i="5"/>
  <c r="AY182" i="5"/>
  <c r="AZ181" i="5"/>
  <c r="AY181" i="5"/>
  <c r="AZ180" i="5"/>
  <c r="AY180" i="5"/>
  <c r="AZ179" i="5"/>
  <c r="AY179" i="5"/>
  <c r="AY178" i="5"/>
  <c r="AX178" i="5"/>
  <c r="AY177" i="5"/>
  <c r="AX177" i="5"/>
  <c r="AY176" i="5"/>
  <c r="AX176" i="5"/>
  <c r="AY175" i="5"/>
  <c r="AX175" i="5"/>
  <c r="AY174" i="5"/>
  <c r="AX174" i="5"/>
  <c r="AY173" i="5"/>
  <c r="AX173" i="5"/>
  <c r="AX172" i="5"/>
  <c r="AW172" i="5"/>
  <c r="AX171" i="5"/>
  <c r="AW171" i="5"/>
  <c r="AX170" i="5"/>
  <c r="AW170" i="5"/>
  <c r="AX169" i="5"/>
  <c r="AW169" i="5"/>
  <c r="AX168" i="5"/>
  <c r="AW168" i="5"/>
  <c r="AX167" i="5"/>
  <c r="AW167" i="5"/>
  <c r="AW166" i="5"/>
  <c r="AV166" i="5"/>
  <c r="AW165" i="5"/>
  <c r="AV165" i="5"/>
  <c r="AW164" i="5"/>
  <c r="AV164" i="5"/>
  <c r="AW163" i="5"/>
  <c r="AV163" i="5"/>
  <c r="AW162" i="5"/>
  <c r="AV162" i="5"/>
  <c r="AW161" i="5"/>
  <c r="AV161" i="5"/>
  <c r="AV160" i="5"/>
  <c r="AU160" i="5"/>
  <c r="AV159" i="5"/>
  <c r="AU159" i="5"/>
  <c r="AV158" i="5"/>
  <c r="AU158" i="5"/>
  <c r="AV157" i="5"/>
  <c r="AU157" i="5"/>
  <c r="AV156" i="5"/>
  <c r="AU156" i="5"/>
  <c r="AV155" i="5"/>
  <c r="AU155" i="5"/>
  <c r="AU154" i="5"/>
  <c r="AT154" i="5"/>
  <c r="AU153" i="5"/>
  <c r="AT153" i="5"/>
  <c r="AU152" i="5"/>
  <c r="AT152" i="5"/>
  <c r="AU151" i="5"/>
  <c r="AT151" i="5"/>
  <c r="AU150" i="5"/>
  <c r="AT150" i="5"/>
  <c r="AU149" i="5"/>
  <c r="AT149" i="5"/>
  <c r="AT148" i="5"/>
  <c r="AS148" i="5"/>
  <c r="AT147" i="5"/>
  <c r="AS147" i="5"/>
  <c r="AT146" i="5"/>
  <c r="AS146" i="5"/>
  <c r="AT145" i="5"/>
  <c r="AS145" i="5"/>
  <c r="AT144" i="5"/>
  <c r="AS144" i="5"/>
  <c r="AT143" i="5"/>
  <c r="AS143" i="5"/>
  <c r="AS142" i="5"/>
  <c r="AR142" i="5"/>
  <c r="AS141" i="5"/>
  <c r="AR141" i="5"/>
  <c r="AS140" i="5"/>
  <c r="AR140" i="5"/>
  <c r="AS139" i="5"/>
  <c r="AR139" i="5"/>
  <c r="AS138" i="5"/>
  <c r="AR138" i="5"/>
  <c r="AS137" i="5"/>
  <c r="AR137" i="5"/>
  <c r="AR136" i="5"/>
  <c r="AQ136" i="5"/>
  <c r="AR135" i="5"/>
  <c r="AQ135" i="5"/>
  <c r="AR134" i="5"/>
  <c r="AQ134" i="5"/>
  <c r="AR133" i="5"/>
  <c r="AQ133" i="5"/>
  <c r="AR132" i="5"/>
  <c r="AQ132" i="5"/>
  <c r="AR131" i="5"/>
  <c r="AQ131" i="5"/>
  <c r="AQ130" i="5"/>
  <c r="AP130" i="5"/>
  <c r="AQ129" i="5"/>
  <c r="AP129" i="5"/>
  <c r="AQ128" i="5"/>
  <c r="AP128" i="5"/>
  <c r="AQ127" i="5"/>
  <c r="AP127" i="5"/>
  <c r="AQ126" i="5"/>
  <c r="AP126" i="5"/>
  <c r="AQ125" i="5"/>
  <c r="AP125" i="5"/>
  <c r="AP124" i="5"/>
  <c r="AO124" i="5"/>
  <c r="AP123" i="5"/>
  <c r="AO123" i="5"/>
  <c r="AP122" i="5"/>
  <c r="AO122" i="5"/>
  <c r="AP121" i="5"/>
  <c r="AO121" i="5"/>
  <c r="AP120" i="5"/>
  <c r="AO120" i="5"/>
  <c r="AP119" i="5"/>
  <c r="AO119" i="5"/>
  <c r="AO118" i="5"/>
  <c r="AN118" i="5"/>
  <c r="AO117" i="5"/>
  <c r="AN117" i="5"/>
  <c r="AO116" i="5"/>
  <c r="AN116" i="5"/>
  <c r="AO115" i="5"/>
  <c r="AN115" i="5"/>
  <c r="AO114" i="5"/>
  <c r="AN114" i="5"/>
  <c r="AO113" i="5"/>
  <c r="AN113" i="5"/>
  <c r="AN112" i="5"/>
  <c r="AM112" i="5"/>
  <c r="AN111" i="5"/>
  <c r="AM111" i="5"/>
  <c r="AN110" i="5"/>
  <c r="AM110" i="5"/>
  <c r="AN109" i="5"/>
  <c r="AM109" i="5"/>
  <c r="AN108" i="5"/>
  <c r="AM108" i="5"/>
  <c r="AN107" i="5"/>
  <c r="AM107" i="5"/>
  <c r="AM106" i="5"/>
  <c r="AL106" i="5"/>
  <c r="AM105" i="5"/>
  <c r="AL105" i="5"/>
  <c r="AM104" i="5"/>
  <c r="AL104" i="5"/>
  <c r="AM103" i="5"/>
  <c r="AL103" i="5"/>
  <c r="AM102" i="5"/>
  <c r="AL102" i="5"/>
  <c r="AM101" i="5"/>
  <c r="AL101" i="5"/>
  <c r="AL100" i="5"/>
  <c r="AK100" i="5"/>
  <c r="AL99" i="5"/>
  <c r="AK99" i="5"/>
  <c r="AL98" i="5"/>
  <c r="AK98" i="5"/>
  <c r="AL97" i="5"/>
  <c r="AK97" i="5"/>
  <c r="AL96" i="5"/>
  <c r="AK96" i="5"/>
  <c r="AL95" i="5"/>
  <c r="AK95" i="5"/>
  <c r="AK94" i="5"/>
  <c r="AJ94" i="5"/>
  <c r="AK93" i="5"/>
  <c r="AJ93" i="5"/>
  <c r="AK92" i="5"/>
  <c r="AJ92" i="5"/>
  <c r="AK91" i="5"/>
  <c r="AJ91" i="5"/>
  <c r="AK90" i="5"/>
  <c r="AJ90" i="5"/>
  <c r="AK89" i="5"/>
  <c r="AJ89" i="5"/>
  <c r="AJ88" i="5"/>
  <c r="AI88" i="5"/>
  <c r="AJ87" i="5"/>
  <c r="AI87" i="5"/>
  <c r="AJ86" i="5"/>
  <c r="AI86" i="5"/>
  <c r="AJ85" i="5"/>
  <c r="AI85" i="5"/>
  <c r="AJ84" i="5"/>
  <c r="AI84" i="5"/>
  <c r="AJ83" i="5"/>
  <c r="AI83" i="5"/>
  <c r="AI82" i="5"/>
  <c r="AH82" i="5"/>
  <c r="AI81" i="5"/>
  <c r="AH81" i="5"/>
  <c r="AI80" i="5"/>
  <c r="AH80" i="5"/>
  <c r="AI79" i="5"/>
  <c r="AH79" i="5"/>
  <c r="AI78" i="5"/>
  <c r="AH78" i="5"/>
  <c r="AI77" i="5"/>
  <c r="AH77" i="5"/>
  <c r="AH76" i="5"/>
  <c r="AG76" i="5"/>
  <c r="AH75" i="5"/>
  <c r="AG75" i="5"/>
  <c r="AH74" i="5"/>
  <c r="AG74" i="5"/>
  <c r="AH73" i="5"/>
  <c r="AG73" i="5"/>
  <c r="AH72" i="5"/>
  <c r="AG72" i="5"/>
  <c r="AH71" i="5"/>
  <c r="AG71" i="5"/>
  <c r="AG70" i="5"/>
  <c r="AF70" i="5"/>
  <c r="AG69" i="5"/>
  <c r="AF69" i="5"/>
  <c r="AG68" i="5"/>
  <c r="AF68" i="5"/>
  <c r="AG67" i="5"/>
  <c r="AF67" i="5"/>
  <c r="AG66" i="5"/>
  <c r="AF66" i="5"/>
  <c r="AG65" i="5"/>
  <c r="AF65" i="5"/>
  <c r="AF64" i="5"/>
  <c r="AE64" i="5"/>
  <c r="AF63" i="5"/>
  <c r="AE63" i="5"/>
  <c r="AF62" i="5"/>
  <c r="AE62" i="5"/>
  <c r="AF61" i="5"/>
  <c r="AE61" i="5"/>
  <c r="AF60" i="5"/>
  <c r="AE60" i="5"/>
  <c r="AF59" i="5"/>
  <c r="AE59" i="5"/>
  <c r="AE58" i="5"/>
  <c r="AD58" i="5"/>
  <c r="AE57" i="5"/>
  <c r="AD57" i="5"/>
  <c r="AE56" i="5"/>
  <c r="AD56" i="5"/>
  <c r="AE55" i="5"/>
  <c r="AD55" i="5"/>
  <c r="AE54" i="5"/>
  <c r="AD54" i="5"/>
  <c r="AE53" i="5"/>
  <c r="AD53" i="5"/>
  <c r="AD52" i="5"/>
  <c r="AC52" i="5"/>
  <c r="AD51" i="5"/>
  <c r="AC51" i="5"/>
  <c r="AD50" i="5"/>
  <c r="AC50" i="5"/>
  <c r="AD49" i="5"/>
  <c r="AC49" i="5"/>
  <c r="AD48" i="5"/>
  <c r="AC48" i="5"/>
  <c r="AD47" i="5"/>
  <c r="AC47" i="5"/>
  <c r="AC46" i="5"/>
  <c r="AB46" i="5"/>
  <c r="AC45" i="5"/>
  <c r="AB45" i="5"/>
  <c r="AC44" i="5"/>
  <c r="AB44" i="5"/>
  <c r="AC43" i="5"/>
  <c r="AB43" i="5"/>
  <c r="AC42" i="5"/>
  <c r="AB42" i="5"/>
  <c r="AC41" i="5"/>
  <c r="AB41" i="5"/>
  <c r="R16" i="5"/>
  <c r="AB40" i="5"/>
  <c r="AA40" i="5"/>
  <c r="AB39" i="5"/>
  <c r="AA39" i="5"/>
  <c r="AB38" i="5"/>
  <c r="AA38" i="5"/>
  <c r="AB37" i="5"/>
  <c r="AA37" i="5"/>
  <c r="AB36" i="5"/>
  <c r="AA36" i="5"/>
  <c r="AB35" i="5"/>
  <c r="AA35" i="5"/>
  <c r="AA34" i="5"/>
  <c r="Z34" i="5"/>
  <c r="AA33" i="5"/>
  <c r="Z33" i="5"/>
  <c r="AA32" i="5"/>
  <c r="Z32" i="5"/>
  <c r="AA31" i="5"/>
  <c r="Z31" i="5"/>
  <c r="AA30" i="5"/>
  <c r="Z30" i="5"/>
  <c r="AA29" i="5"/>
  <c r="Z29" i="5"/>
  <c r="Y28" i="5"/>
  <c r="Y27" i="5"/>
  <c r="Y26" i="5"/>
  <c r="Y25" i="5"/>
  <c r="Y24" i="5"/>
  <c r="Y23" i="5"/>
  <c r="Y22" i="5"/>
  <c r="X22" i="5"/>
  <c r="Y21" i="5"/>
  <c r="X21" i="5"/>
  <c r="Y20" i="5"/>
  <c r="X20" i="5"/>
  <c r="Y19" i="5"/>
  <c r="X19" i="5"/>
  <c r="Y18" i="5"/>
  <c r="X18" i="5"/>
  <c r="Y17" i="5"/>
  <c r="X17" i="5"/>
  <c r="R12" i="5"/>
  <c r="O12" i="5"/>
  <c r="U5" i="5"/>
  <c r="X16" i="5"/>
  <c r="V5" i="5"/>
  <c r="X15" i="5"/>
  <c r="X14" i="5"/>
  <c r="X13" i="5"/>
  <c r="X12" i="5"/>
  <c r="X11" i="5"/>
  <c r="W16" i="5"/>
  <c r="W15" i="5"/>
  <c r="W13" i="5"/>
  <c r="W14" i="5"/>
  <c r="W12" i="5"/>
  <c r="W11" i="5"/>
  <c r="R11" i="5"/>
  <c r="O11" i="5"/>
  <c r="V4" i="5"/>
  <c r="U4" i="5"/>
  <c r="I129" i="7"/>
  <c r="I90" i="7"/>
  <c r="B35" i="11"/>
  <c r="G48" i="4" s="1"/>
  <c r="A3" i="7"/>
  <c r="E31" i="7"/>
  <c r="A3" i="1"/>
  <c r="A4" i="1"/>
  <c r="B42" i="1"/>
  <c r="A3" i="4"/>
  <c r="A51" i="4"/>
  <c r="C51" i="4"/>
  <c r="A2" i="5"/>
  <c r="A3" i="5"/>
  <c r="C6" i="5"/>
  <c r="O9" i="5"/>
  <c r="P9" i="5"/>
  <c r="Q9" i="5"/>
  <c r="Q12" i="5"/>
  <c r="Q13" i="5"/>
  <c r="Q14" i="5"/>
  <c r="Q15" i="5"/>
  <c r="Q16" i="5"/>
  <c r="Q17" i="5"/>
  <c r="Q18" i="5"/>
  <c r="Q19" i="5"/>
  <c r="Q20" i="5"/>
  <c r="Q21" i="5"/>
  <c r="Q22" i="5"/>
  <c r="Q23" i="5"/>
  <c r="Q24" i="5"/>
  <c r="Q25" i="5"/>
  <c r="Q26" i="5"/>
  <c r="Q27" i="5"/>
  <c r="Q28" i="5"/>
  <c r="Q29" i="5"/>
  <c r="Q30" i="5"/>
  <c r="Q31" i="5"/>
  <c r="Q32" i="5"/>
  <c r="Q33" i="5"/>
  <c r="Q34" i="5"/>
  <c r="Q35" i="5"/>
  <c r="Q36" i="5"/>
  <c r="Q37" i="5"/>
  <c r="Q38" i="5"/>
  <c r="Q39" i="5"/>
  <c r="Q40" i="5"/>
  <c r="Q42" i="5"/>
  <c r="R13" i="5"/>
  <c r="O13" i="5"/>
  <c r="R36" i="5"/>
  <c r="O16" i="5"/>
  <c r="O36" i="5"/>
  <c r="B12" i="4"/>
  <c r="D41" i="4"/>
  <c r="C41" i="4"/>
  <c r="D40" i="4"/>
  <c r="C40" i="4"/>
  <c r="D39" i="4"/>
  <c r="C39" i="4"/>
  <c r="D38" i="4"/>
  <c r="C38" i="4"/>
  <c r="D37" i="4"/>
  <c r="C37" i="4"/>
  <c r="D36" i="4"/>
  <c r="C36" i="4"/>
  <c r="D35" i="4"/>
  <c r="C35" i="4"/>
  <c r="D34" i="4"/>
  <c r="C34" i="4"/>
  <c r="D33" i="4"/>
  <c r="C33" i="4"/>
  <c r="D32" i="4"/>
  <c r="C32" i="4"/>
  <c r="D31" i="4"/>
  <c r="C31" i="4"/>
  <c r="D30" i="4"/>
  <c r="C30" i="4"/>
  <c r="D29" i="4"/>
  <c r="C29" i="4"/>
  <c r="D28" i="4"/>
  <c r="C28" i="4"/>
  <c r="D27" i="4"/>
  <c r="C27" i="4"/>
  <c r="D26" i="4"/>
  <c r="C26" i="4"/>
  <c r="D25" i="4"/>
  <c r="C25" i="4"/>
  <c r="D24" i="4"/>
  <c r="C24" i="4"/>
  <c r="D23" i="4"/>
  <c r="C23" i="4"/>
  <c r="D22" i="4"/>
  <c r="C22" i="4"/>
  <c r="D21" i="4"/>
  <c r="C21" i="4"/>
  <c r="D20" i="4"/>
  <c r="C20" i="4"/>
  <c r="D19" i="4"/>
  <c r="C19" i="4"/>
  <c r="D18" i="4"/>
  <c r="C18" i="4"/>
  <c r="D17" i="4"/>
  <c r="C17" i="4"/>
  <c r="D16" i="4"/>
  <c r="C16" i="4"/>
  <c r="D15" i="4"/>
  <c r="C15" i="4"/>
  <c r="D14" i="4"/>
  <c r="C14" i="4"/>
  <c r="D13" i="4"/>
  <c r="C13" i="4"/>
  <c r="D12" i="4"/>
  <c r="C12" i="4"/>
  <c r="E13" i="4"/>
  <c r="E14" i="4"/>
  <c r="E15" i="4"/>
  <c r="E16" i="4"/>
  <c r="E17" i="4"/>
  <c r="E18" i="4"/>
  <c r="E19" i="4"/>
  <c r="E20" i="4"/>
  <c r="E21" i="4"/>
  <c r="E22" i="4"/>
  <c r="E23" i="4"/>
  <c r="E24" i="4"/>
  <c r="E25" i="4"/>
  <c r="E26" i="4"/>
  <c r="E27" i="4"/>
  <c r="E28" i="4"/>
  <c r="E29" i="4"/>
  <c r="E30" i="4"/>
  <c r="E31" i="4"/>
  <c r="E32" i="4"/>
  <c r="E33" i="4"/>
  <c r="E34" i="4"/>
  <c r="E35" i="4"/>
  <c r="E36" i="4"/>
  <c r="E37" i="4"/>
  <c r="E38" i="4"/>
  <c r="E39" i="4"/>
  <c r="E40" i="4"/>
  <c r="E41" i="4"/>
  <c r="E12" i="4"/>
  <c r="B13" i="4"/>
  <c r="B14" i="4"/>
  <c r="B15" i="4"/>
  <c r="B16" i="4"/>
  <c r="B17" i="4"/>
  <c r="B18" i="4"/>
  <c r="B19" i="4"/>
  <c r="B20" i="4"/>
  <c r="B21" i="4"/>
  <c r="B22" i="4"/>
  <c r="B23" i="4"/>
  <c r="B24" i="4"/>
  <c r="B25" i="4"/>
  <c r="B26" i="4"/>
  <c r="B27" i="4"/>
  <c r="B28" i="4"/>
  <c r="B29" i="4"/>
  <c r="B30" i="4"/>
  <c r="B31" i="4"/>
  <c r="B32" i="4"/>
  <c r="B33" i="4"/>
  <c r="B34" i="4"/>
  <c r="B35" i="4"/>
  <c r="B36" i="4"/>
  <c r="B37" i="4"/>
  <c r="B38" i="4"/>
  <c r="B39" i="4"/>
  <c r="B40" i="4"/>
  <c r="B41" i="4"/>
  <c r="Q10" i="5"/>
  <c r="Q11" i="5" s="1"/>
  <c r="I190" i="7"/>
  <c r="Q11" i="14"/>
  <c r="D22" i="1"/>
  <c r="H4" i="5"/>
  <c r="F5" i="1"/>
  <c r="E34" i="7"/>
  <c r="P5" i="14"/>
  <c r="K5" i="4"/>
  <c r="I199" i="7"/>
  <c r="E48" i="7"/>
  <c r="E49" i="7"/>
  <c r="E51" i="7" s="1"/>
  <c r="F45" i="5"/>
  <c r="R42" i="14" l="1"/>
  <c r="F4" i="5"/>
  <c r="W6" i="5"/>
  <c r="Q41" i="5"/>
  <c r="B5" i="14"/>
  <c r="B5" i="4" s="1"/>
  <c r="I77" i="7"/>
  <c r="B13" i="11"/>
  <c r="G181" i="7" s="1"/>
  <c r="U7" i="5"/>
  <c r="S11" i="5" s="1"/>
  <c r="O41" i="5"/>
  <c r="P41" i="5"/>
  <c r="F53" i="7"/>
  <c r="P10" i="5"/>
  <c r="B11" i="11"/>
  <c r="G180" i="7" s="1"/>
  <c r="B31" i="11" s="1"/>
  <c r="H40" i="1" s="1"/>
  <c r="G50" i="7"/>
  <c r="N5" i="14"/>
  <c r="H5" i="4" s="1"/>
  <c r="D5" i="1"/>
  <c r="B49" i="11"/>
  <c r="B39" i="11"/>
  <c r="G183" i="7" s="1"/>
  <c r="Q42" i="14"/>
  <c r="P43" i="14" s="1"/>
  <c r="G46" i="7"/>
  <c r="U8" i="5"/>
  <c r="C47" i="5"/>
  <c r="C50" i="4"/>
  <c r="H20" i="1"/>
  <c r="I78" i="7"/>
  <c r="V3" i="5" s="1"/>
  <c r="A47" i="5"/>
  <c r="G187" i="7"/>
  <c r="F50" i="4"/>
  <c r="P11" i="14" l="1"/>
  <c r="U3" i="5"/>
  <c r="O10" i="5"/>
  <c r="G60" i="7"/>
  <c r="G57" i="7"/>
  <c r="U10" i="5"/>
  <c r="U9" i="5"/>
  <c r="O42" i="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Karl Jindrak</author>
  </authors>
  <commentList>
    <comment ref="B3" authorId="0" shapeId="0" xr:uid="{00000000-0006-0000-0100-000001000000}">
      <text>
        <r>
          <rPr>
            <b/>
            <sz val="9"/>
            <color rgb="FF000000"/>
            <rFont val="Arial"/>
            <family val="2"/>
            <charset val="238"/>
          </rPr>
          <t xml:space="preserve">PLEASE USE THE DROP DOWN MENU!
</t>
        </r>
        <r>
          <rPr>
            <sz val="9"/>
            <color rgb="FF000000"/>
            <rFont val="Arial"/>
            <family val="2"/>
            <charset val="238"/>
          </rPr>
          <t xml:space="preserve">
</t>
        </r>
      </text>
    </comment>
    <comment ref="B5" authorId="0" shapeId="0" xr:uid="{00000000-0006-0000-0100-000002000000}">
      <text>
        <r>
          <rPr>
            <b/>
            <sz val="9"/>
            <color rgb="FF000000"/>
            <rFont val="Arial"/>
            <family val="2"/>
            <charset val="238"/>
          </rPr>
          <t xml:space="preserve">PLEASE USE THE DROP DOWN MENU!
</t>
        </r>
        <r>
          <rPr>
            <sz val="9"/>
            <color rgb="FF000000"/>
            <rFont val="Arial"/>
            <family val="2"/>
            <charset val="238"/>
          </rPr>
          <t xml:space="preserve">
</t>
        </r>
      </text>
    </comment>
    <comment ref="B7" authorId="0" shapeId="0" xr:uid="{00000000-0006-0000-0100-000003000000}">
      <text>
        <r>
          <rPr>
            <b/>
            <sz val="9"/>
            <color rgb="FF000000"/>
            <rFont val="Arial"/>
            <family val="2"/>
            <charset val="238"/>
          </rPr>
          <t>PLEASE USE THE DROP DOWN MENU!</t>
        </r>
        <r>
          <rPr>
            <sz val="9"/>
            <color rgb="FF000000"/>
            <rFont val="Arial"/>
            <family val="2"/>
            <charset val="238"/>
          </rPr>
          <t xml:space="preserve">
</t>
        </r>
      </text>
    </comment>
    <comment ref="B43" authorId="0" shapeId="0" xr:uid="{00000000-0006-0000-0100-000004000000}">
      <text>
        <r>
          <rPr>
            <b/>
            <sz val="9"/>
            <color rgb="FF000000"/>
            <rFont val="Arial"/>
            <family val="2"/>
            <charset val="238"/>
          </rPr>
          <t>PLEASE USE THE DROP DOWN MENU!</t>
        </r>
        <r>
          <rPr>
            <sz val="9"/>
            <color rgb="FF000000"/>
            <rFont val="Arial"/>
            <family val="2"/>
            <charset val="238"/>
          </rPr>
          <t xml:space="preserve">
</t>
        </r>
      </text>
    </comment>
    <comment ref="B49" authorId="0" shapeId="0" xr:uid="{00000000-0006-0000-0100-000005000000}">
      <text>
        <r>
          <rPr>
            <b/>
            <sz val="9"/>
            <color indexed="81"/>
            <rFont val="Tahoma"/>
            <family val="2"/>
          </rPr>
          <t>Karl Jindrak:</t>
        </r>
        <r>
          <rPr>
            <sz val="9"/>
            <color indexed="81"/>
            <rFont val="Tahoma"/>
            <family val="2"/>
          </rPr>
          <t xml:space="preserve">
Please enter only the amount without any curreny. For example: "110" and not "110Euro"</t>
        </r>
      </text>
    </comment>
    <comment ref="B57" authorId="0" shapeId="0" xr:uid="{00000000-0006-0000-0100-000006000000}">
      <text>
        <r>
          <rPr>
            <b/>
            <sz val="9"/>
            <color indexed="81"/>
            <rFont val="Arial"/>
            <family val="2"/>
            <charset val="238"/>
          </rPr>
          <t>PLEASE USE THE DROP DOWN MENU!</t>
        </r>
        <r>
          <rPr>
            <sz val="9"/>
            <color indexed="81"/>
            <rFont val="Arial"/>
            <family val="2"/>
            <charset val="238"/>
          </rPr>
          <t xml:space="preserve">
</t>
        </r>
      </text>
    </comment>
    <comment ref="B59" authorId="0" shapeId="0" xr:uid="{00000000-0006-0000-0100-000007000000}">
      <text>
        <r>
          <rPr>
            <b/>
            <sz val="9"/>
            <color indexed="81"/>
            <rFont val="Arial"/>
            <family val="2"/>
            <charset val="238"/>
          </rPr>
          <t>PLEASE USE THE DROP DOWN MENU!</t>
        </r>
        <r>
          <rPr>
            <sz val="9"/>
            <color indexed="81"/>
            <rFont val="Arial"/>
            <family val="2"/>
            <charset val="238"/>
          </rPr>
          <t xml:space="preserve">
</t>
        </r>
      </text>
    </comment>
    <comment ref="B61" authorId="0" shapeId="0" xr:uid="{00000000-0006-0000-0100-000008000000}">
      <text>
        <r>
          <rPr>
            <b/>
            <sz val="9"/>
            <color indexed="81"/>
            <rFont val="Arial"/>
            <family val="2"/>
            <charset val="238"/>
          </rPr>
          <t>PLEASE USE THE DROP DOWN MENU!</t>
        </r>
        <r>
          <rPr>
            <sz val="9"/>
            <color indexed="81"/>
            <rFont val="Arial"/>
            <family val="2"/>
            <charset val="238"/>
          </rPr>
          <t xml:space="preserve">
</t>
        </r>
      </text>
    </comment>
    <comment ref="B63" authorId="0" shapeId="0" xr:uid="{00000000-0006-0000-0100-000009000000}">
      <text>
        <r>
          <rPr>
            <b/>
            <sz val="9"/>
            <color indexed="81"/>
            <rFont val="Arial"/>
            <family val="2"/>
            <charset val="238"/>
          </rPr>
          <t>PLEASE USE THE DROP DOWN MENU!</t>
        </r>
        <r>
          <rPr>
            <sz val="9"/>
            <color indexed="81"/>
            <rFont val="Arial"/>
            <family val="2"/>
            <charset val="238"/>
          </rPr>
          <t xml:space="preserve">
</t>
        </r>
      </text>
    </comment>
    <comment ref="B65" authorId="0" shapeId="0" xr:uid="{00000000-0006-0000-0100-00000A000000}">
      <text>
        <r>
          <rPr>
            <b/>
            <sz val="9"/>
            <color indexed="81"/>
            <rFont val="Arial"/>
            <family val="2"/>
            <charset val="238"/>
          </rPr>
          <t>PLEASE USE THE DROP DOWN MENU!</t>
        </r>
        <r>
          <rPr>
            <sz val="9"/>
            <color indexed="81"/>
            <rFont val="Arial"/>
            <family val="2"/>
            <charset val="238"/>
          </rPr>
          <t xml:space="preserve">
</t>
        </r>
      </text>
    </comment>
    <comment ref="A83" authorId="0" shapeId="0" xr:uid="{00000000-0006-0000-0100-00000B000000}">
      <text>
        <r>
          <rPr>
            <b/>
            <sz val="9"/>
            <color indexed="81"/>
            <rFont val="Tahoma"/>
            <family val="2"/>
          </rPr>
          <t>Karl Jindrak:</t>
        </r>
        <r>
          <rPr>
            <sz val="9"/>
            <color indexed="81"/>
            <rFont val="Tahoma"/>
            <family val="2"/>
          </rPr>
          <t xml:space="preserve">
Please enter only the amount without any curreny. For example: "110" and not "110Euro"</t>
        </r>
      </text>
    </comment>
    <comment ref="B83" authorId="0" shapeId="0" xr:uid="{00000000-0006-0000-0100-00000C000000}">
      <text>
        <r>
          <rPr>
            <b/>
            <sz val="9"/>
            <color indexed="81"/>
            <rFont val="Tahoma"/>
            <family val="2"/>
          </rPr>
          <t>Karl Jindrak:</t>
        </r>
        <r>
          <rPr>
            <sz val="9"/>
            <color indexed="81"/>
            <rFont val="Tahoma"/>
            <family val="2"/>
          </rPr>
          <t xml:space="preserve">
Please enter only the amount without any curreny. For example: "110" and not "110Euro"</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 xml:space="preserve"> Christian Veronese</author>
    <author>DeniP</author>
    <author xml:space="preserve"> CV</author>
    <author>Christian Veronese</author>
  </authors>
  <commentList>
    <comment ref="E8" authorId="0" shapeId="0" xr:uid="{00000000-0006-0000-0200-000001000000}">
      <text>
        <r>
          <rPr>
            <b/>
            <sz val="8"/>
            <color rgb="FF000000"/>
            <rFont val="Tahoma"/>
            <family val="2"/>
          </rPr>
          <t>Enter the name and full addfress of the national association on 3 lines</t>
        </r>
        <r>
          <rPr>
            <sz val="8"/>
            <color rgb="FF000000"/>
            <rFont val="Tahoma"/>
            <family val="2"/>
          </rPr>
          <t xml:space="preserve">
</t>
        </r>
      </text>
    </comment>
    <comment ref="E13" authorId="1" shapeId="0" xr:uid="{00000000-0006-0000-0200-000002000000}">
      <text>
        <r>
          <rPr>
            <b/>
            <sz val="9"/>
            <color indexed="81"/>
            <rFont val="Tahoma"/>
            <family val="2"/>
            <charset val="204"/>
          </rPr>
          <t>DeniP:</t>
        </r>
        <r>
          <rPr>
            <sz val="9"/>
            <color indexed="81"/>
            <rFont val="Tahoma"/>
            <family val="2"/>
            <charset val="204"/>
          </rPr>
          <t xml:space="preserve">
May be changed</t>
        </r>
      </text>
    </comment>
    <comment ref="E16" authorId="0" shapeId="0" xr:uid="{00000000-0006-0000-0200-000003000000}">
      <text>
        <r>
          <rPr>
            <b/>
            <sz val="8"/>
            <color indexed="81"/>
            <rFont val="Tahoma"/>
            <family val="2"/>
          </rPr>
          <t xml:space="preserve">Enter the name of the Pro Tour Director
</t>
        </r>
        <r>
          <rPr>
            <b/>
            <i/>
            <sz val="8"/>
            <color indexed="10"/>
            <rFont val="Tahoma"/>
            <family val="2"/>
          </rPr>
          <t>(This person will be in direct contact with TMS)</t>
        </r>
        <r>
          <rPr>
            <sz val="8"/>
            <color indexed="81"/>
            <rFont val="Tahoma"/>
            <family val="2"/>
          </rPr>
          <t xml:space="preserve">
</t>
        </r>
      </text>
    </comment>
    <comment ref="E36" authorId="0" shapeId="0" xr:uid="{00000000-0006-0000-0200-000004000000}">
      <text>
        <r>
          <rPr>
            <b/>
            <sz val="8"/>
            <color indexed="81"/>
            <rFont val="Tahoma"/>
            <family val="2"/>
          </rPr>
          <t>Enter the name and full address of the venue on 3 lines</t>
        </r>
        <r>
          <rPr>
            <sz val="8"/>
            <color indexed="81"/>
            <rFont val="Tahoma"/>
            <family val="2"/>
          </rPr>
          <t xml:space="preserve">
</t>
        </r>
      </text>
    </comment>
    <comment ref="G57" authorId="0" shapeId="0" xr:uid="{00000000-0006-0000-0200-000005000000}">
      <text>
        <r>
          <rPr>
            <b/>
            <sz val="8"/>
            <color rgb="FF000000"/>
            <rFont val="Tahoma"/>
            <family val="2"/>
          </rPr>
          <t xml:space="preserve">Enter the date with  the format : 
</t>
        </r>
        <r>
          <rPr>
            <b/>
            <sz val="8"/>
            <color rgb="FF0000D4"/>
            <rFont val="Tahoma"/>
            <family val="2"/>
          </rPr>
          <t>DD-MM-YY</t>
        </r>
      </text>
    </comment>
    <comment ref="F58" authorId="0" shapeId="0" xr:uid="{00000000-0006-0000-0200-000006000000}">
      <text>
        <r>
          <rPr>
            <b/>
            <sz val="8"/>
            <color rgb="FF000000"/>
            <rFont val="Tahoma"/>
            <family val="2"/>
          </rPr>
          <t xml:space="preserve">Enter the location of the draw :
</t>
        </r>
        <r>
          <rPr>
            <b/>
            <sz val="8"/>
            <color rgb="FF0000D4"/>
            <rFont val="Tahoma"/>
            <family val="2"/>
          </rPr>
          <t>name of the hotel with the room, venue or any other place</t>
        </r>
        <r>
          <rPr>
            <sz val="8"/>
            <color rgb="FF000000"/>
            <rFont val="Tahoma"/>
            <family val="2"/>
          </rPr>
          <t xml:space="preserve">
</t>
        </r>
      </text>
    </comment>
    <comment ref="G60" authorId="0" shapeId="0" xr:uid="{00000000-0006-0000-0200-000007000000}">
      <text>
        <r>
          <rPr>
            <b/>
            <sz val="8"/>
            <color rgb="FF000000"/>
            <rFont val="Tahoma"/>
            <family val="2"/>
          </rPr>
          <t xml:space="preserve">Enter the date with  the format : 
</t>
        </r>
        <r>
          <rPr>
            <b/>
            <sz val="8"/>
            <color rgb="FF0000D4"/>
            <rFont val="Tahoma"/>
            <family val="2"/>
          </rPr>
          <t>DD-MM-YY</t>
        </r>
      </text>
    </comment>
    <comment ref="F61" authorId="0" shapeId="0" xr:uid="{00000000-0006-0000-0200-000008000000}">
      <text>
        <r>
          <rPr>
            <b/>
            <sz val="8"/>
            <color rgb="FF000000"/>
            <rFont val="Tahoma"/>
            <family val="2"/>
          </rPr>
          <t xml:space="preserve">Enter the location of the draw :
</t>
        </r>
        <r>
          <rPr>
            <b/>
            <sz val="8"/>
            <color rgb="FF0000D4"/>
            <rFont val="Tahoma"/>
            <family val="2"/>
          </rPr>
          <t>name of the hotel with the room, venue or any other place</t>
        </r>
        <r>
          <rPr>
            <sz val="8"/>
            <color rgb="FF000000"/>
            <rFont val="Tahoma"/>
            <family val="2"/>
          </rPr>
          <t xml:space="preserve">
</t>
        </r>
      </text>
    </comment>
    <comment ref="G70" authorId="0" shapeId="0" xr:uid="{00000000-0006-0000-0200-000009000000}">
      <text>
        <r>
          <rPr>
            <b/>
            <sz val="8"/>
            <color rgb="FF000000"/>
            <rFont val="Tahoma"/>
            <family val="2"/>
          </rPr>
          <t xml:space="preserve">Enter the percentage of applicable taxes
</t>
        </r>
        <r>
          <rPr>
            <b/>
            <sz val="8"/>
            <color rgb="FF000000"/>
            <rFont val="Tahoma"/>
            <family val="2"/>
          </rPr>
          <t xml:space="preserve">without the sign %
</t>
        </r>
        <r>
          <rPr>
            <b/>
            <sz val="8"/>
            <color rgb="FF0000D4"/>
            <rFont val="Tahoma"/>
            <family val="2"/>
          </rPr>
          <t>ex: 22</t>
        </r>
        <r>
          <rPr>
            <sz val="8"/>
            <color rgb="FF000000"/>
            <rFont val="Tahoma"/>
            <family val="2"/>
          </rPr>
          <t xml:space="preserve">
</t>
        </r>
      </text>
    </comment>
    <comment ref="E84" authorId="2" shapeId="0" xr:uid="{00000000-0006-0000-0200-00000A000000}">
      <text>
        <r>
          <rPr>
            <b/>
            <sz val="8"/>
            <color indexed="81"/>
            <rFont val="Tahoma"/>
            <family val="2"/>
          </rPr>
          <t xml:space="preserve"> Enter the name with stars, full address, phone, fax and email of the hotel
</t>
        </r>
        <r>
          <rPr>
            <b/>
            <sz val="8"/>
            <color indexed="48"/>
            <rFont val="Tahoma"/>
            <family val="2"/>
          </rPr>
          <t>ex: Novotel ***</t>
        </r>
        <r>
          <rPr>
            <sz val="8"/>
            <color indexed="81"/>
            <rFont val="Tahoma"/>
            <family val="2"/>
          </rPr>
          <t xml:space="preserve">
</t>
        </r>
      </text>
    </comment>
    <comment ref="H90" authorId="0" shapeId="0" xr:uid="{00000000-0006-0000-0200-00000B000000}">
      <text>
        <r>
          <rPr>
            <b/>
            <sz val="8"/>
            <color indexed="81"/>
            <rFont val="Tahoma"/>
            <family val="2"/>
          </rPr>
          <t xml:space="preserve"> Enter the price without coma and 00
</t>
        </r>
        <r>
          <rPr>
            <b/>
            <sz val="8"/>
            <color indexed="12"/>
            <rFont val="Tahoma"/>
            <family val="2"/>
          </rPr>
          <t>ex. 155</t>
        </r>
        <r>
          <rPr>
            <sz val="8"/>
            <color indexed="81"/>
            <rFont val="Tahoma"/>
            <family val="2"/>
          </rPr>
          <t xml:space="preserve">
</t>
        </r>
      </text>
    </comment>
    <comment ref="H91" authorId="0" shapeId="0" xr:uid="{00000000-0006-0000-0200-00000C000000}">
      <text>
        <r>
          <rPr>
            <b/>
            <sz val="8"/>
            <color indexed="81"/>
            <rFont val="Tahoma"/>
            <family val="2"/>
          </rPr>
          <t xml:space="preserve">  Enter the price without coma and 00
</t>
        </r>
        <r>
          <rPr>
            <b/>
            <sz val="8"/>
            <color indexed="12"/>
            <rFont val="Tahoma"/>
            <family val="2"/>
          </rPr>
          <t>ex. 155</t>
        </r>
        <r>
          <rPr>
            <sz val="8"/>
            <color indexed="81"/>
            <rFont val="Tahoma"/>
            <family val="2"/>
          </rPr>
          <t xml:space="preserve">
</t>
        </r>
      </text>
    </comment>
    <comment ref="H92" authorId="0" shapeId="0" xr:uid="{00000000-0006-0000-0200-00000D000000}">
      <text>
        <r>
          <rPr>
            <b/>
            <sz val="8"/>
            <color indexed="81"/>
            <rFont val="Tahoma"/>
            <family val="2"/>
          </rPr>
          <t xml:space="preserve">  Enter the price without coma and 00
</t>
        </r>
        <r>
          <rPr>
            <b/>
            <sz val="8"/>
            <color indexed="12"/>
            <rFont val="Tahoma"/>
            <family val="2"/>
          </rPr>
          <t>ex. 155</t>
        </r>
        <r>
          <rPr>
            <sz val="8"/>
            <color indexed="81"/>
            <rFont val="Tahoma"/>
            <family val="2"/>
          </rPr>
          <t xml:space="preserve">
</t>
        </r>
      </text>
    </comment>
    <comment ref="E103" authorId="2" shapeId="0" xr:uid="{00000000-0006-0000-0200-00000E000000}">
      <text>
        <r>
          <rPr>
            <b/>
            <sz val="8"/>
            <color indexed="81"/>
            <rFont val="Tahoma"/>
            <family val="2"/>
          </rPr>
          <t xml:space="preserve"> Enter the name with stars, full address, phone, fax and email of the hotel
</t>
        </r>
        <r>
          <rPr>
            <b/>
            <sz val="8"/>
            <color indexed="48"/>
            <rFont val="Tahoma"/>
            <family val="2"/>
          </rPr>
          <t>ex: Novotel ***</t>
        </r>
        <r>
          <rPr>
            <sz val="8"/>
            <color indexed="81"/>
            <rFont val="Tahoma"/>
            <family val="2"/>
          </rPr>
          <t xml:space="preserve">
</t>
        </r>
      </text>
    </comment>
    <comment ref="H109" authorId="0" shapeId="0" xr:uid="{00000000-0006-0000-0200-00000F000000}">
      <text>
        <r>
          <rPr>
            <b/>
            <sz val="8"/>
            <color indexed="81"/>
            <rFont val="Tahoma"/>
            <family val="2"/>
          </rPr>
          <t xml:space="preserve"> Enter the price without coma and 00
</t>
        </r>
        <r>
          <rPr>
            <b/>
            <sz val="8"/>
            <color indexed="12"/>
            <rFont val="Tahoma"/>
            <family val="2"/>
          </rPr>
          <t>ex. 155</t>
        </r>
        <r>
          <rPr>
            <sz val="8"/>
            <color indexed="81"/>
            <rFont val="Tahoma"/>
            <family val="2"/>
          </rPr>
          <t xml:space="preserve">
</t>
        </r>
      </text>
    </comment>
    <comment ref="H110" authorId="0" shapeId="0" xr:uid="{00000000-0006-0000-0200-000010000000}">
      <text>
        <r>
          <rPr>
            <b/>
            <sz val="8"/>
            <color indexed="81"/>
            <rFont val="Tahoma"/>
            <family val="2"/>
          </rPr>
          <t xml:space="preserve">  Enter the price without coma and 00
</t>
        </r>
        <r>
          <rPr>
            <b/>
            <sz val="8"/>
            <color indexed="12"/>
            <rFont val="Tahoma"/>
            <family val="2"/>
          </rPr>
          <t>ex. 155</t>
        </r>
        <r>
          <rPr>
            <sz val="8"/>
            <color indexed="81"/>
            <rFont val="Tahoma"/>
            <family val="2"/>
          </rPr>
          <t xml:space="preserve">
</t>
        </r>
      </text>
    </comment>
    <comment ref="H111" authorId="0" shapeId="0" xr:uid="{00000000-0006-0000-0200-000011000000}">
      <text>
        <r>
          <rPr>
            <b/>
            <sz val="8"/>
            <color indexed="81"/>
            <rFont val="Tahoma"/>
            <family val="2"/>
          </rPr>
          <t xml:space="preserve">  Enter the price without coma and 00
</t>
        </r>
        <r>
          <rPr>
            <b/>
            <sz val="8"/>
            <color indexed="12"/>
            <rFont val="Tahoma"/>
            <family val="2"/>
          </rPr>
          <t>ex. 155</t>
        </r>
        <r>
          <rPr>
            <sz val="8"/>
            <color indexed="81"/>
            <rFont val="Tahoma"/>
            <family val="2"/>
          </rPr>
          <t xml:space="preserve">
</t>
        </r>
      </text>
    </comment>
    <comment ref="H128" authorId="0" shapeId="0" xr:uid="{00000000-0006-0000-0200-000012000000}">
      <text>
        <r>
          <rPr>
            <b/>
            <sz val="8"/>
            <color indexed="81"/>
            <rFont val="Tahoma"/>
            <family val="2"/>
          </rPr>
          <t xml:space="preserve"> Enter the price without coma and 00
</t>
        </r>
        <r>
          <rPr>
            <b/>
            <sz val="8"/>
            <color indexed="12"/>
            <rFont val="Tahoma"/>
            <family val="2"/>
          </rPr>
          <t>ex. 155</t>
        </r>
        <r>
          <rPr>
            <sz val="8"/>
            <color indexed="81"/>
            <rFont val="Tahoma"/>
            <family val="2"/>
          </rPr>
          <t xml:space="preserve">
</t>
        </r>
      </text>
    </comment>
    <comment ref="H129" authorId="0" shapeId="0" xr:uid="{00000000-0006-0000-0200-000013000000}">
      <text>
        <r>
          <rPr>
            <b/>
            <sz val="8"/>
            <color indexed="81"/>
            <rFont val="Tahoma"/>
            <family val="2"/>
          </rPr>
          <t xml:space="preserve">  Enter the price without coma and 00
</t>
        </r>
        <r>
          <rPr>
            <b/>
            <sz val="8"/>
            <color indexed="12"/>
            <rFont val="Tahoma"/>
            <family val="2"/>
          </rPr>
          <t>ex. 155</t>
        </r>
        <r>
          <rPr>
            <sz val="8"/>
            <color indexed="81"/>
            <rFont val="Tahoma"/>
            <family val="2"/>
          </rPr>
          <t xml:space="preserve">
</t>
        </r>
      </text>
    </comment>
    <comment ref="H130" authorId="0" shapeId="0" xr:uid="{00000000-0006-0000-0200-000014000000}">
      <text>
        <r>
          <rPr>
            <b/>
            <sz val="8"/>
            <color indexed="81"/>
            <rFont val="Tahoma"/>
            <family val="2"/>
          </rPr>
          <t xml:space="preserve">  Enter the price without coma and 00
</t>
        </r>
        <r>
          <rPr>
            <b/>
            <sz val="8"/>
            <color indexed="12"/>
            <rFont val="Tahoma"/>
            <family val="2"/>
          </rPr>
          <t>ex. 155</t>
        </r>
        <r>
          <rPr>
            <sz val="8"/>
            <color indexed="81"/>
            <rFont val="Tahoma"/>
            <family val="2"/>
          </rPr>
          <t xml:space="preserve">
</t>
        </r>
      </text>
    </comment>
    <comment ref="H146" authorId="0" shapeId="0" xr:uid="{00000000-0006-0000-0200-000015000000}">
      <text>
        <r>
          <rPr>
            <b/>
            <sz val="8"/>
            <color indexed="81"/>
            <rFont val="Tahoma"/>
            <family val="2"/>
          </rPr>
          <t xml:space="preserve"> Enter the price without coma and 00
</t>
        </r>
        <r>
          <rPr>
            <b/>
            <sz val="8"/>
            <color indexed="12"/>
            <rFont val="Tahoma"/>
            <family val="2"/>
          </rPr>
          <t>ex. 155</t>
        </r>
        <r>
          <rPr>
            <sz val="8"/>
            <color indexed="81"/>
            <rFont val="Tahoma"/>
            <family val="2"/>
          </rPr>
          <t xml:space="preserve">
</t>
        </r>
      </text>
    </comment>
    <comment ref="H147" authorId="0" shapeId="0" xr:uid="{00000000-0006-0000-0200-000016000000}">
      <text>
        <r>
          <rPr>
            <b/>
            <sz val="8"/>
            <color indexed="81"/>
            <rFont val="Tahoma"/>
            <family val="2"/>
          </rPr>
          <t xml:space="preserve">  Enter the price without coma and 00
</t>
        </r>
        <r>
          <rPr>
            <b/>
            <sz val="8"/>
            <color indexed="12"/>
            <rFont val="Tahoma"/>
            <family val="2"/>
          </rPr>
          <t>ex. 155</t>
        </r>
        <r>
          <rPr>
            <sz val="8"/>
            <color indexed="81"/>
            <rFont val="Tahoma"/>
            <family val="2"/>
          </rPr>
          <t xml:space="preserve">
</t>
        </r>
      </text>
    </comment>
    <comment ref="H148" authorId="0" shapeId="0" xr:uid="{00000000-0006-0000-0200-000017000000}">
      <text>
        <r>
          <rPr>
            <b/>
            <sz val="8"/>
            <color indexed="81"/>
            <rFont val="Tahoma"/>
            <family val="2"/>
          </rPr>
          <t xml:space="preserve">  Enter the price without coma and 00
</t>
        </r>
        <r>
          <rPr>
            <b/>
            <sz val="8"/>
            <color indexed="12"/>
            <rFont val="Tahoma"/>
            <family val="2"/>
          </rPr>
          <t>ex. 155</t>
        </r>
        <r>
          <rPr>
            <sz val="8"/>
            <color indexed="81"/>
            <rFont val="Tahoma"/>
            <family val="2"/>
          </rPr>
          <t xml:space="preserve">
</t>
        </r>
      </text>
    </comment>
    <comment ref="F159" authorId="0" shapeId="0" xr:uid="{00000000-0006-0000-0200-000018000000}">
      <text>
        <r>
          <rPr>
            <b/>
            <sz val="8"/>
            <color indexed="81"/>
            <rFont val="Tahoma"/>
            <family val="2"/>
          </rPr>
          <t xml:space="preserve"> Enter the name of the airport</t>
        </r>
        <r>
          <rPr>
            <sz val="8"/>
            <color indexed="81"/>
            <rFont val="Tahoma"/>
            <family val="2"/>
          </rPr>
          <t xml:space="preserve">
</t>
        </r>
      </text>
    </comment>
    <comment ref="F161" authorId="0" shapeId="0" xr:uid="{00000000-0006-0000-0200-000019000000}">
      <text>
        <r>
          <rPr>
            <b/>
            <sz val="8"/>
            <color indexed="81"/>
            <rFont val="Tahoma"/>
            <family val="2"/>
          </rPr>
          <t xml:space="preserve"> Enter the name of the railway station</t>
        </r>
        <r>
          <rPr>
            <sz val="8"/>
            <color indexed="81"/>
            <rFont val="Tahoma"/>
            <family val="2"/>
          </rPr>
          <t xml:space="preserve">
</t>
        </r>
      </text>
    </comment>
    <comment ref="G167" authorId="0" shapeId="0" xr:uid="{00000000-0006-0000-0200-00001A000000}">
      <text>
        <r>
          <rPr>
            <b/>
            <sz val="8"/>
            <color indexed="81"/>
            <rFont val="Tahoma"/>
            <family val="2"/>
          </rPr>
          <t>The ROOM CANCELLATION DEADLINE is fixed to one week before the event starts!</t>
        </r>
      </text>
    </comment>
    <comment ref="E176" authorId="3" shapeId="0" xr:uid="{00000000-0006-0000-0200-00001B000000}">
      <text>
        <r>
          <rPr>
            <b/>
            <sz val="9"/>
            <color rgb="FF000000"/>
            <rFont val="Tahoma"/>
            <family val="2"/>
          </rPr>
          <t xml:space="preserve">Enter the date with  the format : 
</t>
        </r>
        <r>
          <rPr>
            <b/>
            <sz val="9"/>
            <color rgb="FF0000D4"/>
            <rFont val="Tahoma"/>
            <family val="2"/>
          </rPr>
          <t>DD-MM-YY</t>
        </r>
        <r>
          <rPr>
            <sz val="9"/>
            <color rgb="FF000000"/>
            <rFont val="Tahoma"/>
            <family val="2"/>
          </rPr>
          <t xml:space="preserve">
</t>
        </r>
      </text>
    </comment>
    <comment ref="E177" authorId="3" shapeId="0" xr:uid="{00000000-0006-0000-0200-00001C000000}">
      <text>
        <r>
          <rPr>
            <b/>
            <sz val="9"/>
            <color indexed="81"/>
            <rFont val="Tahoma"/>
            <family val="2"/>
          </rPr>
          <t xml:space="preserve">Enter the date with  the format : </t>
        </r>
        <r>
          <rPr>
            <b/>
            <sz val="9"/>
            <color indexed="12"/>
            <rFont val="Tahoma"/>
            <family val="2"/>
          </rPr>
          <t xml:space="preserve">
DD-MM-YY</t>
        </r>
        <r>
          <rPr>
            <sz val="9"/>
            <color indexed="81"/>
            <rFont val="Tahoma"/>
            <family val="2"/>
          </rPr>
          <t xml:space="preserve">
</t>
        </r>
      </text>
    </comment>
    <comment ref="F178" authorId="0" shapeId="0" xr:uid="{00000000-0006-0000-0200-00001D000000}">
      <text>
        <r>
          <rPr>
            <b/>
            <sz val="8"/>
            <color indexed="81"/>
            <rFont val="Tahoma"/>
            <family val="2"/>
          </rPr>
          <t xml:space="preserve">Enter the location for the accreditation :
</t>
        </r>
        <r>
          <rPr>
            <b/>
            <sz val="8"/>
            <color indexed="12"/>
            <rFont val="Tahoma"/>
            <family val="2"/>
          </rPr>
          <t>name of the hotel with the room, venue or any other place</t>
        </r>
        <r>
          <rPr>
            <sz val="8"/>
            <color indexed="81"/>
            <rFont val="Tahoma"/>
            <family val="2"/>
          </rPr>
          <t xml:space="preserve">
</t>
        </r>
      </text>
    </comment>
    <comment ref="G184" authorId="0" shapeId="0" xr:uid="{00000000-0006-0000-0200-00001E000000}">
      <text>
        <r>
          <rPr>
            <b/>
            <sz val="8"/>
            <color rgb="FF000000"/>
            <rFont val="Tahoma"/>
            <family val="2"/>
          </rPr>
          <t xml:space="preserve">Enter the date with  the format : 
</t>
        </r>
        <r>
          <rPr>
            <b/>
            <sz val="8"/>
            <color rgb="FF0000D4"/>
            <rFont val="Tahoma"/>
            <family val="2"/>
          </rPr>
          <t>DD-MM-YY</t>
        </r>
        <r>
          <rPr>
            <sz val="8"/>
            <color rgb="FF000000"/>
            <rFont val="Tahoma"/>
            <family val="2"/>
          </rPr>
          <t xml:space="preserve">
</t>
        </r>
      </text>
    </comment>
    <comment ref="G185" authorId="0" shapeId="0" xr:uid="{00000000-0006-0000-0200-00001F000000}">
      <text>
        <r>
          <rPr>
            <b/>
            <sz val="8"/>
            <color rgb="FF000000"/>
            <rFont val="Tahoma"/>
            <family val="2"/>
          </rPr>
          <t xml:space="preserve">Enter the date with  the format : 
</t>
        </r>
        <r>
          <rPr>
            <b/>
            <sz val="8"/>
            <color rgb="FF0000D4"/>
            <rFont val="Tahoma"/>
            <family val="2"/>
          </rPr>
          <t>DD-MM-YY</t>
        </r>
        <r>
          <rPr>
            <sz val="8"/>
            <color rgb="FF000000"/>
            <rFont val="Tahoma"/>
            <family val="2"/>
          </rPr>
          <t xml:space="preserve">
</t>
        </r>
      </text>
    </comment>
    <comment ref="E203" authorId="0" shapeId="0" xr:uid="{00000000-0006-0000-0200-000020000000}">
      <text>
        <r>
          <rPr>
            <b/>
            <sz val="8"/>
            <color indexed="81"/>
            <rFont val="Tahoma"/>
            <family val="2"/>
          </rPr>
          <t xml:space="preserve"> Enter the information relating to your bank account for the bank transfert (6 lines)</t>
        </r>
      </text>
    </comment>
    <comment ref="E204" authorId="0" shapeId="0" xr:uid="{00000000-0006-0000-0200-000021000000}">
      <text>
        <r>
          <rPr>
            <b/>
            <sz val="8"/>
            <color indexed="81"/>
            <rFont val="Tahoma"/>
            <family val="2"/>
          </rPr>
          <t xml:space="preserve"> Enter the information relating to your bank account for the bank transfert (6 lines)</t>
        </r>
      </text>
    </comment>
  </commentList>
</comments>
</file>

<file path=xl/sharedStrings.xml><?xml version="1.0" encoding="utf-8"?>
<sst xmlns="http://schemas.openxmlformats.org/spreadsheetml/2006/main" count="1163" uniqueCount="687">
  <si>
    <t>We will take care of our own accommodation and will pay the entry fee of the players of:</t>
  </si>
  <si>
    <t>We will take care of our own accommodation and will pay the entry fee of the coaches and medicals of:</t>
  </si>
  <si>
    <t>GB £</t>
  </si>
  <si>
    <t>CNY ¥</t>
  </si>
  <si>
    <r>
      <t xml:space="preserve">JPY </t>
    </r>
    <r>
      <rPr>
        <b/>
        <sz val="12"/>
        <rFont val="Calibri"/>
        <family val="2"/>
      </rPr>
      <t>¥</t>
    </r>
  </si>
  <si>
    <t>KRW ₩</t>
  </si>
  <si>
    <t>RUB ₨</t>
  </si>
  <si>
    <t>SEK</t>
  </si>
  <si>
    <t>DKK</t>
  </si>
  <si>
    <t>QAR</t>
  </si>
  <si>
    <t>AED</t>
  </si>
  <si>
    <t>KWD</t>
  </si>
  <si>
    <t>BRL</t>
  </si>
  <si>
    <t>CLP</t>
  </si>
  <si>
    <t>from (airport name)</t>
  </si>
  <si>
    <t>hours</t>
  </si>
  <si>
    <t>2A</t>
  </si>
  <si>
    <t>2B</t>
  </si>
  <si>
    <t>MEDIA &amp; PRESS OFFICER</t>
  </si>
  <si>
    <t>Check-in</t>
  </si>
  <si>
    <t>Check-out</t>
  </si>
  <si>
    <t>Nb.Tables</t>
  </si>
  <si>
    <t>Nb. Practice tables</t>
  </si>
  <si>
    <t>2C</t>
  </si>
  <si>
    <t>REFEREE</t>
  </si>
  <si>
    <t>Timo</t>
  </si>
  <si>
    <t>BOLL</t>
  </si>
  <si>
    <t>M</t>
  </si>
  <si>
    <t>PLA</t>
  </si>
  <si>
    <t>X</t>
  </si>
  <si>
    <t>STEGER</t>
  </si>
  <si>
    <t>Participation fee</t>
  </si>
  <si>
    <t>A</t>
  </si>
  <si>
    <t>Frankfurt</t>
  </si>
  <si>
    <t>LH 007</t>
  </si>
  <si>
    <t>LH 008</t>
  </si>
  <si>
    <t>Date of the event</t>
  </si>
  <si>
    <t>Entry Deadline:</t>
  </si>
  <si>
    <t>Preliminary Deadline:</t>
  </si>
  <si>
    <t>Doubles Deadline:</t>
  </si>
  <si>
    <t>CM tel</t>
  </si>
  <si>
    <t>CM fax</t>
  </si>
  <si>
    <t>CM email</t>
  </si>
  <si>
    <t>OC tel</t>
  </si>
  <si>
    <t>OC fax</t>
  </si>
  <si>
    <t>OC email</t>
  </si>
  <si>
    <t>OC name</t>
  </si>
  <si>
    <t>Accommodation forms:</t>
  </si>
  <si>
    <t>Travelling details:</t>
  </si>
  <si>
    <t>Accommodation forms</t>
  </si>
  <si>
    <t>Total number of players:</t>
  </si>
  <si>
    <t xml:space="preserve">Deadline of cancellations: </t>
  </si>
  <si>
    <t>Competition Manager</t>
  </si>
  <si>
    <t>Total Prize money for this event:</t>
  </si>
  <si>
    <t>Room</t>
  </si>
  <si>
    <t>DR</t>
  </si>
  <si>
    <t>Currency used from the OC:</t>
  </si>
  <si>
    <t>Opt 1</t>
  </si>
  <si>
    <t>Opt 2</t>
  </si>
  <si>
    <t>Opt 3</t>
  </si>
  <si>
    <t>Opt 4</t>
  </si>
  <si>
    <t>Euro €</t>
  </si>
  <si>
    <t>Participation fee (US $, Euro, or any other)</t>
  </si>
  <si>
    <t>Option 4</t>
  </si>
  <si>
    <t>TRANSPORTATION</t>
  </si>
  <si>
    <t>from</t>
  </si>
  <si>
    <t>the selected hotel and the venue and back</t>
  </si>
  <si>
    <t>ROOM CANCELLATION</t>
  </si>
  <si>
    <t>For room cancellation after</t>
  </si>
  <si>
    <t>ACCREDITATION</t>
  </si>
  <si>
    <t>DEADLINES</t>
  </si>
  <si>
    <t>Final entries for singles</t>
  </si>
  <si>
    <t>Final entries for doubles</t>
  </si>
  <si>
    <t>ENTRY CANCELLATION</t>
  </si>
  <si>
    <t xml:space="preserve">Cancellation of participation is possible till </t>
  </si>
  <si>
    <t>ENTRIES</t>
  </si>
  <si>
    <t>ONLINE ENTRIES ONLY</t>
  </si>
  <si>
    <t>PAYMENT</t>
  </si>
  <si>
    <t>VISA</t>
  </si>
  <si>
    <t>and the</t>
  </si>
  <si>
    <t>at (location)</t>
  </si>
  <si>
    <t>Name of Account Holder</t>
  </si>
  <si>
    <t>Name of bank</t>
  </si>
  <si>
    <t>Postal Address of bank</t>
  </si>
  <si>
    <t>IBAN number</t>
  </si>
  <si>
    <t>SWIFT-BIC number</t>
  </si>
  <si>
    <t>Nb de tables</t>
  </si>
  <si>
    <t>blue</t>
  </si>
  <si>
    <t>currency</t>
  </si>
  <si>
    <t>US $</t>
  </si>
  <si>
    <t>Association</t>
  </si>
  <si>
    <t>Men players</t>
  </si>
  <si>
    <t>Women players</t>
  </si>
  <si>
    <t>Officials and coaches</t>
  </si>
  <si>
    <t>Others</t>
  </si>
  <si>
    <t>Single rooms</t>
  </si>
  <si>
    <t>Double rooms</t>
  </si>
  <si>
    <t>for</t>
  </si>
  <si>
    <t>people</t>
  </si>
  <si>
    <t>Name in capital letters</t>
  </si>
  <si>
    <t>Date</t>
  </si>
  <si>
    <t>Signature</t>
  </si>
  <si>
    <t>We expect to enter :</t>
  </si>
  <si>
    <t xml:space="preserve">Fax </t>
  </si>
  <si>
    <t>email</t>
  </si>
  <si>
    <t xml:space="preserve">Please return this form by fax or email attachment not later than </t>
  </si>
  <si>
    <t>and</t>
  </si>
  <si>
    <t>Fax</t>
  </si>
  <si>
    <t>to</t>
  </si>
  <si>
    <t>Name</t>
  </si>
  <si>
    <t>Surname</t>
  </si>
  <si>
    <t>Sex</t>
  </si>
  <si>
    <t>Function</t>
  </si>
  <si>
    <t>Means of</t>
  </si>
  <si>
    <t>Arrival</t>
  </si>
  <si>
    <t>From</t>
  </si>
  <si>
    <t>Flight nb</t>
  </si>
  <si>
    <t>Departure</t>
  </si>
  <si>
    <t>Transport</t>
  </si>
  <si>
    <t>(date)</t>
  </si>
  <si>
    <t>(City)</t>
  </si>
  <si>
    <t>(time)</t>
  </si>
  <si>
    <t>Example</t>
  </si>
  <si>
    <t>M=Men, W=Women</t>
  </si>
  <si>
    <t>Abbreviations : Function</t>
  </si>
  <si>
    <t xml:space="preserve">PLA=Player, COA=Coach, MED=Medical, PRE= Press, ACC=Accompanying person, </t>
  </si>
  <si>
    <t>Abbreviations : Means of Transport</t>
  </si>
  <si>
    <t>A=Airplane, T=Train, C=Car</t>
  </si>
  <si>
    <t>Option 1</t>
  </si>
  <si>
    <t>Option 2</t>
  </si>
  <si>
    <t>Option 3</t>
  </si>
  <si>
    <t>With</t>
  </si>
  <si>
    <t>Nb nights</t>
  </si>
  <si>
    <t>Amount</t>
  </si>
  <si>
    <t>Entry fee</t>
  </si>
  <si>
    <t>TOTAL</t>
  </si>
  <si>
    <t>TOTAL TO BE PAID</t>
  </si>
  <si>
    <t>Abbreviations : PLA=Player, COA=Coach, MED=Medical, PRE= Press, ACC=Accompanying person, M=Men, W=Women, SR=Single room, DR=Double room</t>
  </si>
  <si>
    <t>ORGANIZER</t>
  </si>
  <si>
    <t>Tel</t>
  </si>
  <si>
    <t>VENUE</t>
  </si>
  <si>
    <t>EVENTS</t>
  </si>
  <si>
    <t>SCHEDULE</t>
  </si>
  <si>
    <t>SYSTEM OF PLAY</t>
  </si>
  <si>
    <t>Will take place on the</t>
  </si>
  <si>
    <t>at</t>
  </si>
  <si>
    <t>hrs</t>
  </si>
  <si>
    <t>Balls</t>
  </si>
  <si>
    <t>Floor</t>
  </si>
  <si>
    <t>PRIZE MONEY</t>
  </si>
  <si>
    <t>as per the national laws</t>
  </si>
  <si>
    <t>HOSPITALITY</t>
  </si>
  <si>
    <t>Address</t>
  </si>
  <si>
    <t>Tel.</t>
  </si>
  <si>
    <t>Fax.</t>
  </si>
  <si>
    <t>Single room per person per day</t>
  </si>
  <si>
    <t>Double room per person per day</t>
  </si>
  <si>
    <t>INFORMATION FOR PLAYERS</t>
  </si>
  <si>
    <t>SR</t>
  </si>
  <si>
    <t>COA</t>
  </si>
  <si>
    <t>Accreditation fee</t>
  </si>
  <si>
    <t>ACC</t>
  </si>
  <si>
    <t>MED</t>
  </si>
  <si>
    <t>ITTF COMPETITION MANAGER</t>
  </si>
  <si>
    <t>INFORMATION FOR PARTICIPANTS</t>
  </si>
  <si>
    <t>In the context of betting participants shall not, by any manner whatsoever, infringe the principle of fair play, show unsporting conduct, or attempt to influence the course or result of a competition, or any part thereof, in a manner contrary to sporting ethics. Any violation of this principle shall be disciplined according to provisions of ITTF regulation 3.5.3.</t>
  </si>
  <si>
    <t>Entry Fee</t>
  </si>
  <si>
    <t>WORLD TOUR DIRECTOR</t>
  </si>
  <si>
    <t xml:space="preserve">GAC GROUP 2012 ITTF WORLD TOUR - Accommodation </t>
  </si>
  <si>
    <t>no Fax</t>
  </si>
  <si>
    <t>JINDRAK</t>
  </si>
  <si>
    <t>PRE</t>
  </si>
  <si>
    <t>W</t>
  </si>
  <si>
    <t>Airplane</t>
  </si>
  <si>
    <t>Train</t>
  </si>
  <si>
    <t>Car</t>
  </si>
  <si>
    <t>Karl JINDRAK</t>
  </si>
  <si>
    <t>Didier LEROY</t>
  </si>
  <si>
    <t>Mohamed DAWLATLY</t>
  </si>
  <si>
    <t>PROSPECTUS</t>
  </si>
  <si>
    <t>PLEASE FILL IN ALL GREEN CELLS ON THAT PAGE AFTER YOU FILLED IN THE ACCOMMODATION FORM FIRST</t>
  </si>
  <si>
    <t>Events played at this tournament:</t>
  </si>
  <si>
    <t>mandatory event</t>
  </si>
  <si>
    <t>Events</t>
  </si>
  <si>
    <t xml:space="preserve">We will pay the entry fee of </t>
  </si>
  <si>
    <t>per Participant and we attend to use</t>
  </si>
  <si>
    <t>the Official Hospitality Package (Option 2 or 3) and we request :</t>
  </si>
  <si>
    <t>Option 2:</t>
  </si>
  <si>
    <t>Option 3:</t>
  </si>
  <si>
    <t>Event Names:</t>
  </si>
  <si>
    <t>Country (Open) and Place:</t>
  </si>
  <si>
    <t>----</t>
  </si>
  <si>
    <t>PLEASE COPY PASTE THE ACTUAL HEADER OVER THIS FRAME</t>
  </si>
  <si>
    <t>Preliminary Entries</t>
  </si>
  <si>
    <t>Accommodation</t>
  </si>
  <si>
    <t>NUMBER OF ENTRIES PER ASSOCIATION</t>
  </si>
  <si>
    <t>"NO" U21 events will be played</t>
  </si>
  <si>
    <t xml:space="preserve">  M/F</t>
  </si>
  <si>
    <t>entry fee only</t>
  </si>
  <si>
    <t>OHP</t>
  </si>
  <si>
    <t>EQUIPMENT</t>
  </si>
  <si>
    <t>to the selected hotel and the venue and back.</t>
  </si>
  <si>
    <t>confirmed event</t>
  </si>
  <si>
    <t>E-Mail:</t>
  </si>
  <si>
    <t>Raul CALIN</t>
  </si>
  <si>
    <t>Event:</t>
  </si>
  <si>
    <t>Tiers:</t>
  </si>
  <si>
    <t>Tier:</t>
  </si>
  <si>
    <t>Vicky ELEFTHERIADE</t>
  </si>
  <si>
    <t xml:space="preserve">   Accommodation (full board) in the selected hotel</t>
  </si>
  <si>
    <t xml:space="preserve">   Free transportation from/to the airport, railway station/hotel/venue</t>
  </si>
  <si>
    <t xml:space="preserve">   Entry fee</t>
  </si>
  <si>
    <t>E-mail</t>
  </si>
  <si>
    <t>Accreditaion fee for Coaches and Medical staff</t>
  </si>
  <si>
    <t>Accreditation/Entry fee for players:</t>
  </si>
  <si>
    <t>Bank Account Number*</t>
  </si>
  <si>
    <t>* Even though it's included in the IBAN, we do need it separately.</t>
  </si>
  <si>
    <t>Additional information</t>
  </si>
  <si>
    <t>The participants will only pay the accreditation fee.</t>
  </si>
  <si>
    <t>The participants have to look after their own accommodation, tranportation and meals.</t>
  </si>
  <si>
    <t>Naxos</t>
  </si>
  <si>
    <t>729 Hongguan</t>
  </si>
  <si>
    <t>Andro Competition</t>
  </si>
  <si>
    <t>Andro Magnum-SC</t>
  </si>
  <si>
    <t>Andro Roller</t>
  </si>
  <si>
    <t>Butterfly Europa 25</t>
  </si>
  <si>
    <t>Butterfly Octet 25</t>
  </si>
  <si>
    <t>Butterfly Professional DT3</t>
  </si>
  <si>
    <t>Butterfly Starker BS-2</t>
  </si>
  <si>
    <t>Butterfly Starker BS-2D</t>
  </si>
  <si>
    <t>Cornilleau Competition 610</t>
  </si>
  <si>
    <t>Donic Compact 25</t>
  </si>
  <si>
    <t>Donic Persson 25</t>
  </si>
  <si>
    <t>Donic Waldner 909</t>
  </si>
  <si>
    <t>Donic Waldner Classic 25</t>
  </si>
  <si>
    <t>Double Fish Rollaway 99-45</t>
  </si>
  <si>
    <t>Double Fish Volant King</t>
  </si>
  <si>
    <t>Dunlop EVO 8000 Master Edition</t>
  </si>
  <si>
    <t>Gewo Europa 25</t>
  </si>
  <si>
    <t>Giant Dragon K2008</t>
  </si>
  <si>
    <t>Giant Dragon K2022</t>
  </si>
  <si>
    <t>Giant Dragon K2025</t>
  </si>
  <si>
    <t>Joola 2000-S</t>
  </si>
  <si>
    <t>Joola Duomat</t>
  </si>
  <si>
    <t>Lion 25 Sport</t>
  </si>
  <si>
    <t>Nittaku JC-235</t>
  </si>
  <si>
    <t>Nittaku Wing DX</t>
  </si>
  <si>
    <t>San-Ei IF Veric</t>
  </si>
  <si>
    <t>San-Ei Paragon Sensor</t>
  </si>
  <si>
    <t>Start Line Champion</t>
  </si>
  <si>
    <t>Stiga Competition Compact</t>
  </si>
  <si>
    <t>Stiga Expert Roller</t>
  </si>
  <si>
    <t>Stiga Expert VM</t>
  </si>
  <si>
    <t>Stiga Optimum 30</t>
  </si>
  <si>
    <t>Stiga Premium Compact</t>
  </si>
  <si>
    <t>Stiga Premium Roller</t>
  </si>
  <si>
    <t>Sunflex Pioneer</t>
  </si>
  <si>
    <t>Tibhar Smash 28</t>
  </si>
  <si>
    <t>Tibhar Smash 28/R</t>
  </si>
  <si>
    <t>Tibhar Smash 28/SC</t>
  </si>
  <si>
    <t>TSP Europa-SC</t>
  </si>
  <si>
    <t>TSP Europa-SK 25</t>
  </si>
  <si>
    <t>TSP Europa-TK 20</t>
  </si>
  <si>
    <t>TSP TF-25</t>
  </si>
  <si>
    <t>Yasaka Progress</t>
  </si>
  <si>
    <t>Sports Floor</t>
  </si>
  <si>
    <t>-</t>
  </si>
  <si>
    <t>Tables</t>
  </si>
  <si>
    <t>Balls ONLY PLASTIC</t>
  </si>
  <si>
    <t>optional event</t>
  </si>
  <si>
    <t>will be charged for</t>
  </si>
  <si>
    <t>Men's Singles (MS)</t>
  </si>
  <si>
    <t>Women's Singles (WS)</t>
  </si>
  <si>
    <t>Men's Doubles (MD)</t>
  </si>
  <si>
    <t>Women's Doubles (WD)</t>
  </si>
  <si>
    <t>U21 Men's Singles (U21 MS)</t>
  </si>
  <si>
    <t>U21 Women's Singles (U21 WS)</t>
  </si>
  <si>
    <t>PLEASE FILL IN ONLY THE COLOURED CELLS FIRST AND USE THE DROP DOWN MENUS</t>
  </si>
  <si>
    <t>Andro Magnum-SCw</t>
  </si>
  <si>
    <t>Butterfly Centrefold 25</t>
  </si>
  <si>
    <t>Butterfly Starker BS-2W</t>
  </si>
  <si>
    <t>Butterfly Starker BS-2WD</t>
  </si>
  <si>
    <t>Butterfly Tokyo 2014</t>
  </si>
  <si>
    <t>Cornilleau Competition 640</t>
  </si>
  <si>
    <t>Cornilleau Competition 740</t>
  </si>
  <si>
    <t>Donic Delhi 25</t>
  </si>
  <si>
    <t>Donic Delhi SLC</t>
  </si>
  <si>
    <t>Donic World Champion TC</t>
  </si>
  <si>
    <t>Double Fish 328A</t>
  </si>
  <si>
    <t>Joola 3000 SC</t>
  </si>
  <si>
    <t>Joola 5000</t>
  </si>
  <si>
    <t>Joola Olymp (Atlanta)</t>
  </si>
  <si>
    <t>Joola Rollomat</t>
  </si>
  <si>
    <t>Nittaku STX211-W</t>
  </si>
  <si>
    <t>Nittaku Wing BF</t>
  </si>
  <si>
    <t>San-Ei Absolute-W Advanced</t>
  </si>
  <si>
    <t>San-Ei Absolute-W</t>
  </si>
  <si>
    <t>San-Ei IF Veric-W</t>
  </si>
  <si>
    <t>San-Ei VR Veric-W</t>
  </si>
  <si>
    <t>Stiga Premium Compact W</t>
  </si>
  <si>
    <t>Tibhar Smash 28/SC W</t>
  </si>
  <si>
    <t>TSP Europa-SCW</t>
  </si>
  <si>
    <t>TSP TF-25W</t>
  </si>
  <si>
    <t>INSURANCE</t>
  </si>
  <si>
    <t>By entering the event, each association must ensure that all delegation members have medical, travel and other appropriate insurance.</t>
  </si>
  <si>
    <t>Freddy ALMENDARIZ</t>
  </si>
  <si>
    <t>Mounir BESSAH</t>
  </si>
  <si>
    <t>freddyav16@gmail.com</t>
  </si>
  <si>
    <t>Net</t>
  </si>
  <si>
    <t>The payment of the full amount from each association should be done in ONE invoice. Individual payments are not possible anymore. Individual players can ask that the OC issue separate invoices.</t>
  </si>
  <si>
    <t>Payment deadline</t>
  </si>
  <si>
    <t>the full amount has to be transfered latest until that date</t>
  </si>
  <si>
    <t>Dimosthenis MESSINIS</t>
  </si>
  <si>
    <t>ITTF World Tour</t>
  </si>
  <si>
    <t>ITTF World Tour Grand Finals</t>
  </si>
  <si>
    <r>
      <t>Platinum (</t>
    </r>
    <r>
      <rPr>
        <b/>
        <sz val="10"/>
        <color theme="0"/>
        <rFont val="Verdana"/>
        <family val="2"/>
        <charset val="238"/>
      </rPr>
      <t>MS/WS - MD/WD</t>
    </r>
    <r>
      <rPr>
        <sz val="10"/>
        <color theme="0"/>
        <rFont val="Verdana"/>
        <family val="2"/>
        <charset val="238"/>
      </rPr>
      <t xml:space="preserve"> - opt. U21MS/U21WS)                             Regular (</t>
    </r>
    <r>
      <rPr>
        <b/>
        <sz val="10"/>
        <color theme="0"/>
        <rFont val="Verdana"/>
        <family val="2"/>
        <charset val="238"/>
      </rPr>
      <t xml:space="preserve">MS/WS - MD/WD - </t>
    </r>
    <r>
      <rPr>
        <sz val="10"/>
        <color theme="0"/>
        <rFont val="Verdana"/>
        <family val="2"/>
        <charset val="238"/>
      </rPr>
      <t>opt. U21MS/U21WS)                       WTGF</t>
    </r>
    <r>
      <rPr>
        <b/>
        <sz val="10"/>
        <color theme="0"/>
        <rFont val="Verdana"/>
        <family val="2"/>
        <charset val="238"/>
      </rPr>
      <t xml:space="preserve"> (MS/WS - MD/WD - U21MS/U21WS)</t>
    </r>
    <r>
      <rPr>
        <sz val="10"/>
        <color theme="0"/>
        <rFont val="Verdana"/>
        <family val="2"/>
        <charset val="238"/>
      </rPr>
      <t xml:space="preserve">  </t>
    </r>
  </si>
  <si>
    <t>Travel details</t>
  </si>
  <si>
    <t xml:space="preserve"> These cancellation amounts will be added to the associations´s invoice to be paid, together with the hospitality costs, to the organizers either by bank transfer or by cash on site. </t>
  </si>
  <si>
    <t>Association:</t>
  </si>
  <si>
    <t>PLEASE FILL IN FIRST THE ACCOMMODATION FORM ON ALL SHADED CELLS</t>
  </si>
  <si>
    <t xml:space="preserve">Please return this form by email attachment not later than </t>
  </si>
  <si>
    <t>No.</t>
  </si>
  <si>
    <t>Website</t>
  </si>
  <si>
    <r>
      <t xml:space="preserve">Accreditation fee payment </t>
    </r>
    <r>
      <rPr>
        <b/>
        <sz val="11"/>
        <color rgb="FFFF0000"/>
        <rFont val="Myriad Pro"/>
        <family val="2"/>
      </rPr>
      <t>without</t>
    </r>
    <r>
      <rPr>
        <b/>
        <sz val="11"/>
        <rFont val="Myriad Pro"/>
        <family val="2"/>
      </rPr>
      <t xml:space="preserve"> hospitality</t>
    </r>
  </si>
  <si>
    <r>
      <t xml:space="preserve">In case the participants choose Option 1 the Organizers will </t>
    </r>
    <r>
      <rPr>
        <b/>
        <sz val="11"/>
        <color rgb="FFFF0000"/>
        <rFont val="Myriad Pro"/>
        <family val="2"/>
      </rPr>
      <t>not</t>
    </r>
    <r>
      <rPr>
        <sz val="11"/>
        <rFont val="Myriad Pro"/>
        <family val="2"/>
      </rPr>
      <t xml:space="preserve"> offer an official hospitality package.</t>
    </r>
  </si>
  <si>
    <r>
      <t xml:space="preserve">Accreditation fee for the </t>
    </r>
    <r>
      <rPr>
        <b/>
        <sz val="11"/>
        <rFont val="Myriad Pro"/>
        <family val="2"/>
      </rPr>
      <t>players</t>
    </r>
    <r>
      <rPr>
        <sz val="11"/>
        <rFont val="Myriad Pro"/>
        <family val="2"/>
      </rPr>
      <t xml:space="preserve"> is fixed to (according to the currency)</t>
    </r>
  </si>
  <si>
    <r>
      <t xml:space="preserve">Accreditation fee for the </t>
    </r>
    <r>
      <rPr>
        <b/>
        <sz val="11"/>
        <rFont val="Myriad Pro"/>
        <family val="2"/>
      </rPr>
      <t>coaches and medical staff</t>
    </r>
    <r>
      <rPr>
        <sz val="11"/>
        <rFont val="Myriad Pro"/>
        <family val="2"/>
      </rPr>
      <t xml:space="preserve"> is fixed to (according to the currency)</t>
    </r>
  </si>
  <si>
    <r>
      <t xml:space="preserve">The official hospitality package includes </t>
    </r>
    <r>
      <rPr>
        <b/>
        <sz val="11"/>
        <color rgb="FFFF0000"/>
        <rFont val="Myriad Pro"/>
        <family val="2"/>
      </rPr>
      <t>(</t>
    </r>
    <r>
      <rPr>
        <b/>
        <i/>
        <sz val="11"/>
        <color rgb="FFFF0000"/>
        <rFont val="Myriad Pro"/>
        <family val="2"/>
      </rPr>
      <t>3 nights minimum)</t>
    </r>
  </si>
  <si>
    <r>
      <t xml:space="preserve">at </t>
    </r>
    <r>
      <rPr>
        <b/>
        <sz val="11"/>
        <rFont val="Myriad Pro"/>
        <family val="2"/>
      </rPr>
      <t>12h</t>
    </r>
    <r>
      <rPr>
        <sz val="11"/>
        <rFont val="Myriad Pro"/>
        <family val="2"/>
      </rPr>
      <t xml:space="preserve"> local time</t>
    </r>
  </si>
  <si>
    <r>
      <t>For cancellations after the entry deadline (30 days before the event), a</t>
    </r>
    <r>
      <rPr>
        <b/>
        <sz val="11"/>
        <rFont val="Myriad Pro"/>
        <family val="2"/>
      </rPr>
      <t xml:space="preserve"> cancellation fee</t>
    </r>
    <r>
      <rPr>
        <sz val="11"/>
        <rFont val="Myriad Pro"/>
        <family val="2"/>
      </rPr>
      <t xml:space="preserve"> of </t>
    </r>
  </si>
  <si>
    <r>
      <rPr>
        <b/>
        <sz val="11"/>
        <rFont val="Myriad Pro"/>
        <family val="2"/>
      </rPr>
      <t>each player, coach and medical staff</t>
    </r>
    <r>
      <rPr>
        <sz val="11"/>
        <rFont val="Myriad Pro"/>
        <family val="2"/>
      </rPr>
      <t>. (Coach &amp; Medical staff needs to pay only in case they booked the official Hotel package).</t>
    </r>
  </si>
  <si>
    <r>
      <t>1)</t>
    </r>
    <r>
      <rPr>
        <sz val="11"/>
        <rFont val="Myriad Pro"/>
        <family val="2"/>
      </rPr>
      <t xml:space="preserve"> </t>
    </r>
    <r>
      <rPr>
        <b/>
        <sz val="11"/>
        <color rgb="FFFF0000"/>
        <rFont val="Myriad Pro"/>
        <family val="2"/>
      </rPr>
      <t>After receiving an invoice from the Organizing Committee</t>
    </r>
    <r>
      <rPr>
        <sz val="11"/>
        <rFont val="Myriad Pro"/>
        <family val="2"/>
      </rPr>
      <t xml:space="preserve"> please send your payment by bank transfer, to:</t>
    </r>
  </si>
  <si>
    <t>and if you send back your travel form in time. Please check the deadline in the item 15.</t>
  </si>
  <si>
    <t>Event</t>
  </si>
  <si>
    <t>Prize Money</t>
  </si>
  <si>
    <t>Budapest (HUN) - WORLD TOUR</t>
  </si>
  <si>
    <t>World Tour</t>
  </si>
  <si>
    <t>Doha (QAT) - WORLD TOUR PLATINUM</t>
  </si>
  <si>
    <t>Olomouc (CZE) - WORLD TOUR</t>
  </si>
  <si>
    <t>Linz (AUT) - WORLD TOUR PLATINUM</t>
  </si>
  <si>
    <t>Stockholm (SWE) - WORLD TOUR</t>
  </si>
  <si>
    <t>Start</t>
  </si>
  <si>
    <t>End</t>
  </si>
  <si>
    <t>Tier</t>
  </si>
  <si>
    <t>WTGF</t>
  </si>
  <si>
    <t>Events per tier (after selecting in B5)</t>
  </si>
  <si>
    <t>Event Type</t>
  </si>
  <si>
    <t>U21</t>
  </si>
  <si>
    <t>Groups</t>
  </si>
  <si>
    <t>Qual.days</t>
  </si>
  <si>
    <t>Qual.System</t>
  </si>
  <si>
    <t>World Tour Platinum</t>
  </si>
  <si>
    <t>Knock out</t>
  </si>
  <si>
    <t>2 Days</t>
  </si>
  <si>
    <t>No U21</t>
  </si>
  <si>
    <t>3 Days</t>
  </si>
  <si>
    <t>CUSTOM Formula</t>
  </si>
  <si>
    <t>Zena SIM</t>
  </si>
  <si>
    <t>Alen IVANCIN</t>
  </si>
  <si>
    <t>aivancin@gmail.com</t>
  </si>
  <si>
    <t>Zoltan BENCSIK</t>
  </si>
  <si>
    <t>Ganeshan NEELAKANTAIYER</t>
  </si>
  <si>
    <t>ganeshaniob@gmail.com</t>
  </si>
  <si>
    <t>Jens LANG</t>
  </si>
  <si>
    <t>jens@tabletennis.org.au</t>
  </si>
  <si>
    <t>Andres LAROZZA</t>
  </si>
  <si>
    <t>anlarro@gmail.com</t>
  </si>
  <si>
    <t>Adham ASHOUR</t>
  </si>
  <si>
    <t>adham-ashour@hotmail.com</t>
  </si>
  <si>
    <t>00357 99 764474</t>
  </si>
  <si>
    <t>0043 699 124 17 193</t>
  </si>
  <si>
    <t>0032 477 68 15 91</t>
  </si>
  <si>
    <t>0034 616 08 11 20</t>
  </si>
  <si>
    <t>0020 11 11 11 72 75</t>
  </si>
  <si>
    <t>00593 98 86 69 084</t>
  </si>
  <si>
    <t>0030 6970 2361 16</t>
  </si>
  <si>
    <t>0065 6473 8022</t>
  </si>
  <si>
    <t>00385 992 065 844</t>
  </si>
  <si>
    <t>0036 703 372 566</t>
  </si>
  <si>
    <t>0091 989 597 12 99</t>
  </si>
  <si>
    <t>0061 488 088 494</t>
  </si>
  <si>
    <t>0034 651 148 211</t>
  </si>
  <si>
    <t>0020 100 570 20 20</t>
  </si>
  <si>
    <t>Butterfly BTY-GT</t>
  </si>
  <si>
    <t>Shaofa Xu Shaofa</t>
  </si>
  <si>
    <t>Sponeta Sponeta 7-12 (Master Compact S)</t>
  </si>
  <si>
    <t>Stag Americas 16</t>
  </si>
  <si>
    <t>Tibhar Showcourt 28</t>
  </si>
  <si>
    <t>Victas VF-25</t>
  </si>
  <si>
    <t>Xiom A6</t>
  </si>
  <si>
    <t>Zemax V7 Top</t>
  </si>
  <si>
    <t>Butterfly Centre Court</t>
  </si>
  <si>
    <t>Butterfly One Earth 2014</t>
  </si>
  <si>
    <t>Butterfly Space Saver 22</t>
  </si>
  <si>
    <t>Butterfly Space Saver 25</t>
  </si>
  <si>
    <t>Butterfly The Earth 2012</t>
  </si>
  <si>
    <t>Butterfly Trusspeed</t>
  </si>
  <si>
    <t>Cornilleau Competition 850 Wood</t>
  </si>
  <si>
    <t>Donic Show Court</t>
  </si>
  <si>
    <t>Donic Waldner Premium 30</t>
  </si>
  <si>
    <t>Double Fish Volant 3</t>
  </si>
  <si>
    <t>Double Fish Volant Dream 2</t>
  </si>
  <si>
    <t>Gewo GEWOmatic SC 25</t>
  </si>
  <si>
    <t>Joola Showcourt</t>
  </si>
  <si>
    <t>Nittaku Rainbow</t>
  </si>
  <si>
    <t>Nittaku T-168 Hannover (T168 or Hannover)</t>
  </si>
  <si>
    <t>San-Ei Infinity</t>
  </si>
  <si>
    <t>San-Ei Show Court Table CA</t>
  </si>
  <si>
    <t>San-Ei Show Court Table CAM</t>
  </si>
  <si>
    <t>San-Ei VR Veric</t>
  </si>
  <si>
    <t>Stiga Extreme Roller</t>
  </si>
  <si>
    <t>Victas VF-25W</t>
  </si>
  <si>
    <t>Haokang H2451</t>
  </si>
  <si>
    <t>Merry Lock System</t>
  </si>
  <si>
    <t>Nagase Kenko Table Tennis</t>
  </si>
  <si>
    <t>729 Sports Floor FL9004</t>
  </si>
  <si>
    <t>Qual ends</t>
  </si>
  <si>
    <t>MD starts</t>
  </si>
  <si>
    <t>Qualifications:</t>
  </si>
  <si>
    <t>Main Draw:</t>
  </si>
  <si>
    <t>Associations will not be allowed to enter future WORLD TOUR and CHALLENGE events if any cancellation fees remain outstanding.</t>
  </si>
  <si>
    <t>Floor Color</t>
  </si>
  <si>
    <t>Red</t>
  </si>
  <si>
    <t>Green</t>
  </si>
  <si>
    <t>Blue</t>
  </si>
  <si>
    <t>Maroon</t>
  </si>
  <si>
    <t>Purple</t>
  </si>
  <si>
    <t>DHS D40+***</t>
  </si>
  <si>
    <t>Bremen (GER) - WORLD TOUR PLATINUM</t>
  </si>
  <si>
    <t>Hong Kong (HKG) - WORLD TOUR</t>
  </si>
  <si>
    <t>Shenzhen (CHN) - WORLD TOUR PLATINUM</t>
  </si>
  <si>
    <t>Panagyuristhe (BUL) - WORLD TOUR</t>
  </si>
  <si>
    <t>WORLD TOUR GRAND FINALS</t>
  </si>
  <si>
    <t>no</t>
  </si>
  <si>
    <t>kjindrak@ittf.com</t>
  </si>
  <si>
    <t>dleroy@ittf.com</t>
  </si>
  <si>
    <t>rcalin@ittf.com</t>
  </si>
  <si>
    <t>mdawlatly@ittf.com</t>
  </si>
  <si>
    <t>vicky@ittf.com</t>
  </si>
  <si>
    <t>dmessinis@ittf.com</t>
  </si>
  <si>
    <t>zena@ittf.com</t>
  </si>
  <si>
    <t>zbencsik@ittf.com</t>
  </si>
  <si>
    <t>SURNAME</t>
  </si>
  <si>
    <t>SURNAME Name</t>
  </si>
  <si>
    <t>Gender</t>
  </si>
  <si>
    <t>Abbreviations : Gender</t>
  </si>
  <si>
    <t>By entering the event, players agree to abide by all ITTF rules, policies (including signing the Conditions of Pariticipation form) and by the rules and regulations of the Organizing Committee. All entered associations, pairs and individual players agree to be under the auspices of the ITTF and its agents in all matters concerning television coverage, video, internet web casting, motion picture coverage, and photographic coverage of any kind. Participants release all rights, or rights held by their agents or sponsors, in all matters relating to television and web casting coverage, video and motion picture coverage, and photographic coverage of any kind. A participant’s refusal of above listed coverage may be subject to suspension or dismissal from the competition.</t>
  </si>
  <si>
    <t>For U21 there is only Main Draw but played during the qualification days, as indicated under point (6) Schedule.</t>
  </si>
  <si>
    <t>Travel Details</t>
  </si>
  <si>
    <t>Please fill in the name of the Association</t>
  </si>
  <si>
    <t>Doping control may be conducted in accordance with the relevant World Anti-Doping Agency (WADA) International Standards and ITTF Anti-Doping Rules.</t>
  </si>
  <si>
    <t>https://www.ittf.com/anti-doping/</t>
  </si>
  <si>
    <t>See the anti-doping section of the ITTF.com</t>
  </si>
  <si>
    <t xml:space="preserve">for more details, </t>
  </si>
  <si>
    <t>including the list of prohibited substances and methods in force, doping control and, if applicable, the Therapeutic Use Exemption processes.</t>
  </si>
  <si>
    <t>white</t>
  </si>
  <si>
    <t>Knock-Out</t>
  </si>
  <si>
    <t>from (railway station name if any)</t>
  </si>
  <si>
    <t>729 YG-1</t>
  </si>
  <si>
    <t>Carlton CS-699</t>
  </si>
  <si>
    <t>Double Fish 233</t>
  </si>
  <si>
    <t>Double Happiness DHS 1024</t>
  </si>
  <si>
    <t>Double Happiness DHS Rainbow</t>
  </si>
  <si>
    <t>Double Happiness DHS Rainbow Paris</t>
  </si>
  <si>
    <t>Double Happiness DHS T1223</t>
  </si>
  <si>
    <t>Double Happiness DHS T1818</t>
  </si>
  <si>
    <t>Double Star T004-55</t>
  </si>
  <si>
    <t>Gewo SC 25 Premium</t>
  </si>
  <si>
    <t>Giant Dragon K2023</t>
  </si>
  <si>
    <t>Joola Worldcup 25-S</t>
  </si>
  <si>
    <t>San-Ei Tibhar Infinity</t>
  </si>
  <si>
    <t>San-Ei Tibhar Absolute-W Advanced</t>
  </si>
  <si>
    <t>Shiamiq Masterpiece</t>
  </si>
  <si>
    <t>Sponeta Sponeta 7-13 (Master Compact S)</t>
  </si>
  <si>
    <t>Sponeta Sponeta 7-62 (Allround Compact)</t>
  </si>
  <si>
    <t>Sponeta Sponeta 7-63 (Allround Compact)</t>
  </si>
  <si>
    <t>Sponeta Sponeta 8-36 (Super Compact)</t>
  </si>
  <si>
    <t>Sponeta Sponeta 8-36 W (Super Compact W)</t>
  </si>
  <si>
    <t>Sponeta Sponeta 8-37 (Super Compact)</t>
  </si>
  <si>
    <t>Sponeta Sponeta 8-37 W (Super Compact W)</t>
  </si>
  <si>
    <t>Stag Peter Karlsson</t>
  </si>
  <si>
    <t>Stiga Stiga Showcourt</t>
  </si>
  <si>
    <t>Tmount Ecotop Ace</t>
  </si>
  <si>
    <t>Triple S K2008</t>
  </si>
  <si>
    <t>Victas VF-25SC</t>
  </si>
  <si>
    <t>Xiom T8</t>
  </si>
  <si>
    <t>Yinhe Pro 25</t>
  </si>
  <si>
    <t>Blue, Green</t>
  </si>
  <si>
    <t>Green, Blue</t>
  </si>
  <si>
    <t>Blue, Green, Grey</t>
  </si>
  <si>
    <t>Blue, Grey</t>
  </si>
  <si>
    <t>Blue, Green, Black</t>
  </si>
  <si>
    <t>Black</t>
  </si>
  <si>
    <t>Blue, Purple</t>
  </si>
  <si>
    <t>729 729 JD-1</t>
  </si>
  <si>
    <t>Andro Niveau</t>
  </si>
  <si>
    <t>Artengo FA950C</t>
  </si>
  <si>
    <t>Butterfly Europa</t>
  </si>
  <si>
    <t>Butterfly International</t>
  </si>
  <si>
    <t>Butterfly National League</t>
  </si>
  <si>
    <t>Champion 690</t>
  </si>
  <si>
    <t>Cornilleau Clip</t>
  </si>
  <si>
    <t>Cornilleau Competition</t>
  </si>
  <si>
    <t>Donic Clip</t>
  </si>
  <si>
    <t>Donic Stress</t>
  </si>
  <si>
    <t>Double Fish 137C</t>
  </si>
  <si>
    <t>Double Fish Volant</t>
  </si>
  <si>
    <t>Double Happiness P100</t>
  </si>
  <si>
    <t>Double Happiness P105</t>
  </si>
  <si>
    <t>Double Happiness P108</t>
  </si>
  <si>
    <t>Double Happiness P118</t>
  </si>
  <si>
    <t>Double Happiness P145</t>
  </si>
  <si>
    <t>Gewo World Cup</t>
  </si>
  <si>
    <t>Giant Dragon 9819N</t>
  </si>
  <si>
    <t>Joola Pro Tour</t>
  </si>
  <si>
    <t>Joola Spring</t>
  </si>
  <si>
    <t>Joola WM</t>
  </si>
  <si>
    <t>Joola WM Ultra</t>
  </si>
  <si>
    <t>Kinson Professional</t>
  </si>
  <si>
    <t>Nittaku I.N.</t>
  </si>
  <si>
    <t>Peace SP20</t>
  </si>
  <si>
    <t>San-Ei Integral</t>
  </si>
  <si>
    <t>Sponeta Classic</t>
  </si>
  <si>
    <t>Stag Clipper</t>
  </si>
  <si>
    <t>Stag Expert</t>
  </si>
  <si>
    <t>Stag Pro</t>
  </si>
  <si>
    <t>Stag Smash</t>
  </si>
  <si>
    <t>Stag Snap-On</t>
  </si>
  <si>
    <t>Stiga Clipper VM</t>
  </si>
  <si>
    <t>Stiga Evolution</t>
  </si>
  <si>
    <t>Stiga Premium Clip</t>
  </si>
  <si>
    <t>Stiga Premium VM</t>
  </si>
  <si>
    <t>Sunflex Pro</t>
  </si>
  <si>
    <t>Tibhar Clip</t>
  </si>
  <si>
    <t>Tibhar Rondo</t>
  </si>
  <si>
    <t>Tibhar Smash</t>
  </si>
  <si>
    <t>Tmount PN900</t>
  </si>
  <si>
    <t>TSP CL</t>
  </si>
  <si>
    <t>TSP MS</t>
  </si>
  <si>
    <t>Victas VC</t>
  </si>
  <si>
    <t>Xiom N6</t>
  </si>
  <si>
    <t>Yasaka Master 2000</t>
  </si>
  <si>
    <t>Tinsue TRO 700G (TRO-700G)</t>
  </si>
  <si>
    <t>Tinsue TLO 500B (TS500b)</t>
  </si>
  <si>
    <t>Tinsue TLO 500R</t>
  </si>
  <si>
    <t>BT-1211</t>
  </si>
  <si>
    <t>QQ18145</t>
  </si>
  <si>
    <t xml:space="preserve">Stag  </t>
  </si>
  <si>
    <t>Framboise</t>
  </si>
  <si>
    <t>Trioflor-SU5.0 (Red)</t>
  </si>
  <si>
    <t>Trioflor-SU5.0 (Blue)</t>
  </si>
  <si>
    <t>Mixed Doubles (XD)</t>
  </si>
  <si>
    <t>XD</t>
  </si>
  <si>
    <t>Geelong (AUS) - WORLD TOUR PLATINUM</t>
  </si>
  <si>
    <t>Main Draw dates:</t>
  </si>
  <si>
    <t>paid in cash</t>
  </si>
  <si>
    <t>paid by bank transfer</t>
  </si>
  <si>
    <t>Total prize money in US$</t>
  </si>
  <si>
    <t>Sapporo (JPN) - WORLD TOUR PLATINUM</t>
  </si>
  <si>
    <t>mo</t>
  </si>
  <si>
    <t>City (KOR) - WORLD TOUR</t>
  </si>
  <si>
    <t>mbessah@ittf.com</t>
  </si>
  <si>
    <t>00974 55 44 76 88</t>
  </si>
  <si>
    <t>After this deadline, the penalty for non show policy  will apply, as well as the cancellation fee.</t>
  </si>
  <si>
    <r>
      <t>For 2019 the</t>
    </r>
    <r>
      <rPr>
        <b/>
        <sz val="11"/>
        <rFont val="Myriad Pro"/>
        <family val="2"/>
      </rPr>
      <t xml:space="preserve"> participation fee</t>
    </r>
    <r>
      <rPr>
        <sz val="11"/>
        <rFont val="Myriad Pro"/>
        <family val="2"/>
      </rPr>
      <t xml:space="preserve"> for the </t>
    </r>
    <r>
      <rPr>
        <b/>
        <sz val="11"/>
        <rFont val="Myriad Pro"/>
        <family val="2"/>
      </rPr>
      <t>players</t>
    </r>
    <r>
      <rPr>
        <sz val="11"/>
        <rFont val="Myriad Pro"/>
        <family val="2"/>
      </rPr>
      <t xml:space="preserve"> is fixed to (according to the currency)</t>
    </r>
  </si>
  <si>
    <t>According to the 2019 ITTF World Tour Directives and SSI, we have to limit the number of entries to</t>
  </si>
  <si>
    <t>First Stage dates:</t>
  </si>
  <si>
    <t>First Stage:  2 Days</t>
  </si>
  <si>
    <t>First Stage:  3 Days</t>
  </si>
  <si>
    <t>DRAW for Seeded Players/Pairs</t>
  </si>
  <si>
    <t>DRAW for First Stage</t>
  </si>
  <si>
    <t xml:space="preserve">Free transportation will only be arranged when booking the full official hospitality package (OHP) </t>
  </si>
  <si>
    <r>
      <t xml:space="preserve">For </t>
    </r>
    <r>
      <rPr>
        <b/>
        <sz val="11"/>
        <color rgb="FFFF0000"/>
        <rFont val="Myriad Pro"/>
        <family val="2"/>
      </rPr>
      <t>seeded players</t>
    </r>
    <r>
      <rPr>
        <sz val="11"/>
        <color rgb="FFFF0000"/>
        <rFont val="Myriad Pro"/>
        <family val="2"/>
      </rPr>
      <t xml:space="preserve"> a fee of </t>
    </r>
    <r>
      <rPr>
        <b/>
        <sz val="11"/>
        <color rgb="FFFF0000"/>
        <rFont val="Myriad Pro"/>
        <family val="2"/>
      </rPr>
      <t>US$ 2000</t>
    </r>
    <r>
      <rPr>
        <sz val="11"/>
        <color rgb="FFFF0000"/>
        <rFont val="Myriad Pro"/>
        <family val="2"/>
      </rPr>
      <t>, unless a medical certificate is submitted, and the player does not compete in other events during the event. In case a medical certificate is submitted and approved by the ITTF the normal cancellation as for non-seeded players will apply. 
The ITTF will confirm to the LOC the cancellation fee to be charged in these cases.</t>
    </r>
  </si>
  <si>
    <t xml:space="preserve">Cancellations must be sent to the ITTF </t>
  </si>
  <si>
    <t>Competition Manager AND the Organisers</t>
  </si>
  <si>
    <t>For those who would need a visa to enter into the country, please contact the organizers to get a letter of invitation at least 50 days in advance with: Full name, nationality, passport number with expiration date, address and occupation and also birthday and place of birth.</t>
  </si>
  <si>
    <t xml:space="preserve">players in total.                                                                                                                                                                      </t>
  </si>
  <si>
    <t>Only the final entries are taken into consideration by the ITTF  Competition Manager and Organizers.</t>
  </si>
  <si>
    <t>Full details about entries' numbers can be found in the 2019 WT Directives but in general for the ITTF World Tour an association can enter</t>
  </si>
  <si>
    <t>an indicative number of entries as follows:</t>
  </si>
  <si>
    <r>
      <rPr>
        <b/>
        <sz val="11"/>
        <rFont val="Myriad Pro"/>
        <family val="2"/>
      </rPr>
      <t>Singles:</t>
    </r>
    <r>
      <rPr>
        <sz val="11"/>
        <rFont val="Myriad Pro"/>
        <family val="2"/>
      </rPr>
      <t xml:space="preserve"> Each National Association can enter players as may deemed necessary, but the ITTF reserves the right to approve less entries than the indicative 6 per NA and 12 for the host association  per gender,  in case of very high number of entries. 
In these cases,  a number will be guaranteed per NA and all remaining positions will be filled by WR.
In cases of oversubscription, players for each NA will be approved by WR, unless requested differently by NA(s) prior to the entry deadline, by e-mail to the ITTF Competition Manager.  For each NA all players in the Top 16 will be approved automatically and remaining positions per NA will be filled as well by WR or by the NA request, if notified prior to the entry deadline by e-mail to the ITTF Competition Manager.</t>
    </r>
  </si>
  <si>
    <r>
      <rPr>
        <b/>
        <sz val="11"/>
        <rFont val="Myriad Pro"/>
        <family val="2"/>
      </rPr>
      <t>Men and Women Doubles:</t>
    </r>
    <r>
      <rPr>
        <sz val="11"/>
        <rFont val="Myriad Pro"/>
        <family val="2"/>
      </rPr>
      <t xml:space="preserve"> Maximum 2 pairs of 4 players per National Association (3 pairs or 6 players for the Host Association)</t>
    </r>
  </si>
  <si>
    <r>
      <rPr>
        <b/>
        <sz val="11"/>
        <rFont val="Myriad Pro"/>
        <family val="2"/>
      </rPr>
      <t xml:space="preserve">Mixed Doubles: </t>
    </r>
    <r>
      <rPr>
        <sz val="11"/>
        <rFont val="Myriad Pro"/>
        <family val="2"/>
      </rPr>
      <t xml:space="preserve"> Maximum 2 pairs or 4 players per NA (including the Host Association). Only pairs from the same NOC are allowed. 
1 pair or 2 players per NA will be first approved  provided they are in the  Top 40 pairs entered and  an additional pair will only be approved if spots are available.</t>
    </r>
  </si>
  <si>
    <t>For all doubles the selection is otherwise done according to the Doubles Ranking. Only the Top pairs up to the maximum numbers indicated on the WT Directives and the maximum numbers per NA as described above will be approved.</t>
  </si>
  <si>
    <t>Entries in singles and doubles will be approved based on the final number of entries and excess entries will be put on Waiting List.</t>
  </si>
  <si>
    <t>Please refer to the Official Documents on the World Tour section of the ITTF.com  or contact the Competition Manager.</t>
  </si>
  <si>
    <t>UPDATE MANUALLY FOR PLATINUM</t>
  </si>
  <si>
    <t>Cangshi CS008</t>
  </si>
  <si>
    <t>Cornilleau Competition 540</t>
  </si>
  <si>
    <t>Cornilleau Event (till 30 June 2019)</t>
  </si>
  <si>
    <t>Donic SKY Line Q (till 30 June 2019)</t>
  </si>
  <si>
    <t>Double Happiness DHS Rainbow DÙsseldorf</t>
  </si>
  <si>
    <t>Joola GSC 25</t>
  </si>
  <si>
    <t>KBS 25-2</t>
  </si>
  <si>
    <t>Nexy Panthera</t>
  </si>
  <si>
    <t>Nittaku Crest-25</t>
  </si>
  <si>
    <t>Nittaku Ecoking-Z</t>
  </si>
  <si>
    <t>Nittaku GADO-25W</t>
  </si>
  <si>
    <t>Nittaku Flyer 25-W</t>
  </si>
  <si>
    <t>Nittaku STX212-W (till 30 June 2019)</t>
  </si>
  <si>
    <t>Raise Bridge</t>
  </si>
  <si>
    <t>San-Ei Infinity II (till 30 June 2019)</t>
  </si>
  <si>
    <t>San-Ei One Earth 2014 (till 30 June 2019)</t>
  </si>
  <si>
    <t>San-Ei Tibhar SP Allstar</t>
  </si>
  <si>
    <t>Shiamiq David Jacobs-Pro</t>
  </si>
  <si>
    <t>Shiamiq Showcourt-25 (till 30 June 2019)</t>
  </si>
  <si>
    <t>Stiga 7190-Pro</t>
  </si>
  <si>
    <t>Tagro K-Star</t>
  </si>
  <si>
    <t>Victas VT-25</t>
  </si>
  <si>
    <t>Victas VT-25W</t>
  </si>
  <si>
    <t>Yinhe Prime X25</t>
  </si>
  <si>
    <t>YZJ D99-5</t>
  </si>
  <si>
    <t>Recreation 60</t>
  </si>
  <si>
    <t>Taraflex Table Tennis 3.7</t>
  </si>
  <si>
    <t>Taraflex TT 6.2</t>
  </si>
  <si>
    <t>PVC Flooring DX1303</t>
  </si>
  <si>
    <t>Trioflor-SU5.0 (Purple)</t>
  </si>
  <si>
    <t>DT218</t>
  </si>
  <si>
    <t>Super Weaving Surface (Red)</t>
  </si>
  <si>
    <t>Super Weaving Surface (Purple)</t>
  </si>
  <si>
    <t>Enlio TT7.0</t>
  </si>
  <si>
    <t>San-Ei Limitless (till 30 June 2019)</t>
  </si>
  <si>
    <t>San-Ei Tibhar Integral</t>
  </si>
  <si>
    <t>*prize money over US$1,500 will be paid by bank transfer</t>
  </si>
  <si>
    <r>
      <t xml:space="preserve">Main Draw:  4 Days        </t>
    </r>
    <r>
      <rPr>
        <b/>
        <sz val="11"/>
        <rFont val="Myriad Pro"/>
        <family val="2"/>
      </rPr>
      <t>Knock-out</t>
    </r>
  </si>
  <si>
    <t>for prize money under  US$1,499 *</t>
  </si>
  <si>
    <t>* All amounts over US$1,500 will be paid by bank transfer.</t>
  </si>
  <si>
    <t>Option 5</t>
  </si>
  <si>
    <t>Opt 5</t>
  </si>
  <si>
    <t>Single Occupacy in DR</t>
  </si>
  <si>
    <t>Single Occupacy in Double room per person per day</t>
  </si>
  <si>
    <t>Single Occupancy in Double room per person per day</t>
  </si>
  <si>
    <t>Abbreviations : PLA=Player, COA=Coach, MED=Medical, PRE= Press, ACC=Accompanying person, M=Men, W=Women, SR=Single room, DR=Double room, Single Occupacy in DR</t>
  </si>
  <si>
    <t>Bulgarian Table Tennis Federation</t>
  </si>
  <si>
    <t>Bulgaria, Sofia</t>
  </si>
  <si>
    <t>75 Vasil Levski blvd</t>
  </si>
  <si>
    <t>+359 2 930 06 06</t>
  </si>
  <si>
    <t>+359 2 930 06 07</t>
  </si>
  <si>
    <t>Tsvetozar Hristov</t>
  </si>
  <si>
    <t>+359 898 62 94 69</t>
  </si>
  <si>
    <t>tsve_hristov@yahoo.com</t>
  </si>
  <si>
    <t>TBD</t>
  </si>
  <si>
    <t>Maria Tsipou</t>
  </si>
  <si>
    <t>+302 310809680</t>
  </si>
  <si>
    <t>No fax</t>
  </si>
  <si>
    <t>martsi8698@yahoo.gr</t>
  </si>
  <si>
    <t>Arena Asarel</t>
  </si>
  <si>
    <t>Bulgaria, Panagyurishte 4500, Krastyo Geshanov str</t>
  </si>
  <si>
    <t>Contact person: Ivan Netov</t>
  </si>
  <si>
    <t>+359 888 830 817</t>
  </si>
  <si>
    <t>sportinvest_panagyurishte@abv.bg</t>
  </si>
  <si>
    <t>http://www.arena-asarel.com</t>
  </si>
  <si>
    <t>+359 897 87 09 08</t>
  </si>
  <si>
    <t xml:space="preserve">4175 Starosel </t>
  </si>
  <si>
    <t>Hotel Kamengrad ****</t>
  </si>
  <si>
    <t>Bulgaria, 4500 Panagyurishte, 2 Pavel Bobekov  str.</t>
  </si>
  <si>
    <t>+359 357 628 77</t>
  </si>
  <si>
    <t>+359 357 671 90</t>
  </si>
  <si>
    <t>http://kamengrad.thracian-hoteliers.com/en/</t>
  </si>
  <si>
    <t>Hotel Starosel ****</t>
  </si>
  <si>
    <t>Park Hotel Asarel ***</t>
  </si>
  <si>
    <t>Bulgaria, Panagyurishte 4500, 7 Krastyo Geshanov str</t>
  </si>
  <si>
    <t>Sofia Airport</t>
  </si>
  <si>
    <t>Central Railway Sofia</t>
  </si>
  <si>
    <t>https://courtinn.bg/</t>
  </si>
  <si>
    <t>Opticoelectron 1, 4500 Panagyurishte</t>
  </si>
  <si>
    <t>+359 88 804 2465</t>
  </si>
  <si>
    <t>Hotel Court-inn ***</t>
  </si>
  <si>
    <t>Asarel Bulgaria Open</t>
  </si>
  <si>
    <t>Raiffeisen Bank</t>
  </si>
  <si>
    <t>Bulgaria, 4500 Panagyurishte</t>
  </si>
  <si>
    <t>Georgi Benkovski str</t>
  </si>
  <si>
    <t>BG11RZBB91551005498285</t>
  </si>
  <si>
    <t>RZBBBGSF</t>
  </si>
  <si>
    <t>Ammounts up to 5000 Euro may be paid cash, on site. Preliminary agreement is needed.</t>
  </si>
  <si>
    <t>Venue, Arena Asarel</t>
  </si>
  <si>
    <t xml:space="preserve">+359 357 888 00 </t>
  </si>
  <si>
    <t>http://bttf-bg.com</t>
  </si>
  <si>
    <t>The entering association will be charged with one night costs of the official hospitality package                                                                     
(Option 2; Single room); this is valid for players, coaches, medical staff, accompanied persons
For room changes in the room nights, after check-in, the LOC must inform the National Association concerned about the exact costs.</t>
  </si>
  <si>
    <t>2) Cash upon your arrival</t>
  </si>
  <si>
    <t>http://asarel.thracian-hoteliers.com</t>
  </si>
  <si>
    <t>https://www.starosel.com</t>
  </si>
  <si>
    <t>*Kamengrad is a 4 star hotel. It is at a walking distace to the venue. There are two swimming pools, inside and in the open, SPA center, tennis courts and fitness. We have limited number of rooms in this hotel.
*We offer accommodation in a double room used as a single. The price for this option is 220 Euro per person, per day.</t>
  </si>
  <si>
    <t>*Park Hotel Asarel is a three star hotel. It is sutuated at a walking distance to the venue.
*We offer accommodation in a double room used as a single. The price for this option is 200 Euro per person, per day.</t>
  </si>
  <si>
    <t>*Starosel is a 4 star Bulgarian traditional style hotel. There are two SPA centers, three swimming pools, fitness and winery. 
*We offer accommodation in a double room used as a single. The price for this option is 190 Euro per person, per day. This hotel is at a 30 minutes bus ride away from the Venue.</t>
  </si>
  <si>
    <t>*Hotel Court-inn is a three star hotel. 
*We offer accommodation in a double room used as a single. The price for this option is 190 Euro per person, per day. This hotel is at a  5 minutes bus ride away from the Venue.</t>
  </si>
  <si>
    <t>bttf@abv.bg, accommodation@asarelbulgariaopen.com</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</si>
</sst>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64" formatCode="[$-1009]mmmm\ d\,\ yyyy;@"/>
    <numFmt numFmtId="165" formatCode="yyyy/mm/dd;@"/>
    <numFmt numFmtId="166" formatCode="[$-F800]dddd\,\ mmmm\ dd\,\ yyyy"/>
    <numFmt numFmtId="167" formatCode="[$$-409]#,##0"/>
    <numFmt numFmtId="168" formatCode="dd\-mm\-yy;@"/>
    <numFmt numFmtId="169" formatCode="[$-409]d\-mmm\-yy;@"/>
    <numFmt numFmtId="170" formatCode="h:mm;@"/>
    <numFmt numFmtId="171" formatCode="0.0%"/>
    <numFmt numFmtId="172" formatCode="[$-C09]dd\-mmm\-yy;@"/>
    <numFmt numFmtId="173" formatCode="[$-409]dd\-mmm\-yy;@"/>
    <numFmt numFmtId="174" formatCode="[$-1009]d\-mmm\-yy;@"/>
  </numFmts>
  <fonts count="161">
    <font>
      <sz val="10"/>
      <name val="Arial"/>
    </font>
    <font>
      <b/>
      <sz val="10"/>
      <name val="Arial"/>
      <family val="2"/>
    </font>
    <font>
      <b/>
      <sz val="20"/>
      <name val="Verdana"/>
      <family val="2"/>
    </font>
    <font>
      <sz val="8"/>
      <name val="Arial"/>
      <family val="2"/>
    </font>
    <font>
      <b/>
      <sz val="12"/>
      <name val="Verdana"/>
      <family val="2"/>
      <charset val="238"/>
    </font>
    <font>
      <sz val="12"/>
      <name val="Arial"/>
      <family val="2"/>
    </font>
    <font>
      <b/>
      <sz val="12"/>
      <name val="Arial"/>
      <family val="2"/>
    </font>
    <font>
      <b/>
      <sz val="12"/>
      <color indexed="9"/>
      <name val="Arial"/>
      <family val="2"/>
    </font>
    <font>
      <u/>
      <sz val="10"/>
      <color indexed="12"/>
      <name val="Arial"/>
      <family val="2"/>
    </font>
    <font>
      <i/>
      <sz val="10"/>
      <name val="Arial"/>
      <family val="2"/>
    </font>
    <font>
      <sz val="10"/>
      <name val="Arial"/>
      <family val="2"/>
      <charset val="238"/>
    </font>
    <font>
      <b/>
      <sz val="10"/>
      <color indexed="10"/>
      <name val="Arial"/>
      <family val="2"/>
    </font>
    <font>
      <b/>
      <i/>
      <sz val="10"/>
      <name val="Arial"/>
      <family val="2"/>
    </font>
    <font>
      <b/>
      <sz val="12"/>
      <color indexed="10"/>
      <name val="Verdana"/>
      <family val="2"/>
    </font>
    <font>
      <sz val="10"/>
      <name val="Verdana"/>
      <family val="2"/>
    </font>
    <font>
      <b/>
      <i/>
      <sz val="10"/>
      <color indexed="10"/>
      <name val="Verdana"/>
      <family val="2"/>
    </font>
    <font>
      <b/>
      <sz val="10"/>
      <name val="Verdana"/>
      <family val="2"/>
    </font>
    <font>
      <i/>
      <sz val="8"/>
      <name val="Verdana"/>
      <family val="2"/>
    </font>
    <font>
      <b/>
      <sz val="10"/>
      <color indexed="10"/>
      <name val="Verdana"/>
      <family val="2"/>
    </font>
    <font>
      <i/>
      <sz val="10"/>
      <name val="Verdana"/>
      <family val="2"/>
    </font>
    <font>
      <sz val="8"/>
      <name val="Verdana"/>
      <family val="2"/>
    </font>
    <font>
      <b/>
      <sz val="8"/>
      <color indexed="81"/>
      <name val="Tahoma"/>
      <family val="2"/>
    </font>
    <font>
      <b/>
      <sz val="8"/>
      <color indexed="12"/>
      <name val="Tahoma"/>
      <family val="2"/>
    </font>
    <font>
      <sz val="8"/>
      <color indexed="81"/>
      <name val="Tahoma"/>
      <family val="2"/>
    </font>
    <font>
      <b/>
      <i/>
      <sz val="10"/>
      <name val="Verdana"/>
      <family val="2"/>
    </font>
    <font>
      <sz val="9"/>
      <color indexed="81"/>
      <name val="Tahoma"/>
      <family val="2"/>
    </font>
    <font>
      <b/>
      <sz val="9"/>
      <color indexed="81"/>
      <name val="Tahoma"/>
      <family val="2"/>
    </font>
    <font>
      <b/>
      <sz val="9"/>
      <color indexed="12"/>
      <name val="Tahoma"/>
      <family val="2"/>
    </font>
    <font>
      <b/>
      <sz val="10"/>
      <color indexed="12"/>
      <name val="Verdana"/>
      <family val="2"/>
    </font>
    <font>
      <b/>
      <i/>
      <sz val="8"/>
      <color indexed="10"/>
      <name val="Tahoma"/>
      <family val="2"/>
    </font>
    <font>
      <b/>
      <sz val="8"/>
      <color indexed="48"/>
      <name val="Tahoma"/>
      <family val="2"/>
    </font>
    <font>
      <sz val="9"/>
      <name val="Verdana"/>
      <family val="2"/>
    </font>
    <font>
      <b/>
      <i/>
      <sz val="12"/>
      <name val="Arial"/>
      <family val="2"/>
    </font>
    <font>
      <b/>
      <i/>
      <sz val="16"/>
      <name val="Arial"/>
      <family val="2"/>
    </font>
    <font>
      <b/>
      <sz val="18"/>
      <name val="Arial"/>
      <family val="2"/>
    </font>
    <font>
      <b/>
      <i/>
      <sz val="12"/>
      <color indexed="10"/>
      <name val="Verdana"/>
      <family val="2"/>
    </font>
    <font>
      <b/>
      <i/>
      <sz val="14"/>
      <color indexed="10"/>
      <name val="Verdana"/>
      <family val="2"/>
    </font>
    <font>
      <b/>
      <sz val="14"/>
      <color indexed="10"/>
      <name val="Verdana"/>
      <family val="2"/>
    </font>
    <font>
      <b/>
      <sz val="18"/>
      <color indexed="10"/>
      <name val="Verdana"/>
      <family val="2"/>
    </font>
    <font>
      <b/>
      <sz val="12"/>
      <color indexed="10"/>
      <name val="Arial"/>
      <family val="2"/>
    </font>
    <font>
      <b/>
      <sz val="12"/>
      <color indexed="9"/>
      <name val="Arial"/>
      <family val="2"/>
    </font>
    <font>
      <b/>
      <i/>
      <u/>
      <sz val="16"/>
      <color indexed="10"/>
      <name val="Arial"/>
      <family val="2"/>
    </font>
    <font>
      <i/>
      <sz val="9"/>
      <name val="Verdana"/>
      <family val="2"/>
    </font>
    <font>
      <b/>
      <sz val="12"/>
      <name val="Calibri"/>
      <family val="2"/>
    </font>
    <font>
      <sz val="8"/>
      <name val="Arial"/>
      <family val="2"/>
    </font>
    <font>
      <b/>
      <i/>
      <sz val="10"/>
      <color indexed="10"/>
      <name val="Verdana"/>
      <family val="2"/>
    </font>
    <font>
      <u/>
      <sz val="10"/>
      <color theme="11"/>
      <name val="Arial"/>
      <family val="2"/>
      <charset val="238"/>
    </font>
    <font>
      <b/>
      <sz val="9"/>
      <color indexed="10"/>
      <name val="Verdana"/>
      <family val="2"/>
      <charset val="238"/>
    </font>
    <font>
      <sz val="10"/>
      <color rgb="FFFF0000"/>
      <name val="Verdana"/>
      <family val="2"/>
      <charset val="238"/>
    </font>
    <font>
      <sz val="10"/>
      <color theme="0"/>
      <name val="Arial"/>
      <family val="2"/>
      <charset val="238"/>
    </font>
    <font>
      <sz val="12"/>
      <color theme="0"/>
      <name val="Arial"/>
      <family val="2"/>
      <charset val="238"/>
    </font>
    <font>
      <sz val="10"/>
      <name val="Arial"/>
      <family val="2"/>
    </font>
    <font>
      <b/>
      <sz val="18"/>
      <name val="Verdana"/>
      <family val="2"/>
      <charset val="238"/>
    </font>
    <font>
      <b/>
      <sz val="10"/>
      <color theme="0"/>
      <name val="Verdana"/>
      <family val="2"/>
      <charset val="238"/>
    </font>
    <font>
      <sz val="9"/>
      <color indexed="81"/>
      <name val="Arial"/>
      <family val="2"/>
      <charset val="238"/>
    </font>
    <font>
      <b/>
      <sz val="9"/>
      <color indexed="81"/>
      <name val="Arial"/>
      <family val="2"/>
      <charset val="238"/>
    </font>
    <font>
      <b/>
      <sz val="10"/>
      <color rgb="FFFF0000"/>
      <name val="Arial"/>
      <family val="2"/>
      <charset val="238"/>
    </font>
    <font>
      <b/>
      <i/>
      <sz val="8"/>
      <color rgb="FFFF0000"/>
      <name val="Verdana"/>
      <family val="2"/>
      <charset val="238"/>
    </font>
    <font>
      <u/>
      <sz val="10"/>
      <color indexed="12"/>
      <name val="Verdana"/>
      <family val="2"/>
      <charset val="238"/>
    </font>
    <font>
      <b/>
      <sz val="9"/>
      <name val="Verdana"/>
      <family val="2"/>
      <charset val="238"/>
    </font>
    <font>
      <b/>
      <sz val="9"/>
      <color rgb="FFFF0000"/>
      <name val="Verdana"/>
      <family val="2"/>
      <charset val="238"/>
    </font>
    <font>
      <b/>
      <i/>
      <sz val="22"/>
      <color indexed="9"/>
      <name val="Verdana"/>
      <family val="2"/>
      <charset val="238"/>
    </font>
    <font>
      <b/>
      <i/>
      <sz val="22"/>
      <color theme="0"/>
      <name val="Verdana"/>
      <family val="2"/>
      <charset val="238"/>
    </font>
    <font>
      <b/>
      <sz val="14"/>
      <name val="Verdana"/>
      <family val="2"/>
      <charset val="238"/>
    </font>
    <font>
      <b/>
      <i/>
      <sz val="12"/>
      <color theme="1"/>
      <name val="Verdana"/>
      <family val="2"/>
      <charset val="238"/>
    </font>
    <font>
      <sz val="10"/>
      <color rgb="FF0000FF"/>
      <name val="Verdana"/>
      <family val="2"/>
      <charset val="238"/>
    </font>
    <font>
      <b/>
      <sz val="14"/>
      <color theme="0"/>
      <name val="Verdana"/>
      <family val="2"/>
      <charset val="238"/>
    </font>
    <font>
      <sz val="10"/>
      <color theme="0"/>
      <name val="Verdana"/>
      <family val="2"/>
      <charset val="238"/>
    </font>
    <font>
      <b/>
      <i/>
      <sz val="12"/>
      <color theme="0"/>
      <name val="Verdana"/>
      <family val="2"/>
      <charset val="238"/>
    </font>
    <font>
      <b/>
      <i/>
      <sz val="12"/>
      <name val="Verdana"/>
      <family val="2"/>
      <charset val="238"/>
    </font>
    <font>
      <u/>
      <sz val="10"/>
      <color theme="0"/>
      <name val="Verdana"/>
      <family val="2"/>
      <charset val="238"/>
    </font>
    <font>
      <b/>
      <i/>
      <u/>
      <sz val="12"/>
      <color theme="1"/>
      <name val="Verdana"/>
      <family val="2"/>
      <charset val="238"/>
    </font>
    <font>
      <u/>
      <sz val="10"/>
      <name val="Verdana"/>
      <family val="2"/>
      <charset val="238"/>
    </font>
    <font>
      <b/>
      <i/>
      <sz val="10"/>
      <color rgb="FFDD0806"/>
      <name val="Verdana"/>
      <family val="2"/>
    </font>
    <font>
      <b/>
      <u/>
      <sz val="12"/>
      <color indexed="12"/>
      <name val="Verdana"/>
      <family val="2"/>
      <charset val="238"/>
    </font>
    <font>
      <b/>
      <sz val="10"/>
      <color rgb="FF004D40"/>
      <name val="Verdana"/>
      <family val="2"/>
      <charset val="238"/>
    </font>
    <font>
      <b/>
      <sz val="9"/>
      <color indexed="9"/>
      <name val="Verdana"/>
      <family val="2"/>
      <charset val="238"/>
    </font>
    <font>
      <b/>
      <sz val="11"/>
      <name val="Verdana"/>
      <family val="2"/>
      <charset val="238"/>
    </font>
    <font>
      <b/>
      <sz val="12"/>
      <color rgb="FF004D40"/>
      <name val="Verdana"/>
      <family val="2"/>
    </font>
    <font>
      <i/>
      <sz val="10"/>
      <color theme="0"/>
      <name val="Verdana"/>
      <family val="2"/>
      <charset val="238"/>
    </font>
    <font>
      <b/>
      <i/>
      <sz val="20"/>
      <color indexed="9"/>
      <name val="Verdana"/>
      <family val="2"/>
      <charset val="238"/>
    </font>
    <font>
      <sz val="17"/>
      <color indexed="10"/>
      <name val="Exo 2 Regular Expanded"/>
    </font>
    <font>
      <sz val="18"/>
      <name val="Exo 2 Bold Expanded"/>
    </font>
    <font>
      <sz val="10"/>
      <name val="Exo 2 Bold Expanded"/>
    </font>
    <font>
      <sz val="11"/>
      <name val="Exo 2 Regular Expanded"/>
    </font>
    <font>
      <b/>
      <sz val="11"/>
      <color theme="0"/>
      <name val="Verdana"/>
      <family val="2"/>
      <charset val="238"/>
    </font>
    <font>
      <sz val="16"/>
      <name val="Arial"/>
      <family val="2"/>
      <charset val="238"/>
    </font>
    <font>
      <sz val="10"/>
      <name val="Myriad Pro"/>
      <family val="2"/>
    </font>
    <font>
      <sz val="11"/>
      <name val="Myriad Pro"/>
      <family val="2"/>
    </font>
    <font>
      <b/>
      <i/>
      <sz val="11"/>
      <color indexed="10"/>
      <name val="Myriad Pro"/>
      <family val="2"/>
    </font>
    <font>
      <b/>
      <sz val="11"/>
      <name val="Myriad Pro"/>
      <family val="2"/>
    </font>
    <font>
      <b/>
      <sz val="10"/>
      <color theme="0"/>
      <name val="Myriad Pro"/>
      <family val="2"/>
    </font>
    <font>
      <b/>
      <sz val="11"/>
      <color theme="0"/>
      <name val="Myriad Pro"/>
      <family val="2"/>
    </font>
    <font>
      <i/>
      <sz val="11"/>
      <name val="Myriad Pro"/>
      <family val="2"/>
    </font>
    <font>
      <sz val="9"/>
      <name val="Myriad Pro"/>
      <family val="2"/>
    </font>
    <font>
      <b/>
      <sz val="11"/>
      <color rgb="FF0000FF"/>
      <name val="Myriad Pro"/>
      <family val="2"/>
    </font>
    <font>
      <b/>
      <sz val="11"/>
      <color rgb="FFFF0000"/>
      <name val="Myriad Pro"/>
      <family val="2"/>
    </font>
    <font>
      <b/>
      <i/>
      <sz val="11"/>
      <name val="Myriad Pro"/>
      <family val="2"/>
    </font>
    <font>
      <b/>
      <sz val="9"/>
      <color rgb="FFFF0000"/>
      <name val="Myriad Pro"/>
      <family val="2"/>
    </font>
    <font>
      <b/>
      <i/>
      <sz val="9"/>
      <color rgb="FFFF0000"/>
      <name val="Myriad Pro"/>
      <family val="2"/>
    </font>
    <font>
      <b/>
      <i/>
      <sz val="11"/>
      <color rgb="FFFF0000"/>
      <name val="Myriad Pro"/>
      <family val="2"/>
    </font>
    <font>
      <b/>
      <sz val="11"/>
      <color indexed="10"/>
      <name val="Myriad Pro"/>
      <family val="2"/>
    </font>
    <font>
      <sz val="11"/>
      <color rgb="FFFF0000"/>
      <name val="Myriad Pro"/>
      <family val="2"/>
    </font>
    <font>
      <b/>
      <sz val="9"/>
      <name val="Myriad Pro"/>
      <family val="2"/>
    </font>
    <font>
      <sz val="9"/>
      <color rgb="FFFF0000"/>
      <name val="Myriad Pro"/>
      <family val="2"/>
    </font>
    <font>
      <b/>
      <sz val="11"/>
      <color indexed="9"/>
      <name val="Myriad Pro"/>
      <family val="2"/>
    </font>
    <font>
      <b/>
      <sz val="9"/>
      <color theme="0"/>
      <name val="Myriad Pro"/>
      <family val="2"/>
    </font>
    <font>
      <b/>
      <u/>
      <sz val="11"/>
      <color rgb="FFFF0000"/>
      <name val="Myriad Pro"/>
      <family val="2"/>
    </font>
    <font>
      <b/>
      <sz val="12"/>
      <name val="Myriad Pro"/>
      <family val="2"/>
    </font>
    <font>
      <b/>
      <sz val="9"/>
      <color indexed="9"/>
      <name val="Myriad Pro"/>
      <family val="2"/>
    </font>
    <font>
      <b/>
      <sz val="9"/>
      <color indexed="10"/>
      <name val="Myriad Pro"/>
      <family val="2"/>
    </font>
    <font>
      <sz val="11"/>
      <color rgb="FF000000"/>
      <name val="Verdana"/>
      <family val="2"/>
      <charset val="238"/>
    </font>
    <font>
      <b/>
      <i/>
      <u/>
      <sz val="11"/>
      <color rgb="FFFF0000"/>
      <name val="Verdana"/>
      <family val="2"/>
      <charset val="238"/>
    </font>
    <font>
      <sz val="11"/>
      <name val="Verdana"/>
      <family val="2"/>
      <charset val="238"/>
    </font>
    <font>
      <b/>
      <sz val="11"/>
      <color rgb="FFFF0000"/>
      <name val="Verdana"/>
      <family val="2"/>
      <charset val="238"/>
    </font>
    <font>
      <sz val="11"/>
      <color rgb="FFFF0000"/>
      <name val="Verdana"/>
      <family val="2"/>
      <charset val="238"/>
    </font>
    <font>
      <b/>
      <u/>
      <sz val="12"/>
      <color theme="0"/>
      <name val="Myriad Pro"/>
      <family val="2"/>
    </font>
    <font>
      <b/>
      <sz val="14"/>
      <color rgb="FFFF0000"/>
      <name val="Myriad Pro"/>
      <family val="2"/>
    </font>
    <font>
      <u/>
      <sz val="11"/>
      <color indexed="12"/>
      <name val="Myriad Pro"/>
      <family val="2"/>
    </font>
    <font>
      <b/>
      <sz val="11"/>
      <color theme="1"/>
      <name val="Verdana"/>
      <family val="2"/>
      <charset val="238"/>
    </font>
    <font>
      <b/>
      <sz val="9"/>
      <color rgb="FF000000"/>
      <name val="Arial"/>
      <family val="2"/>
      <charset val="238"/>
    </font>
    <font>
      <sz val="9"/>
      <color rgb="FF000000"/>
      <name val="Arial"/>
      <family val="2"/>
      <charset val="238"/>
    </font>
    <font>
      <b/>
      <sz val="8"/>
      <color rgb="FF000000"/>
      <name val="Tahoma"/>
      <family val="2"/>
    </font>
    <font>
      <sz val="8"/>
      <color rgb="FF000000"/>
      <name val="Tahoma"/>
      <family val="2"/>
    </font>
    <font>
      <b/>
      <sz val="8"/>
      <color rgb="FF0000D4"/>
      <name val="Tahoma"/>
      <family val="2"/>
    </font>
    <font>
      <b/>
      <sz val="9"/>
      <color rgb="FF000000"/>
      <name val="Tahoma"/>
      <family val="2"/>
    </font>
    <font>
      <b/>
      <sz val="9"/>
      <color rgb="FF0000D4"/>
      <name val="Tahoma"/>
      <family val="2"/>
    </font>
    <font>
      <sz val="9"/>
      <color rgb="FF000000"/>
      <name val="Tahoma"/>
      <family val="2"/>
    </font>
    <font>
      <b/>
      <sz val="11"/>
      <color theme="1"/>
      <name val="Myriad Pro"/>
      <family val="2"/>
    </font>
    <font>
      <sz val="11"/>
      <color theme="1"/>
      <name val="Myriad Pro"/>
      <family val="2"/>
    </font>
    <font>
      <sz val="10"/>
      <color rgb="FFFFFF00"/>
      <name val="Verdana"/>
      <family val="2"/>
    </font>
    <font>
      <sz val="9"/>
      <color rgb="FFFFFF00"/>
      <name val="Verdana"/>
      <family val="2"/>
    </font>
    <font>
      <i/>
      <sz val="12"/>
      <color rgb="FFFFFF00"/>
      <name val="Verdana"/>
      <family val="2"/>
    </font>
    <font>
      <i/>
      <sz val="10"/>
      <name val="Myriad Pro"/>
      <family val="2"/>
    </font>
    <font>
      <sz val="10"/>
      <name val="Myriad Pro"/>
      <family val="2"/>
    </font>
    <font>
      <sz val="11"/>
      <name val="Myriad Pro"/>
      <family val="2"/>
    </font>
    <font>
      <sz val="13"/>
      <name val="Exo 2 Expanded"/>
      <family val="3"/>
    </font>
    <font>
      <b/>
      <sz val="20"/>
      <name val="Exo 2 Expanded"/>
      <family val="3"/>
    </font>
    <font>
      <b/>
      <sz val="18"/>
      <color rgb="FF004D40"/>
      <name val="Exo 2 Expanded"/>
      <family val="3"/>
    </font>
    <font>
      <b/>
      <sz val="16"/>
      <color rgb="FF004D40"/>
      <name val="Exo 2 Expanded"/>
      <family val="3"/>
    </font>
    <font>
      <b/>
      <sz val="13"/>
      <name val="Exo 2 Expanded"/>
      <family val="3"/>
    </font>
    <font>
      <b/>
      <sz val="10"/>
      <name val="Exo 2 Expanded"/>
      <family val="3"/>
    </font>
    <font>
      <b/>
      <sz val="16"/>
      <name val="Exo 2 Expanded"/>
      <family val="3"/>
    </font>
    <font>
      <b/>
      <sz val="12"/>
      <color rgb="FF004D40"/>
      <name val="Exo 2 Expanded"/>
      <family val="3"/>
    </font>
    <font>
      <b/>
      <sz val="13"/>
      <color rgb="FF004D40"/>
      <name val="Exo 2 Expanded"/>
      <family val="3"/>
    </font>
    <font>
      <sz val="10"/>
      <name val="Exo 2 Expanded"/>
      <family val="3"/>
    </font>
    <font>
      <b/>
      <i/>
      <sz val="10"/>
      <color indexed="10"/>
      <name val="Exo 2 Expanded"/>
      <family val="3"/>
    </font>
    <font>
      <b/>
      <sz val="10"/>
      <color theme="0"/>
      <name val="Exo 2 Expanded"/>
      <family val="3"/>
    </font>
    <font>
      <i/>
      <sz val="10"/>
      <name val="Exo 2 Expanded"/>
      <family val="3"/>
    </font>
    <font>
      <b/>
      <i/>
      <sz val="10"/>
      <name val="Exo 2 Expanded"/>
      <family val="3"/>
    </font>
    <font>
      <b/>
      <sz val="11"/>
      <color rgb="FFFF0000"/>
      <name val="Exo 2 Expanded"/>
      <family val="3"/>
    </font>
    <font>
      <sz val="11"/>
      <name val="Exo 2 Expanded"/>
      <family val="3"/>
    </font>
    <font>
      <b/>
      <sz val="18"/>
      <color theme="0"/>
      <name val="Exo 2 Expanded"/>
      <family val="3"/>
    </font>
    <font>
      <b/>
      <sz val="11"/>
      <name val="Myriad Pro"/>
    </font>
    <font>
      <sz val="9"/>
      <color indexed="81"/>
      <name val="Tahoma"/>
      <family val="2"/>
      <charset val="204"/>
    </font>
    <font>
      <b/>
      <sz val="9"/>
      <color indexed="81"/>
      <name val="Tahoma"/>
      <family val="2"/>
      <charset val="204"/>
    </font>
    <font>
      <b/>
      <sz val="10"/>
      <name val="Myriad Pro"/>
      <family val="2"/>
    </font>
    <font>
      <sz val="8"/>
      <color indexed="10"/>
      <name val="Myriad Pro"/>
      <family val="2"/>
    </font>
    <font>
      <i/>
      <sz val="8"/>
      <name val="Myriad Pro"/>
      <family val="2"/>
    </font>
    <font>
      <sz val="10"/>
      <color indexed="10"/>
      <name val="Myriad Pro"/>
      <family val="2"/>
    </font>
    <font>
      <b/>
      <i/>
      <sz val="10"/>
      <color rgb="FFFF0000"/>
      <name val="Myriad Pro"/>
      <family val="2"/>
    </font>
  </fonts>
  <fills count="27">
    <fill>
      <patternFill patternType="none"/>
    </fill>
    <fill>
      <patternFill patternType="gray125"/>
    </fill>
    <fill>
      <patternFill patternType="solid">
        <fgColor indexed="9"/>
        <bgColor indexed="64"/>
      </patternFill>
    </fill>
    <fill>
      <patternFill patternType="solid">
        <fgColor indexed="10"/>
        <bgColor indexed="64"/>
      </patternFill>
    </fill>
    <fill>
      <patternFill patternType="solid">
        <fgColor indexed="8"/>
        <bgColor indexed="64"/>
      </patternFill>
    </fill>
    <fill>
      <patternFill patternType="solid">
        <fgColor indexed="17"/>
        <bgColor indexed="64"/>
      </patternFill>
    </fill>
    <fill>
      <patternFill patternType="solid">
        <fgColor indexed="13"/>
        <bgColor indexed="64"/>
      </patternFill>
    </fill>
    <fill>
      <patternFill patternType="solid">
        <fgColor rgb="FFFFFF00"/>
        <bgColor indexed="64"/>
      </patternFill>
    </fill>
    <fill>
      <patternFill patternType="solid">
        <fgColor rgb="FFCCFFCC"/>
        <bgColor indexed="64"/>
      </patternFill>
    </fill>
    <fill>
      <patternFill patternType="solid">
        <fgColor rgb="FF004D40"/>
        <bgColor indexed="64"/>
      </patternFill>
    </fill>
    <fill>
      <patternFill patternType="solid">
        <fgColor rgb="FFCFE5D5"/>
        <bgColor indexed="64"/>
      </patternFill>
    </fill>
    <fill>
      <patternFill patternType="solid">
        <fgColor theme="1"/>
        <bgColor indexed="64"/>
      </patternFill>
    </fill>
    <fill>
      <patternFill patternType="solid">
        <fgColor theme="0" tint="-0.249977111117893"/>
        <bgColor indexed="64"/>
      </patternFill>
    </fill>
    <fill>
      <patternFill patternType="solid">
        <fgColor theme="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1" tint="0.249977111117893"/>
        <bgColor indexed="64"/>
      </patternFill>
    </fill>
    <fill>
      <patternFill patternType="solid">
        <fgColor theme="0"/>
        <bgColor rgb="FF000000"/>
      </patternFill>
    </fill>
    <fill>
      <patternFill patternType="solid">
        <fgColor theme="1" tint="0.14999847407452621"/>
        <bgColor indexed="64"/>
      </patternFill>
    </fill>
    <fill>
      <patternFill patternType="solid">
        <fgColor rgb="FFF2F2F2"/>
        <bgColor rgb="FF000000"/>
      </patternFill>
    </fill>
    <fill>
      <patternFill patternType="solid">
        <fgColor theme="0" tint="-0.14999847407452621"/>
        <bgColor rgb="FF000000"/>
      </patternFill>
    </fill>
    <fill>
      <patternFill patternType="solid">
        <fgColor rgb="FFDA9694"/>
        <bgColor rgb="FF000000"/>
      </patternFill>
    </fill>
    <fill>
      <patternFill patternType="solid">
        <fgColor rgb="FFD9D9D9"/>
        <bgColor rgb="FF000000"/>
      </patternFill>
    </fill>
    <fill>
      <patternFill patternType="solid">
        <fgColor rgb="FFC4D79B"/>
        <bgColor rgb="FF000000"/>
      </patternFill>
    </fill>
    <fill>
      <patternFill patternType="solid">
        <fgColor rgb="FFE8D10E"/>
        <bgColor rgb="FF000000"/>
      </patternFill>
    </fill>
    <fill>
      <patternFill patternType="solid">
        <fgColor rgb="FFFFFFFF"/>
        <bgColor rgb="FF000000"/>
      </patternFill>
    </fill>
    <fill>
      <patternFill patternType="solid">
        <fgColor rgb="FFFF0000"/>
        <bgColor indexed="64"/>
      </patternFill>
    </fill>
  </fills>
  <borders count="30">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style="thin">
        <color auto="1"/>
      </left>
      <right/>
      <top style="thin">
        <color auto="1"/>
      </top>
      <bottom/>
      <diagonal/>
    </border>
    <border>
      <left style="thin">
        <color auto="1"/>
      </left>
      <right style="thin">
        <color auto="1"/>
      </right>
      <top style="thin">
        <color auto="1"/>
      </top>
      <bottom/>
      <diagonal/>
    </border>
    <border>
      <left/>
      <right style="thin">
        <color auto="1"/>
      </right>
      <top style="thin">
        <color auto="1"/>
      </top>
      <bottom style="thin">
        <color auto="1"/>
      </bottom>
      <diagonal/>
    </border>
    <border>
      <left style="thin">
        <color auto="1"/>
      </left>
      <right/>
      <top/>
      <bottom style="thin">
        <color auto="1"/>
      </bottom>
      <diagonal/>
    </border>
    <border>
      <left style="thin">
        <color auto="1"/>
      </left>
      <right style="thin">
        <color auto="1"/>
      </right>
      <top/>
      <bottom style="thin">
        <color auto="1"/>
      </bottom>
      <diagonal/>
    </border>
    <border>
      <left/>
      <right/>
      <top style="thin">
        <color auto="1"/>
      </top>
      <bottom/>
      <diagonal/>
    </border>
    <border>
      <left style="thin">
        <color auto="1"/>
      </left>
      <right/>
      <top/>
      <bottom/>
      <diagonal/>
    </border>
    <border>
      <left/>
      <right/>
      <top/>
      <bottom style="thin">
        <color auto="1"/>
      </bottom>
      <diagonal/>
    </border>
    <border>
      <left/>
      <right style="thin">
        <color auto="1"/>
      </right>
      <top style="thin">
        <color auto="1"/>
      </top>
      <bottom/>
      <diagonal/>
    </border>
    <border>
      <left/>
      <right style="thin">
        <color auto="1"/>
      </right>
      <top/>
      <bottom/>
      <diagonal/>
    </border>
    <border>
      <left/>
      <right/>
      <top style="thin">
        <color auto="1"/>
      </top>
      <bottom style="thin">
        <color auto="1"/>
      </bottom>
      <diagonal/>
    </border>
    <border>
      <left/>
      <right style="thin">
        <color auto="1"/>
      </right>
      <top/>
      <bottom style="thin">
        <color auto="1"/>
      </bottom>
      <diagonal/>
    </border>
    <border>
      <left/>
      <right style="medium">
        <color auto="1"/>
      </right>
      <top style="medium">
        <color auto="1"/>
      </top>
      <bottom style="medium">
        <color auto="1"/>
      </bottom>
      <diagonal/>
    </border>
    <border>
      <left style="thin">
        <color auto="1"/>
      </left>
      <right style="medium">
        <color auto="1"/>
      </right>
      <top style="medium">
        <color auto="1"/>
      </top>
      <bottom style="thin">
        <color auto="1"/>
      </bottom>
      <diagonal/>
    </border>
    <border>
      <left style="thin">
        <color auto="1"/>
      </left>
      <right style="medium">
        <color auto="1"/>
      </right>
      <top style="thin">
        <color auto="1"/>
      </top>
      <bottom style="thin">
        <color auto="1"/>
      </bottom>
      <diagonal/>
    </border>
    <border>
      <left style="thin">
        <color auto="1"/>
      </left>
      <right style="medium">
        <color auto="1"/>
      </right>
      <top style="thin">
        <color auto="1"/>
      </top>
      <bottom style="medium">
        <color auto="1"/>
      </bottom>
      <diagonal/>
    </border>
    <border>
      <left style="medium">
        <color auto="1"/>
      </left>
      <right style="medium">
        <color auto="1"/>
      </right>
      <top style="medium">
        <color auto="1"/>
      </top>
      <bottom/>
      <diagonal/>
    </border>
    <border>
      <left style="medium">
        <color auto="1"/>
      </left>
      <right style="medium">
        <color auto="1"/>
      </right>
      <top/>
      <bottom/>
      <diagonal/>
    </border>
    <border>
      <left style="medium">
        <color auto="1"/>
      </left>
      <right style="medium">
        <color auto="1"/>
      </right>
      <top/>
      <bottom style="medium">
        <color auto="1"/>
      </bottom>
      <diagonal/>
    </border>
    <border>
      <left style="medium">
        <color auto="1"/>
      </left>
      <right/>
      <top style="medium">
        <color auto="1"/>
      </top>
      <bottom/>
      <diagonal/>
    </border>
    <border>
      <left style="medium">
        <color auto="1"/>
      </left>
      <right/>
      <top/>
      <bottom/>
      <diagonal/>
    </border>
    <border>
      <left style="medium">
        <color auto="1"/>
      </left>
      <right/>
      <top/>
      <bottom style="medium">
        <color auto="1"/>
      </bottom>
      <diagonal/>
    </border>
    <border>
      <left style="medium">
        <color auto="1"/>
      </left>
      <right/>
      <top style="medium">
        <color auto="1"/>
      </top>
      <bottom style="medium">
        <color auto="1"/>
      </bottom>
      <diagonal/>
    </border>
    <border>
      <left/>
      <right/>
      <top style="medium">
        <color auto="1"/>
      </top>
      <bottom style="medium">
        <color auto="1"/>
      </bottom>
      <diagonal/>
    </border>
    <border>
      <left/>
      <right/>
      <top/>
      <bottom style="thin">
        <color theme="1"/>
      </bottom>
      <diagonal/>
    </border>
    <border>
      <left/>
      <right/>
      <top style="thin">
        <color theme="1"/>
      </top>
      <bottom/>
      <diagonal/>
    </border>
  </borders>
  <cellStyleXfs count="389">
    <xf numFmtId="0" fontId="0" fillId="0" borderId="0"/>
    <xf numFmtId="0" fontId="8" fillId="0" borderId="0" applyNumberFormat="0" applyFill="0" applyBorder="0" applyAlignment="0" applyProtection="0">
      <alignment vertical="top"/>
      <protection locked="0"/>
    </xf>
    <xf numFmtId="0" fontId="10" fillId="0" borderId="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cellStyleXfs>
  <cellXfs count="642">
    <xf numFmtId="0" fontId="0" fillId="0" borderId="0" xfId="0"/>
    <xf numFmtId="0" fontId="0" fillId="0" borderId="0" xfId="0" applyAlignment="1">
      <alignment horizontal="center"/>
    </xf>
    <xf numFmtId="0" fontId="5" fillId="0" borderId="0" xfId="0" applyFont="1"/>
    <xf numFmtId="0" fontId="0" fillId="0" borderId="0" xfId="0" applyAlignment="1">
      <alignment vertical="center"/>
    </xf>
    <xf numFmtId="0" fontId="0" fillId="0" borderId="0" xfId="0" applyAlignment="1">
      <alignment horizontal="right"/>
    </xf>
    <xf numFmtId="0" fontId="4" fillId="0" borderId="0" xfId="0" applyFont="1"/>
    <xf numFmtId="0" fontId="1" fillId="0" borderId="2" xfId="0" applyFont="1" applyBorder="1"/>
    <xf numFmtId="0" fontId="1" fillId="0" borderId="2" xfId="0" applyFont="1" applyBorder="1" applyAlignment="1">
      <alignment horizontal="center"/>
    </xf>
    <xf numFmtId="0" fontId="11" fillId="2" borderId="2" xfId="0" applyFont="1" applyFill="1" applyBorder="1" applyAlignment="1">
      <alignment horizontal="center"/>
    </xf>
    <xf numFmtId="0" fontId="13" fillId="0" borderId="0" xfId="0" applyFont="1"/>
    <xf numFmtId="165" fontId="6" fillId="2" borderId="0" xfId="0" applyNumberFormat="1" applyFont="1" applyFill="1" applyAlignment="1" applyProtection="1">
      <alignment vertical="center"/>
      <protection locked="0"/>
    </xf>
    <xf numFmtId="168" fontId="15" fillId="0" borderId="0" xfId="0" applyNumberFormat="1" applyFont="1"/>
    <xf numFmtId="0" fontId="7" fillId="4" borderId="2" xfId="0" applyFont="1" applyFill="1" applyBorder="1" applyAlignment="1">
      <alignment vertical="center"/>
    </xf>
    <xf numFmtId="0" fontId="7" fillId="4" borderId="2" xfId="0" applyFont="1" applyFill="1" applyBorder="1" applyAlignment="1">
      <alignment horizontal="left" vertical="center"/>
    </xf>
    <xf numFmtId="0" fontId="7" fillId="4" borderId="2" xfId="0" applyFont="1" applyFill="1" applyBorder="1" applyAlignment="1">
      <alignment horizontal="center" vertical="center"/>
    </xf>
    <xf numFmtId="0" fontId="6" fillId="0" borderId="2" xfId="0" applyFont="1" applyBorder="1" applyAlignment="1">
      <alignment horizontal="center"/>
    </xf>
    <xf numFmtId="0" fontId="5" fillId="0" borderId="0" xfId="0" applyFont="1" applyAlignment="1">
      <alignment horizontal="center" vertical="center"/>
    </xf>
    <xf numFmtId="169" fontId="7" fillId="4" borderId="2" xfId="0" applyNumberFormat="1" applyFont="1" applyFill="1" applyBorder="1" applyAlignment="1">
      <alignment horizontal="center" vertical="center"/>
    </xf>
    <xf numFmtId="0" fontId="0" fillId="0" borderId="0" xfId="0" applyAlignment="1">
      <alignment horizontal="center" vertical="center"/>
    </xf>
    <xf numFmtId="169" fontId="36" fillId="0" borderId="0" xfId="0" applyNumberFormat="1" applyFont="1" applyAlignment="1">
      <alignment horizontal="center" vertical="center"/>
    </xf>
    <xf numFmtId="168" fontId="35" fillId="0" borderId="0" xfId="0" applyNumberFormat="1" applyFont="1" applyAlignment="1">
      <alignment horizontal="center" vertical="center"/>
    </xf>
    <xf numFmtId="0" fontId="33" fillId="0" borderId="0" xfId="0" applyFont="1" applyAlignment="1">
      <alignment horizontal="center" vertical="center"/>
    </xf>
    <xf numFmtId="0" fontId="39" fillId="0" borderId="0" xfId="0" applyFont="1" applyAlignment="1">
      <alignment horizontal="right"/>
    </xf>
    <xf numFmtId="0" fontId="6" fillId="0" borderId="0" xfId="0" applyFont="1" applyAlignment="1">
      <alignment horizontal="left"/>
    </xf>
    <xf numFmtId="0" fontId="39" fillId="0" borderId="11" xfId="0" applyFont="1" applyBorder="1" applyAlignment="1">
      <alignment horizontal="center" vertical="center"/>
    </xf>
    <xf numFmtId="0" fontId="5" fillId="0" borderId="0" xfId="0" applyFont="1" applyAlignment="1">
      <alignment vertical="center"/>
    </xf>
    <xf numFmtId="0" fontId="5" fillId="0" borderId="0" xfId="0" applyFont="1" applyAlignment="1">
      <alignment horizontal="right" vertical="center"/>
    </xf>
    <xf numFmtId="0" fontId="41" fillId="6" borderId="16" xfId="0" applyFont="1" applyFill="1" applyBorder="1" applyAlignment="1">
      <alignment horizontal="center" vertical="center"/>
    </xf>
    <xf numFmtId="20" fontId="0" fillId="0" borderId="0" xfId="0" applyNumberFormat="1" applyAlignment="1">
      <alignment horizontal="center" vertical="center"/>
    </xf>
    <xf numFmtId="0" fontId="0" fillId="0" borderId="0" xfId="0" applyAlignment="1">
      <alignment horizontal="left" vertical="center"/>
    </xf>
    <xf numFmtId="0" fontId="6" fillId="0" borderId="2" xfId="0" applyFont="1" applyBorder="1" applyAlignment="1" applyProtection="1">
      <alignment horizontal="center" vertical="center"/>
      <protection locked="0"/>
    </xf>
    <xf numFmtId="0" fontId="6" fillId="0" borderId="2" xfId="0" applyFont="1" applyBorder="1" applyAlignment="1" applyProtection="1">
      <alignment vertical="center"/>
      <protection locked="0"/>
    </xf>
    <xf numFmtId="169" fontId="6" fillId="0" borderId="2" xfId="0" applyNumberFormat="1" applyFont="1" applyBorder="1" applyAlignment="1" applyProtection="1">
      <alignment horizontal="center" vertical="center"/>
      <protection locked="0"/>
    </xf>
    <xf numFmtId="0" fontId="9" fillId="0" borderId="2" xfId="0" applyFont="1" applyBorder="1" applyAlignment="1">
      <alignment horizontal="center"/>
    </xf>
    <xf numFmtId="0" fontId="6" fillId="0" borderId="0" xfId="0" applyFont="1" applyAlignment="1">
      <alignment horizontal="center" vertical="center"/>
    </xf>
    <xf numFmtId="0" fontId="6" fillId="0" borderId="17" xfId="0" applyFont="1" applyBorder="1" applyAlignment="1">
      <alignment horizontal="center" vertical="center"/>
    </xf>
    <xf numFmtId="0" fontId="6" fillId="0" borderId="18" xfId="0" applyFont="1" applyBorder="1" applyAlignment="1">
      <alignment horizontal="center" vertical="center"/>
    </xf>
    <xf numFmtId="0" fontId="6" fillId="0" borderId="19" xfId="0" applyFont="1" applyBorder="1" applyAlignment="1">
      <alignment horizontal="center" vertical="center"/>
    </xf>
    <xf numFmtId="0" fontId="6" fillId="0" borderId="20" xfId="0" applyFont="1" applyBorder="1" applyAlignment="1">
      <alignment horizontal="center" vertical="center"/>
    </xf>
    <xf numFmtId="0" fontId="6" fillId="0" borderId="21" xfId="0" applyFont="1" applyBorder="1" applyAlignment="1">
      <alignment horizontal="center" vertical="center"/>
    </xf>
    <xf numFmtId="0" fontId="6" fillId="0" borderId="22" xfId="0" applyFont="1" applyBorder="1" applyAlignment="1">
      <alignment horizontal="center" vertical="center"/>
    </xf>
    <xf numFmtId="0" fontId="6" fillId="0" borderId="20" xfId="0" applyFont="1" applyBorder="1" applyAlignment="1">
      <alignment vertical="center"/>
    </xf>
    <xf numFmtId="0" fontId="6" fillId="0" borderId="21" xfId="0" applyFont="1" applyBorder="1" applyAlignment="1">
      <alignment vertical="center"/>
    </xf>
    <xf numFmtId="0" fontId="6" fillId="0" borderId="22" xfId="0" applyFont="1" applyBorder="1" applyAlignment="1">
      <alignment vertical="center"/>
    </xf>
    <xf numFmtId="4" fontId="0" fillId="0" borderId="0" xfId="0" applyNumberFormat="1" applyAlignment="1">
      <alignment horizontal="center" vertical="center"/>
    </xf>
    <xf numFmtId="4" fontId="0" fillId="0" borderId="23" xfId="0" applyNumberFormat="1" applyBorder="1" applyAlignment="1">
      <alignment horizontal="center" vertical="center"/>
    </xf>
    <xf numFmtId="4" fontId="0" fillId="0" borderId="24" xfId="0" applyNumberFormat="1" applyBorder="1" applyAlignment="1">
      <alignment horizontal="center" vertical="center"/>
    </xf>
    <xf numFmtId="49" fontId="0" fillId="0" borderId="0" xfId="0" applyNumberFormat="1" applyAlignment="1">
      <alignment horizontal="center" vertical="center"/>
    </xf>
    <xf numFmtId="4" fontId="0" fillId="0" borderId="25" xfId="0" applyNumberFormat="1" applyBorder="1" applyAlignment="1">
      <alignment horizontal="center" vertical="center"/>
    </xf>
    <xf numFmtId="2" fontId="6" fillId="0" borderId="5" xfId="0" applyNumberFormat="1" applyFont="1" applyBorder="1" applyAlignment="1">
      <alignment horizontal="center"/>
    </xf>
    <xf numFmtId="4" fontId="6" fillId="0" borderId="5" xfId="0" applyNumberFormat="1" applyFont="1" applyBorder="1" applyAlignment="1">
      <alignment horizontal="center"/>
    </xf>
    <xf numFmtId="2" fontId="6" fillId="0" borderId="2" xfId="0" applyNumberFormat="1" applyFont="1" applyBorder="1" applyAlignment="1">
      <alignment horizontal="center" vertical="center"/>
    </xf>
    <xf numFmtId="4" fontId="7" fillId="4" borderId="2" xfId="0" applyNumberFormat="1" applyFont="1" applyFill="1" applyBorder="1" applyAlignment="1">
      <alignment horizontal="center" vertical="center"/>
    </xf>
    <xf numFmtId="4" fontId="40" fillId="4" borderId="2" xfId="0" applyNumberFormat="1" applyFont="1" applyFill="1" applyBorder="1" applyAlignment="1">
      <alignment horizontal="center" vertical="center"/>
    </xf>
    <xf numFmtId="2" fontId="0" fillId="0" borderId="0" xfId="0" applyNumberFormat="1" applyAlignment="1">
      <alignment horizontal="center" vertical="center"/>
    </xf>
    <xf numFmtId="0" fontId="0" fillId="7" borderId="0" xfId="0" applyFill="1"/>
    <xf numFmtId="0" fontId="0" fillId="0" borderId="0" xfId="0" applyAlignment="1">
      <alignment vertical="top"/>
    </xf>
    <xf numFmtId="0" fontId="49" fillId="0" borderId="0" xfId="0" applyFont="1" applyAlignment="1">
      <alignment horizontal="center" vertical="center"/>
    </xf>
    <xf numFmtId="0" fontId="50" fillId="0" borderId="0" xfId="0" applyFont="1" applyAlignment="1">
      <alignment horizontal="center" vertical="center"/>
    </xf>
    <xf numFmtId="0" fontId="0" fillId="0" borderId="0" xfId="0" applyAlignment="1">
      <alignment horizontal="center" vertical="top"/>
    </xf>
    <xf numFmtId="0" fontId="51" fillId="0" borderId="0" xfId="0" applyFont="1" applyAlignment="1">
      <alignment horizontal="center" vertical="center"/>
    </xf>
    <xf numFmtId="0" fontId="0" fillId="0" borderId="0" xfId="0" quotePrefix="1" applyAlignment="1">
      <alignment horizontal="left" vertical="center"/>
    </xf>
    <xf numFmtId="0" fontId="56" fillId="0" borderId="0" xfId="0" applyFont="1"/>
    <xf numFmtId="3" fontId="56" fillId="0" borderId="0" xfId="0" applyNumberFormat="1" applyFont="1" applyAlignment="1">
      <alignment horizontal="left" vertical="center"/>
    </xf>
    <xf numFmtId="0" fontId="34" fillId="0" borderId="0" xfId="0" applyFont="1" applyAlignment="1" applyProtection="1">
      <alignment horizontal="center" vertical="center"/>
      <protection locked="0"/>
    </xf>
    <xf numFmtId="0" fontId="41" fillId="0" borderId="0" xfId="0" applyFont="1" applyAlignment="1">
      <alignment horizontal="center" vertical="center"/>
    </xf>
    <xf numFmtId="0" fontId="10" fillId="0" borderId="0" xfId="0" applyFont="1" applyAlignment="1">
      <alignment horizontal="center" vertical="center"/>
    </xf>
    <xf numFmtId="0" fontId="13" fillId="0" borderId="0" xfId="0" applyFont="1" applyAlignment="1">
      <alignment horizontal="center"/>
    </xf>
    <xf numFmtId="0" fontId="64" fillId="10" borderId="0" xfId="0" applyFont="1" applyFill="1" applyAlignment="1" applyProtection="1">
      <alignment horizontal="center" vertical="center"/>
      <protection locked="0"/>
    </xf>
    <xf numFmtId="0" fontId="63" fillId="9" borderId="14" xfId="0" applyFont="1" applyFill="1" applyBorder="1" applyAlignment="1">
      <alignment horizontal="center" vertical="center"/>
    </xf>
    <xf numFmtId="0" fontId="66" fillId="9" borderId="14" xfId="0" applyFont="1" applyFill="1" applyBorder="1" applyAlignment="1">
      <alignment horizontal="center" vertical="center"/>
    </xf>
    <xf numFmtId="0" fontId="63" fillId="0" borderId="0" xfId="0" applyFont="1" applyAlignment="1">
      <alignment horizontal="center" vertical="center"/>
    </xf>
    <xf numFmtId="0" fontId="14" fillId="0" borderId="0" xfId="0" applyFont="1" applyAlignment="1">
      <alignment horizontal="center" vertical="center"/>
    </xf>
    <xf numFmtId="0" fontId="67" fillId="9" borderId="14" xfId="0" applyFont="1" applyFill="1" applyBorder="1" applyAlignment="1">
      <alignment horizontal="center" vertical="center"/>
    </xf>
    <xf numFmtId="169" fontId="64" fillId="10" borderId="0" xfId="0" applyNumberFormat="1" applyFont="1" applyFill="1" applyAlignment="1" applyProtection="1">
      <alignment horizontal="center" vertical="center"/>
      <protection locked="0"/>
    </xf>
    <xf numFmtId="167" fontId="69" fillId="0" borderId="0" xfId="0" applyNumberFormat="1" applyFont="1" applyAlignment="1">
      <alignment vertical="center"/>
    </xf>
    <xf numFmtId="0" fontId="63" fillId="0" borderId="0" xfId="0" applyFont="1" applyAlignment="1">
      <alignment horizontal="center" vertical="center" shrinkToFit="1"/>
    </xf>
    <xf numFmtId="0" fontId="67" fillId="0" borderId="0" xfId="0" applyFont="1" applyAlignment="1">
      <alignment horizontal="center" vertical="center"/>
    </xf>
    <xf numFmtId="167" fontId="68" fillId="13" borderId="0" xfId="0" applyNumberFormat="1" applyFont="1" applyFill="1" applyAlignment="1">
      <alignment horizontal="center" vertical="center"/>
    </xf>
    <xf numFmtId="4" fontId="69" fillId="12" borderId="0" xfId="0" applyNumberFormat="1" applyFont="1" applyFill="1" applyAlignment="1">
      <alignment horizontal="center" vertical="center"/>
    </xf>
    <xf numFmtId="4" fontId="68" fillId="12" borderId="0" xfId="0" applyNumberFormat="1" applyFont="1" applyFill="1" applyAlignment="1">
      <alignment horizontal="center" vertical="center"/>
    </xf>
    <xf numFmtId="0" fontId="63" fillId="5" borderId="14" xfId="0" applyFont="1" applyFill="1" applyBorder="1" applyAlignment="1">
      <alignment horizontal="center" vertical="center"/>
    </xf>
    <xf numFmtId="0" fontId="66" fillId="5" borderId="14" xfId="0" applyFont="1" applyFill="1" applyBorder="1" applyAlignment="1">
      <alignment horizontal="center" vertical="center"/>
    </xf>
    <xf numFmtId="0" fontId="14" fillId="0" borderId="0" xfId="0" applyFont="1" applyAlignment="1">
      <alignment vertical="center"/>
    </xf>
    <xf numFmtId="0" fontId="67" fillId="11" borderId="0" xfId="0" applyFont="1" applyFill="1" applyAlignment="1">
      <alignment horizontal="center" vertical="center"/>
    </xf>
    <xf numFmtId="0" fontId="65" fillId="0" borderId="0" xfId="0" applyFont="1" applyAlignment="1">
      <alignment vertical="center"/>
    </xf>
    <xf numFmtId="0" fontId="14" fillId="0" borderId="0" xfId="0" quotePrefix="1" applyFont="1" applyAlignment="1">
      <alignment vertical="center"/>
    </xf>
    <xf numFmtId="169" fontId="14" fillId="0" borderId="0" xfId="0" applyNumberFormat="1" applyFont="1" applyAlignment="1">
      <alignment vertical="center"/>
    </xf>
    <xf numFmtId="167" fontId="69" fillId="0" borderId="0" xfId="0" applyNumberFormat="1" applyFont="1" applyAlignment="1">
      <alignment horizontal="center" vertical="center"/>
    </xf>
    <xf numFmtId="0" fontId="14" fillId="0" borderId="0" xfId="0" quotePrefix="1" applyFont="1" applyAlignment="1">
      <alignment horizontal="center" vertical="center"/>
    </xf>
    <xf numFmtId="0" fontId="14" fillId="9" borderId="14" xfId="0" applyFont="1" applyFill="1" applyBorder="1" applyAlignment="1">
      <alignment horizontal="center" vertical="center"/>
    </xf>
    <xf numFmtId="0" fontId="61" fillId="13" borderId="0" xfId="0" applyFont="1" applyFill="1" applyAlignment="1">
      <alignment horizontal="center" vertical="center"/>
    </xf>
    <xf numFmtId="0" fontId="14" fillId="13" borderId="0" xfId="0" applyFont="1" applyFill="1" applyAlignment="1">
      <alignment horizontal="center" vertical="center"/>
    </xf>
    <xf numFmtId="0" fontId="63" fillId="13" borderId="0" xfId="0" applyFont="1" applyFill="1" applyAlignment="1">
      <alignment horizontal="center" vertical="center"/>
    </xf>
    <xf numFmtId="0" fontId="67" fillId="13" borderId="0" xfId="0" applyFont="1" applyFill="1" applyAlignment="1">
      <alignment horizontal="center" vertical="center"/>
    </xf>
    <xf numFmtId="0" fontId="62" fillId="13" borderId="0" xfId="0" applyFont="1" applyFill="1" applyAlignment="1">
      <alignment horizontal="center" vertical="center"/>
    </xf>
    <xf numFmtId="0" fontId="63" fillId="0" borderId="14" xfId="0" applyFont="1" applyBorder="1" applyAlignment="1">
      <alignment horizontal="center" vertical="center"/>
    </xf>
    <xf numFmtId="0" fontId="64" fillId="10" borderId="14" xfId="0" applyFont="1" applyFill="1" applyBorder="1" applyAlignment="1" applyProtection="1">
      <alignment horizontal="center" vertical="center"/>
      <protection locked="0"/>
    </xf>
    <xf numFmtId="169" fontId="69" fillId="0" borderId="0" xfId="0" applyNumberFormat="1" applyFont="1" applyAlignment="1">
      <alignment horizontal="center" vertical="center"/>
    </xf>
    <xf numFmtId="169" fontId="72" fillId="0" borderId="0" xfId="1" applyNumberFormat="1" applyFont="1" applyAlignment="1" applyProtection="1">
      <alignment horizontal="center" vertical="center"/>
    </xf>
    <xf numFmtId="169" fontId="24" fillId="0" borderId="0" xfId="0" applyNumberFormat="1" applyFont="1" applyAlignment="1">
      <alignment horizontal="center" vertical="center"/>
    </xf>
    <xf numFmtId="169" fontId="19" fillId="0" borderId="0" xfId="0" applyNumberFormat="1" applyFont="1" applyAlignment="1">
      <alignment horizontal="center" vertical="center"/>
    </xf>
    <xf numFmtId="0" fontId="8" fillId="0" borderId="0" xfId="1" applyAlignment="1" applyProtection="1">
      <alignment horizontal="center" vertical="center"/>
    </xf>
    <xf numFmtId="169" fontId="8" fillId="0" borderId="0" xfId="1" applyNumberFormat="1" applyAlignment="1" applyProtection="1">
      <alignment horizontal="center" vertical="center"/>
    </xf>
    <xf numFmtId="169" fontId="68" fillId="0" borderId="0" xfId="0" applyNumberFormat="1" applyFont="1" applyAlignment="1">
      <alignment horizontal="center" vertical="center"/>
    </xf>
    <xf numFmtId="0" fontId="24" fillId="0" borderId="0" xfId="0" applyFont="1" applyAlignment="1">
      <alignment horizontal="center" vertical="center"/>
    </xf>
    <xf numFmtId="169" fontId="68" fillId="13" borderId="0" xfId="0" applyNumberFormat="1" applyFont="1" applyFill="1" applyAlignment="1">
      <alignment horizontal="center" vertical="center"/>
    </xf>
    <xf numFmtId="169" fontId="58" fillId="13" borderId="0" xfId="1" applyNumberFormat="1" applyFont="1" applyFill="1" applyAlignment="1" applyProtection="1">
      <alignment horizontal="center" vertical="center"/>
    </xf>
    <xf numFmtId="169" fontId="70" fillId="0" borderId="0" xfId="1" applyNumberFormat="1" applyFont="1" applyAlignment="1" applyProtection="1">
      <alignment horizontal="center" vertical="center"/>
    </xf>
    <xf numFmtId="167" fontId="68" fillId="0" borderId="0" xfId="0" applyNumberFormat="1" applyFont="1" applyAlignment="1">
      <alignment horizontal="center" vertical="center"/>
    </xf>
    <xf numFmtId="1" fontId="69" fillId="0" borderId="0" xfId="0" applyNumberFormat="1" applyFont="1" applyAlignment="1">
      <alignment vertical="center"/>
    </xf>
    <xf numFmtId="1" fontId="69" fillId="0" borderId="0" xfId="0" applyNumberFormat="1" applyFont="1" applyAlignment="1">
      <alignment horizontal="center" vertical="center"/>
    </xf>
    <xf numFmtId="1" fontId="14" fillId="0" borderId="0" xfId="0" applyNumberFormat="1" applyFont="1" applyAlignment="1">
      <alignment vertical="center"/>
    </xf>
    <xf numFmtId="1" fontId="14" fillId="0" borderId="0" xfId="0" applyNumberFormat="1" applyFont="1" applyAlignment="1">
      <alignment horizontal="center" vertical="center"/>
    </xf>
    <xf numFmtId="1" fontId="67" fillId="0" borderId="0" xfId="0" applyNumberFormat="1" applyFont="1" applyAlignment="1">
      <alignment horizontal="center" vertical="center"/>
    </xf>
    <xf numFmtId="1" fontId="68" fillId="0" borderId="0" xfId="0" applyNumberFormat="1" applyFont="1" applyAlignment="1">
      <alignment horizontal="center" vertical="center"/>
    </xf>
    <xf numFmtId="0" fontId="67" fillId="11" borderId="0" xfId="0" applyFont="1" applyFill="1" applyAlignment="1">
      <alignment vertical="center"/>
    </xf>
    <xf numFmtId="0" fontId="66" fillId="16" borderId="0" xfId="0" applyFont="1" applyFill="1" applyAlignment="1">
      <alignment horizontal="center" vertical="center" shrinkToFit="1"/>
    </xf>
    <xf numFmtId="0" fontId="67" fillId="16" borderId="0" xfId="0" applyFont="1" applyFill="1" applyAlignment="1">
      <alignment horizontal="center" vertical="center" wrapText="1" shrinkToFit="1"/>
    </xf>
    <xf numFmtId="169" fontId="70" fillId="13" borderId="0" xfId="1" applyNumberFormat="1" applyFont="1" applyFill="1" applyAlignment="1" applyProtection="1">
      <alignment horizontal="center" vertical="center"/>
    </xf>
    <xf numFmtId="0" fontId="14" fillId="0" borderId="0" xfId="0" applyFont="1"/>
    <xf numFmtId="0" fontId="4" fillId="0" borderId="0" xfId="0" applyFont="1" applyAlignment="1">
      <alignment horizontal="center"/>
    </xf>
    <xf numFmtId="0" fontId="4" fillId="0" borderId="1" xfId="0" applyFont="1" applyBorder="1" applyAlignment="1" applyProtection="1">
      <alignment horizontal="center" vertical="center"/>
      <protection locked="0"/>
    </xf>
    <xf numFmtId="0" fontId="31" fillId="0" borderId="0" xfId="0" applyFont="1" applyAlignment="1">
      <alignment vertical="center"/>
    </xf>
    <xf numFmtId="3" fontId="60" fillId="0" borderId="0" xfId="0" applyNumberFormat="1" applyFont="1" applyAlignment="1">
      <alignment horizontal="center" vertical="center"/>
    </xf>
    <xf numFmtId="0" fontId="60" fillId="0" borderId="0" xfId="0" applyFont="1"/>
    <xf numFmtId="0" fontId="31" fillId="0" borderId="0" xfId="0" applyFont="1"/>
    <xf numFmtId="0" fontId="59" fillId="0" borderId="1" xfId="0" applyFont="1" applyBorder="1" applyAlignment="1" applyProtection="1">
      <alignment horizontal="center" vertical="center"/>
      <protection locked="0"/>
    </xf>
    <xf numFmtId="3" fontId="60" fillId="0" borderId="0" xfId="0" applyNumberFormat="1" applyFont="1" applyAlignment="1">
      <alignment horizontal="left"/>
    </xf>
    <xf numFmtId="0" fontId="42" fillId="0" borderId="0" xfId="0" applyFont="1" applyAlignment="1">
      <alignment vertical="center"/>
    </xf>
    <xf numFmtId="3" fontId="60" fillId="0" borderId="0" xfId="0" applyNumberFormat="1" applyFont="1" applyAlignment="1">
      <alignment horizontal="left" vertical="center"/>
    </xf>
    <xf numFmtId="0" fontId="31" fillId="0" borderId="0" xfId="0" applyFont="1" applyAlignment="1">
      <alignment horizontal="center"/>
    </xf>
    <xf numFmtId="0" fontId="31" fillId="0" borderId="0" xfId="0" applyFont="1" applyAlignment="1">
      <alignment horizontal="center" vertical="center"/>
    </xf>
    <xf numFmtId="0" fontId="31" fillId="0" borderId="0" xfId="0" applyFont="1" applyAlignment="1">
      <alignment horizontal="right"/>
    </xf>
    <xf numFmtId="0" fontId="78" fillId="0" borderId="0" xfId="0" applyFont="1"/>
    <xf numFmtId="169" fontId="75" fillId="0" borderId="0" xfId="0" applyNumberFormat="1" applyFont="1" applyAlignment="1">
      <alignment vertical="center"/>
    </xf>
    <xf numFmtId="166" fontId="75" fillId="0" borderId="0" xfId="0" applyNumberFormat="1" applyFont="1" applyAlignment="1">
      <alignment horizontal="center"/>
    </xf>
    <xf numFmtId="167" fontId="64" fillId="15" borderId="0" xfId="0" applyNumberFormat="1" applyFont="1" applyFill="1" applyAlignment="1" applyProtection="1">
      <alignment horizontal="center" vertical="center"/>
      <protection locked="0"/>
    </xf>
    <xf numFmtId="169" fontId="64" fillId="15" borderId="0" xfId="0" applyNumberFormat="1" applyFont="1" applyFill="1" applyAlignment="1" applyProtection="1">
      <alignment horizontal="center" vertical="center"/>
      <protection locked="0"/>
    </xf>
    <xf numFmtId="169" fontId="64" fillId="15" borderId="0" xfId="0" applyNumberFormat="1" applyFont="1" applyFill="1" applyAlignment="1">
      <alignment horizontal="center" vertical="center"/>
    </xf>
    <xf numFmtId="0" fontId="74" fillId="15" borderId="0" xfId="1" applyFont="1" applyFill="1" applyAlignment="1" applyProtection="1">
      <alignment horizontal="center" vertical="center"/>
    </xf>
    <xf numFmtId="169" fontId="71" fillId="15" borderId="0" xfId="1" applyNumberFormat="1" applyFont="1" applyFill="1" applyAlignment="1" applyProtection="1">
      <alignment horizontal="center" vertical="center" shrinkToFit="1"/>
    </xf>
    <xf numFmtId="167" fontId="69" fillId="15" borderId="0" xfId="0" applyNumberFormat="1" applyFont="1" applyFill="1" applyAlignment="1" applyProtection="1">
      <alignment horizontal="center" vertical="center"/>
      <protection locked="0"/>
    </xf>
    <xf numFmtId="2" fontId="64" fillId="15" borderId="0" xfId="0" applyNumberFormat="1" applyFont="1" applyFill="1" applyAlignment="1" applyProtection="1">
      <alignment horizontal="center" vertical="center"/>
      <protection locked="0"/>
    </xf>
    <xf numFmtId="4" fontId="64" fillId="15" borderId="0" xfId="0" applyNumberFormat="1" applyFont="1" applyFill="1" applyAlignment="1">
      <alignment horizontal="center" vertical="center"/>
    </xf>
    <xf numFmtId="167" fontId="64" fillId="15" borderId="0" xfId="0" applyNumberFormat="1" applyFont="1" applyFill="1" applyAlignment="1">
      <alignment horizontal="center" vertical="center"/>
    </xf>
    <xf numFmtId="167" fontId="64" fillId="15" borderId="4" xfId="0" applyNumberFormat="1" applyFont="1" applyFill="1" applyBorder="1" applyAlignment="1">
      <alignment horizontal="center" vertical="center"/>
    </xf>
    <xf numFmtId="167" fontId="64" fillId="15" borderId="4" xfId="0" applyNumberFormat="1" applyFont="1" applyFill="1" applyBorder="1" applyAlignment="1" applyProtection="1">
      <alignment horizontal="center" vertical="center"/>
      <protection locked="0"/>
    </xf>
    <xf numFmtId="167" fontId="64" fillId="15" borderId="10" xfId="0" applyNumberFormat="1" applyFont="1" applyFill="1" applyBorder="1" applyAlignment="1" applyProtection="1">
      <alignment horizontal="center" vertical="center"/>
      <protection locked="0"/>
    </xf>
    <xf numFmtId="167" fontId="64" fillId="15" borderId="7" xfId="0" applyNumberFormat="1" applyFont="1" applyFill="1" applyBorder="1" applyAlignment="1" applyProtection="1">
      <alignment horizontal="center" vertical="center"/>
      <protection locked="0"/>
    </xf>
    <xf numFmtId="169" fontId="69" fillId="15" borderId="0" xfId="0" applyNumberFormat="1" applyFont="1" applyFill="1" applyAlignment="1" applyProtection="1">
      <alignment horizontal="center" vertical="center"/>
      <protection locked="0"/>
    </xf>
    <xf numFmtId="2" fontId="64" fillId="15" borderId="0" xfId="0" applyNumberFormat="1" applyFont="1" applyFill="1" applyAlignment="1">
      <alignment horizontal="center" vertical="center"/>
    </xf>
    <xf numFmtId="0" fontId="79" fillId="9" borderId="14" xfId="0" applyFont="1" applyFill="1" applyBorder="1" applyAlignment="1">
      <alignment horizontal="center" vertical="center"/>
    </xf>
    <xf numFmtId="4" fontId="69" fillId="15" borderId="0" xfId="0" applyNumberFormat="1" applyFont="1" applyFill="1" applyAlignment="1">
      <alignment horizontal="center"/>
    </xf>
    <xf numFmtId="0" fontId="14" fillId="13" borderId="0" xfId="0" applyFont="1" applyFill="1" applyAlignment="1">
      <alignment vertical="center"/>
    </xf>
    <xf numFmtId="0" fontId="65" fillId="13" borderId="0" xfId="0" applyFont="1" applyFill="1" applyAlignment="1">
      <alignment vertical="center"/>
    </xf>
    <xf numFmtId="167" fontId="69" fillId="13" borderId="0" xfId="0" applyNumberFormat="1" applyFont="1" applyFill="1" applyAlignment="1">
      <alignment vertical="center"/>
    </xf>
    <xf numFmtId="0" fontId="1" fillId="0" borderId="0" xfId="0" applyFont="1" applyAlignment="1">
      <alignment horizontal="center" vertical="center"/>
    </xf>
    <xf numFmtId="0" fontId="1" fillId="0" borderId="0" xfId="0" applyFont="1"/>
    <xf numFmtId="0" fontId="1" fillId="0" borderId="0" xfId="0" applyFont="1" applyAlignment="1">
      <alignment horizontal="left" vertical="center"/>
    </xf>
    <xf numFmtId="167" fontId="14" fillId="0" borderId="0" xfId="0" applyNumberFormat="1" applyFont="1" applyAlignment="1">
      <alignment vertical="center"/>
    </xf>
    <xf numFmtId="167" fontId="14" fillId="0" borderId="0" xfId="0" applyNumberFormat="1" applyFont="1" applyAlignment="1">
      <alignment horizontal="center" vertical="center"/>
    </xf>
    <xf numFmtId="167" fontId="14" fillId="0" borderId="0" xfId="0" quotePrefix="1" applyNumberFormat="1" applyFont="1" applyAlignment="1">
      <alignment horizontal="center" vertical="center"/>
    </xf>
    <xf numFmtId="172" fontId="14" fillId="0" borderId="0" xfId="0" applyNumberFormat="1" applyFont="1" applyAlignment="1">
      <alignment horizontal="center" vertical="center"/>
    </xf>
    <xf numFmtId="0" fontId="86" fillId="0" borderId="0" xfId="0" applyFont="1" applyAlignment="1">
      <alignment horizontal="center" vertical="center"/>
    </xf>
    <xf numFmtId="0" fontId="86" fillId="0" borderId="0" xfId="0" applyFont="1" applyAlignment="1">
      <alignment vertical="center"/>
    </xf>
    <xf numFmtId="0" fontId="12" fillId="0" borderId="0" xfId="0" applyFont="1" applyAlignment="1">
      <alignment horizontal="right" vertical="center"/>
    </xf>
    <xf numFmtId="4" fontId="41" fillId="0" borderId="0" xfId="0" applyNumberFormat="1" applyFont="1" applyAlignment="1">
      <alignment horizontal="center" vertical="center"/>
    </xf>
    <xf numFmtId="0" fontId="88" fillId="0" borderId="0" xfId="0" applyFont="1" applyAlignment="1">
      <alignment horizontal="center" vertical="center"/>
    </xf>
    <xf numFmtId="0" fontId="105" fillId="4" borderId="2" xfId="0" applyFont="1" applyFill="1" applyBorder="1" applyAlignment="1">
      <alignment vertical="center"/>
    </xf>
    <xf numFmtId="0" fontId="105" fillId="4" borderId="2" xfId="0" applyFont="1" applyFill="1" applyBorder="1" applyAlignment="1">
      <alignment horizontal="left" vertical="center"/>
    </xf>
    <xf numFmtId="0" fontId="105" fillId="4" borderId="2" xfId="0" applyFont="1" applyFill="1" applyBorder="1" applyAlignment="1">
      <alignment horizontal="center" vertical="center"/>
    </xf>
    <xf numFmtId="169" fontId="105" fillId="4" borderId="2" xfId="0" applyNumberFormat="1" applyFont="1" applyFill="1" applyBorder="1" applyAlignment="1">
      <alignment horizontal="center" vertical="center"/>
    </xf>
    <xf numFmtId="4" fontId="105" fillId="4" borderId="2" xfId="0" applyNumberFormat="1" applyFont="1" applyFill="1" applyBorder="1" applyAlignment="1">
      <alignment horizontal="center" vertical="center"/>
    </xf>
    <xf numFmtId="0" fontId="90" fillId="0" borderId="2" xfId="0" applyFont="1" applyBorder="1" applyAlignment="1">
      <alignment horizontal="center" vertical="center"/>
    </xf>
    <xf numFmtId="0" fontId="90" fillId="8" borderId="2" xfId="0" applyFont="1" applyFill="1" applyBorder="1" applyAlignment="1" applyProtection="1">
      <alignment vertical="center" shrinkToFit="1"/>
      <protection locked="0"/>
    </xf>
    <xf numFmtId="0" fontId="90" fillId="8" borderId="2" xfId="0" applyFont="1" applyFill="1" applyBorder="1" applyAlignment="1" applyProtection="1">
      <alignment horizontal="center" vertical="center"/>
      <protection locked="0"/>
    </xf>
    <xf numFmtId="169" fontId="90" fillId="8" borderId="2" xfId="0" applyNumberFormat="1" applyFont="1" applyFill="1" applyBorder="1" applyAlignment="1" applyProtection="1">
      <alignment horizontal="center" vertical="center"/>
      <protection locked="0"/>
    </xf>
    <xf numFmtId="0" fontId="90" fillId="8" borderId="2" xfId="0" applyFont="1" applyFill="1" applyBorder="1" applyAlignment="1" applyProtection="1">
      <alignment horizontal="center" vertical="center" shrinkToFit="1"/>
      <protection locked="0"/>
    </xf>
    <xf numFmtId="2" fontId="90" fillId="0" borderId="2" xfId="0" applyNumberFormat="1" applyFont="1" applyBorder="1" applyAlignment="1">
      <alignment horizontal="center" vertical="center"/>
    </xf>
    <xf numFmtId="4" fontId="90" fillId="0" borderId="5" xfId="0" applyNumberFormat="1" applyFont="1" applyBorder="1" applyAlignment="1">
      <alignment horizontal="center" vertical="center"/>
    </xf>
    <xf numFmtId="2" fontId="90" fillId="0" borderId="5" xfId="0" applyNumberFormat="1" applyFont="1" applyBorder="1" applyAlignment="1">
      <alignment horizontal="center" vertical="center"/>
    </xf>
    <xf numFmtId="0" fontId="90" fillId="2" borderId="2" xfId="0" applyFont="1" applyFill="1" applyBorder="1" applyAlignment="1">
      <alignment horizontal="center" vertical="center"/>
    </xf>
    <xf numFmtId="0" fontId="107" fillId="15" borderId="16" xfId="0" applyFont="1" applyFill="1" applyBorder="1" applyAlignment="1">
      <alignment horizontal="center" vertical="center"/>
    </xf>
    <xf numFmtId="0" fontId="100" fillId="0" borderId="0" xfId="0" applyFont="1" applyAlignment="1">
      <alignment vertical="center"/>
    </xf>
    <xf numFmtId="0" fontId="97" fillId="0" borderId="0" xfId="0" applyFont="1" applyAlignment="1">
      <alignment horizontal="right" vertical="center"/>
    </xf>
    <xf numFmtId="0" fontId="88" fillId="0" borderId="0" xfId="0" applyFont="1" applyAlignment="1">
      <alignment vertical="center"/>
    </xf>
    <xf numFmtId="0" fontId="88" fillId="0" borderId="0" xfId="0" applyFont="1" applyAlignment="1">
      <alignment horizontal="right" vertical="center"/>
    </xf>
    <xf numFmtId="0" fontId="105" fillId="4" borderId="8" xfId="0" applyFont="1" applyFill="1" applyBorder="1" applyAlignment="1">
      <alignment horizontal="center" vertical="center"/>
    </xf>
    <xf numFmtId="169" fontId="105" fillId="4" borderId="8" xfId="0" applyNumberFormat="1" applyFont="1" applyFill="1" applyBorder="1" applyAlignment="1">
      <alignment horizontal="center" vertical="center"/>
    </xf>
    <xf numFmtId="16" fontId="105" fillId="4" borderId="8" xfId="0" applyNumberFormat="1" applyFont="1" applyFill="1" applyBorder="1" applyAlignment="1">
      <alignment horizontal="center" vertical="center"/>
    </xf>
    <xf numFmtId="170" fontId="105" fillId="4" borderId="8" xfId="0" applyNumberFormat="1" applyFont="1" applyFill="1" applyBorder="1" applyAlignment="1">
      <alignment horizontal="center" vertical="center"/>
    </xf>
    <xf numFmtId="170" fontId="105" fillId="4" borderId="2" xfId="0" applyNumberFormat="1" applyFont="1" applyFill="1" applyBorder="1" applyAlignment="1">
      <alignment horizontal="center" vertical="center"/>
    </xf>
    <xf numFmtId="0" fontId="90" fillId="0" borderId="4" xfId="0" applyFont="1" applyBorder="1" applyAlignment="1">
      <alignment horizontal="center" vertical="center"/>
    </xf>
    <xf numFmtId="0" fontId="90" fillId="0" borderId="5" xfId="0" applyFont="1" applyBorder="1" applyAlignment="1">
      <alignment horizontal="center" vertical="center"/>
    </xf>
    <xf numFmtId="0" fontId="90" fillId="0" borderId="7" xfId="0" applyFont="1" applyBorder="1" applyAlignment="1">
      <alignment horizontal="center" vertical="center"/>
    </xf>
    <xf numFmtId="0" fontId="90" fillId="0" borderId="2" xfId="0" applyFont="1" applyBorder="1" applyAlignment="1">
      <alignment vertical="center" shrinkToFit="1"/>
    </xf>
    <xf numFmtId="0" fontId="88" fillId="8" borderId="2" xfId="0" applyFont="1" applyFill="1" applyBorder="1" applyAlignment="1" applyProtection="1">
      <alignment horizontal="center" vertical="center"/>
      <protection locked="0"/>
    </xf>
    <xf numFmtId="169" fontId="90" fillId="0" borderId="2" xfId="0" applyNumberFormat="1" applyFont="1" applyBorder="1" applyAlignment="1">
      <alignment horizontal="center" vertical="center"/>
    </xf>
    <xf numFmtId="16" fontId="88" fillId="8" borderId="2" xfId="0" applyNumberFormat="1" applyFont="1" applyFill="1" applyBorder="1" applyAlignment="1" applyProtection="1">
      <alignment horizontal="center" vertical="center"/>
      <protection locked="0"/>
    </xf>
    <xf numFmtId="0" fontId="88" fillId="0" borderId="0" xfId="0" applyFont="1"/>
    <xf numFmtId="0" fontId="88" fillId="0" borderId="0" xfId="0" applyFont="1" applyAlignment="1">
      <alignment horizontal="center"/>
    </xf>
    <xf numFmtId="0" fontId="94" fillId="0" borderId="0" xfId="0" applyFont="1"/>
    <xf numFmtId="0" fontId="104" fillId="0" borderId="0" xfId="0" applyFont="1" applyAlignment="1">
      <alignment horizontal="right"/>
    </xf>
    <xf numFmtId="0" fontId="104" fillId="0" borderId="0" xfId="0" applyFont="1"/>
    <xf numFmtId="0" fontId="98" fillId="0" borderId="0" xfId="0" applyFont="1" applyAlignment="1">
      <alignment horizontal="right" wrapText="1" shrinkToFit="1"/>
    </xf>
    <xf numFmtId="0" fontId="104" fillId="0" borderId="0" xfId="0" applyFont="1" applyAlignment="1">
      <alignment horizontal="center"/>
    </xf>
    <xf numFmtId="0" fontId="94" fillId="0" borderId="0" xfId="0" applyFont="1" applyAlignment="1">
      <alignment horizontal="center"/>
    </xf>
    <xf numFmtId="0" fontId="98" fillId="0" borderId="0" xfId="0" applyFont="1" applyAlignment="1">
      <alignment horizontal="right" shrinkToFit="1"/>
    </xf>
    <xf numFmtId="0" fontId="99" fillId="0" borderId="0" xfId="0" applyFont="1"/>
    <xf numFmtId="0" fontId="103" fillId="0" borderId="0" xfId="0" applyFont="1"/>
    <xf numFmtId="0" fontId="110" fillId="0" borderId="0" xfId="0" applyFont="1"/>
    <xf numFmtId="0" fontId="88" fillId="0" borderId="8" xfId="0" applyFont="1" applyBorder="1" applyAlignment="1">
      <alignment horizontal="center" vertical="center"/>
    </xf>
    <xf numFmtId="0" fontId="88" fillId="0" borderId="2" xfId="0" applyFont="1" applyBorder="1" applyAlignment="1">
      <alignment horizontal="center" vertical="center"/>
    </xf>
    <xf numFmtId="0" fontId="88" fillId="0" borderId="2" xfId="0" applyFont="1" applyBorder="1" applyAlignment="1">
      <alignment horizontal="center" vertical="center" wrapText="1"/>
    </xf>
    <xf numFmtId="0" fontId="111" fillId="0" borderId="0" xfId="0" applyFont="1"/>
    <xf numFmtId="0" fontId="111" fillId="0" borderId="0" xfId="0" applyFont="1" applyAlignment="1">
      <alignment horizontal="center" vertical="center"/>
    </xf>
    <xf numFmtId="167" fontId="112" fillId="0" borderId="0" xfId="0" applyNumberFormat="1" applyFont="1" applyAlignment="1">
      <alignment horizontal="center" vertical="center"/>
    </xf>
    <xf numFmtId="0" fontId="85" fillId="11" borderId="0" xfId="0" applyFont="1" applyFill="1"/>
    <xf numFmtId="0" fontId="113" fillId="0" borderId="0" xfId="0" applyFont="1"/>
    <xf numFmtId="0" fontId="77" fillId="23" borderId="0" xfId="0" applyFont="1" applyFill="1" applyAlignment="1">
      <alignment horizontal="left" vertical="center"/>
    </xf>
    <xf numFmtId="0" fontId="77" fillId="22" borderId="0" xfId="0" applyFont="1" applyFill="1" applyAlignment="1">
      <alignment horizontal="left" vertical="center"/>
    </xf>
    <xf numFmtId="0" fontId="77" fillId="21" borderId="0" xfId="0" applyFont="1" applyFill="1" applyAlignment="1">
      <alignment horizontal="left" vertical="center"/>
    </xf>
    <xf numFmtId="0" fontId="77" fillId="24" borderId="0" xfId="0" applyFont="1" applyFill="1" applyAlignment="1">
      <alignment horizontal="left" vertical="center"/>
    </xf>
    <xf numFmtId="167" fontId="77" fillId="23" borderId="0" xfId="0" applyNumberFormat="1" applyFont="1" applyFill="1" applyAlignment="1">
      <alignment horizontal="center" vertical="center"/>
    </xf>
    <xf numFmtId="167" fontId="77" fillId="22" borderId="0" xfId="0" applyNumberFormat="1" applyFont="1" applyFill="1" applyAlignment="1">
      <alignment horizontal="center" vertical="center"/>
    </xf>
    <xf numFmtId="167" fontId="77" fillId="21" borderId="0" xfId="0" applyNumberFormat="1" applyFont="1" applyFill="1" applyAlignment="1">
      <alignment horizontal="center" vertical="center"/>
    </xf>
    <xf numFmtId="167" fontId="77" fillId="24" borderId="0" xfId="0" applyNumberFormat="1" applyFont="1" applyFill="1" applyAlignment="1">
      <alignment horizontal="center" vertical="center"/>
    </xf>
    <xf numFmtId="167" fontId="77" fillId="0" borderId="0" xfId="0" applyNumberFormat="1" applyFont="1" applyAlignment="1">
      <alignment horizontal="center" vertical="center"/>
    </xf>
    <xf numFmtId="169" fontId="77" fillId="22" borderId="0" xfId="0" applyNumberFormat="1" applyFont="1" applyFill="1" applyAlignment="1">
      <alignment horizontal="center" vertical="center"/>
    </xf>
    <xf numFmtId="169" fontId="77" fillId="21" borderId="0" xfId="0" applyNumberFormat="1" applyFont="1" applyFill="1" applyAlignment="1">
      <alignment horizontal="center" vertical="center"/>
    </xf>
    <xf numFmtId="169" fontId="77" fillId="24" borderId="0" xfId="0" applyNumberFormat="1" applyFont="1" applyFill="1" applyAlignment="1">
      <alignment horizontal="center" vertical="center"/>
    </xf>
    <xf numFmtId="169" fontId="77" fillId="23" borderId="0" xfId="0" applyNumberFormat="1" applyFont="1" applyFill="1" applyAlignment="1">
      <alignment horizontal="center" vertical="center"/>
    </xf>
    <xf numFmtId="0" fontId="85" fillId="11" borderId="0" xfId="0" applyFont="1" applyFill="1" applyAlignment="1">
      <alignment horizontal="center"/>
    </xf>
    <xf numFmtId="0" fontId="113" fillId="0" borderId="0" xfId="0" applyFont="1" applyAlignment="1">
      <alignment horizontal="center"/>
    </xf>
    <xf numFmtId="0" fontId="113" fillId="0" borderId="0" xfId="0" applyFont="1" applyAlignment="1">
      <alignment horizontal="left"/>
    </xf>
    <xf numFmtId="167" fontId="67" fillId="0" borderId="0" xfId="0" applyNumberFormat="1" applyFont="1" applyAlignment="1">
      <alignment horizontal="center" vertical="center"/>
    </xf>
    <xf numFmtId="0" fontId="114" fillId="11" borderId="0" xfId="0" applyFont="1" applyFill="1" applyAlignment="1">
      <alignment horizontal="center"/>
    </xf>
    <xf numFmtId="0" fontId="115" fillId="0" borderId="0" xfId="0" applyFont="1" applyAlignment="1">
      <alignment horizontal="left"/>
    </xf>
    <xf numFmtId="49" fontId="64" fillId="11" borderId="0" xfId="0" applyNumberFormat="1" applyFont="1" applyFill="1" applyAlignment="1" applyProtection="1">
      <alignment horizontal="center" vertical="center"/>
      <protection locked="0"/>
    </xf>
    <xf numFmtId="0" fontId="66" fillId="0" borderId="0" xfId="0" applyFont="1" applyAlignment="1">
      <alignment horizontal="center" vertical="center"/>
    </xf>
    <xf numFmtId="0" fontId="115" fillId="0" borderId="0" xfId="0" applyFont="1"/>
    <xf numFmtId="0" fontId="113" fillId="0" borderId="0" xfId="0" applyFont="1" applyAlignment="1">
      <alignment horizontal="center" vertical="center"/>
    </xf>
    <xf numFmtId="0" fontId="115" fillId="0" borderId="0" xfId="0" applyFont="1" applyAlignment="1">
      <alignment horizontal="center" vertical="center"/>
    </xf>
    <xf numFmtId="0" fontId="113" fillId="0" borderId="0" xfId="0" applyFont="1" applyAlignment="1">
      <alignment horizontal="right"/>
    </xf>
    <xf numFmtId="0" fontId="115" fillId="0" borderId="0" xfId="0" applyFont="1" applyAlignment="1">
      <alignment horizontal="right"/>
    </xf>
    <xf numFmtId="0" fontId="88" fillId="0" borderId="14" xfId="1" applyFont="1" applyBorder="1" applyAlignment="1" applyProtection="1">
      <alignment vertical="center"/>
    </xf>
    <xf numFmtId="173" fontId="113" fillId="0" borderId="0" xfId="0" applyNumberFormat="1" applyFont="1"/>
    <xf numFmtId="0" fontId="86" fillId="0" borderId="0" xfId="0" applyFont="1"/>
    <xf numFmtId="0" fontId="86" fillId="0" borderId="0" xfId="0" applyFont="1" applyAlignment="1">
      <alignment horizontal="center"/>
    </xf>
    <xf numFmtId="173" fontId="113" fillId="26" borderId="0" xfId="0" applyNumberFormat="1" applyFont="1" applyFill="1"/>
    <xf numFmtId="167" fontId="119" fillId="21" borderId="0" xfId="0" applyNumberFormat="1" applyFont="1" applyFill="1" applyAlignment="1">
      <alignment horizontal="center" vertical="center"/>
    </xf>
    <xf numFmtId="167" fontId="119" fillId="22" borderId="0" xfId="0" applyNumberFormat="1" applyFont="1" applyFill="1" applyAlignment="1">
      <alignment horizontal="center" vertical="center"/>
    </xf>
    <xf numFmtId="0" fontId="14" fillId="0" borderId="0" xfId="2" applyFont="1" applyAlignment="1">
      <alignment vertical="center"/>
    </xf>
    <xf numFmtId="0" fontId="14" fillId="13" borderId="0" xfId="2" applyFont="1" applyFill="1" applyAlignment="1">
      <alignment vertical="center"/>
    </xf>
    <xf numFmtId="0" fontId="14" fillId="0" borderId="0" xfId="2" applyFont="1" applyAlignment="1" applyProtection="1">
      <alignment vertical="center"/>
      <protection locked="0"/>
    </xf>
    <xf numFmtId="0" fontId="16" fillId="15" borderId="9" xfId="2" applyFont="1" applyFill="1" applyBorder="1" applyAlignment="1">
      <alignment vertical="center"/>
    </xf>
    <xf numFmtId="0" fontId="88" fillId="15" borderId="9" xfId="2" applyFont="1" applyFill="1" applyBorder="1" applyAlignment="1">
      <alignment vertical="center"/>
    </xf>
    <xf numFmtId="0" fontId="14" fillId="15" borderId="0" xfId="2" applyFont="1" applyFill="1" applyAlignment="1">
      <alignment vertical="center"/>
    </xf>
    <xf numFmtId="0" fontId="88" fillId="15" borderId="0" xfId="2" applyFont="1" applyFill="1" applyAlignment="1">
      <alignment vertical="center"/>
    </xf>
    <xf numFmtId="0" fontId="88" fillId="15" borderId="0" xfId="2" applyFont="1" applyFill="1" applyAlignment="1">
      <alignment horizontal="right" vertical="center"/>
    </xf>
    <xf numFmtId="0" fontId="83" fillId="15" borderId="11" xfId="2" applyFont="1" applyFill="1" applyBorder="1" applyAlignment="1">
      <alignment vertical="center"/>
    </xf>
    <xf numFmtId="0" fontId="14" fillId="15" borderId="11" xfId="2" applyFont="1" applyFill="1" applyBorder="1" applyAlignment="1">
      <alignment vertical="center"/>
    </xf>
    <xf numFmtId="0" fontId="88" fillId="15" borderId="11" xfId="2" applyFont="1" applyFill="1" applyBorder="1" applyAlignment="1">
      <alignment horizontal="right" vertical="center"/>
    </xf>
    <xf numFmtId="0" fontId="88" fillId="0" borderId="0" xfId="2" applyFont="1" applyAlignment="1">
      <alignment vertical="center"/>
    </xf>
    <xf numFmtId="0" fontId="88" fillId="15" borderId="9" xfId="2" applyFont="1" applyFill="1" applyBorder="1" applyAlignment="1">
      <alignment horizontal="right" vertical="center"/>
    </xf>
    <xf numFmtId="0" fontId="88" fillId="0" borderId="0" xfId="2" applyFont="1" applyAlignment="1">
      <alignment horizontal="right" vertical="center"/>
    </xf>
    <xf numFmtId="0" fontId="88" fillId="13" borderId="9" xfId="2" applyFont="1" applyFill="1" applyBorder="1" applyAlignment="1">
      <alignment vertical="center"/>
    </xf>
    <xf numFmtId="0" fontId="90" fillId="13" borderId="0" xfId="2" applyFont="1" applyFill="1" applyAlignment="1">
      <alignment vertical="center"/>
    </xf>
    <xf numFmtId="0" fontId="88" fillId="13" borderId="0" xfId="2" applyFont="1" applyFill="1" applyAlignment="1">
      <alignment vertical="center"/>
    </xf>
    <xf numFmtId="0" fontId="90" fillId="0" borderId="0" xfId="2" applyFont="1" applyAlignment="1">
      <alignment vertical="center"/>
    </xf>
    <xf numFmtId="0" fontId="89" fillId="15" borderId="11" xfId="2" applyFont="1" applyFill="1" applyBorder="1" applyAlignment="1">
      <alignment vertical="center"/>
    </xf>
    <xf numFmtId="0" fontId="16" fillId="15" borderId="14" xfId="2" applyFont="1" applyFill="1" applyBorder="1" applyAlignment="1">
      <alignment vertical="center"/>
    </xf>
    <xf numFmtId="0" fontId="14" fillId="15" borderId="14" xfId="2" applyFont="1" applyFill="1" applyBorder="1" applyAlignment="1">
      <alignment vertical="center"/>
    </xf>
    <xf numFmtId="0" fontId="88" fillId="0" borderId="14" xfId="0" applyFont="1" applyBorder="1" applyAlignment="1">
      <alignment vertical="center"/>
    </xf>
    <xf numFmtId="169" fontId="90" fillId="0" borderId="14" xfId="2" applyNumberFormat="1" applyFont="1" applyBorder="1" applyAlignment="1">
      <alignment horizontal="center" vertical="center"/>
    </xf>
    <xf numFmtId="0" fontId="14" fillId="15" borderId="9" xfId="2" applyFont="1" applyFill="1" applyBorder="1" applyAlignment="1">
      <alignment vertical="center"/>
    </xf>
    <xf numFmtId="0" fontId="88" fillId="13" borderId="9" xfId="2" applyFont="1" applyFill="1" applyBorder="1" applyAlignment="1">
      <alignment horizontal="left" vertical="center"/>
    </xf>
    <xf numFmtId="174" fontId="96" fillId="14" borderId="9" xfId="2" applyNumberFormat="1" applyFont="1" applyFill="1" applyBorder="1" applyAlignment="1" applyProtection="1">
      <alignment horizontal="center" vertical="center" shrinkToFit="1"/>
      <protection locked="0"/>
    </xf>
    <xf numFmtId="0" fontId="88" fillId="13" borderId="9" xfId="2" applyFont="1" applyFill="1" applyBorder="1" applyAlignment="1">
      <alignment horizontal="center" vertical="center"/>
    </xf>
    <xf numFmtId="20" fontId="96" fillId="14" borderId="9" xfId="2" applyNumberFormat="1" applyFont="1" applyFill="1" applyBorder="1" applyAlignment="1" applyProtection="1">
      <alignment horizontal="center" vertical="center"/>
      <protection locked="0"/>
    </xf>
    <xf numFmtId="0" fontId="88" fillId="13" borderId="0" xfId="2" applyFont="1" applyFill="1" applyAlignment="1">
      <alignment horizontal="right" vertical="center"/>
    </xf>
    <xf numFmtId="0" fontId="90" fillId="0" borderId="9" xfId="0" applyFont="1" applyBorder="1" applyAlignment="1">
      <alignment horizontal="center" vertical="center"/>
    </xf>
    <xf numFmtId="0" fontId="90" fillId="15" borderId="0" xfId="2" applyFont="1" applyFill="1" applyAlignment="1">
      <alignment horizontal="right" vertical="center"/>
    </xf>
    <xf numFmtId="0" fontId="90" fillId="0" borderId="0" xfId="0" applyFont="1" applyAlignment="1">
      <alignment horizontal="center" vertical="center"/>
    </xf>
    <xf numFmtId="0" fontId="90" fillId="13" borderId="0" xfId="0" applyFont="1" applyFill="1" applyAlignment="1">
      <alignment horizontal="center" vertical="center"/>
    </xf>
    <xf numFmtId="0" fontId="88" fillId="15" borderId="11" xfId="2" applyFont="1" applyFill="1" applyBorder="1" applyAlignment="1">
      <alignment vertical="center"/>
    </xf>
    <xf numFmtId="0" fontId="90" fillId="13" borderId="11" xfId="0" applyFont="1" applyFill="1" applyBorder="1" applyAlignment="1">
      <alignment vertical="center"/>
    </xf>
    <xf numFmtId="0" fontId="90" fillId="14" borderId="11" xfId="0" applyFont="1" applyFill="1" applyBorder="1" applyAlignment="1" applyProtection="1">
      <alignment horizontal="center" vertical="center"/>
      <protection locked="0"/>
    </xf>
    <xf numFmtId="0" fontId="90" fillId="0" borderId="11" xfId="0" applyFont="1" applyBorder="1" applyAlignment="1">
      <alignment vertical="center"/>
    </xf>
    <xf numFmtId="0" fontId="88" fillId="0" borderId="9" xfId="2" applyFont="1" applyBorder="1" applyAlignment="1">
      <alignment vertical="center"/>
    </xf>
    <xf numFmtId="167" fontId="90" fillId="13" borderId="9" xfId="2" applyNumberFormat="1" applyFont="1" applyFill="1" applyBorder="1" applyAlignment="1">
      <alignment horizontal="center" vertical="center"/>
    </xf>
    <xf numFmtId="20" fontId="102" fillId="14" borderId="9" xfId="2" applyNumberFormat="1" applyFont="1" applyFill="1" applyBorder="1" applyAlignment="1" applyProtection="1">
      <alignment horizontal="center" vertical="center"/>
      <protection locked="0"/>
    </xf>
    <xf numFmtId="0" fontId="15" fillId="15" borderId="11" xfId="2" applyFont="1" applyFill="1" applyBorder="1" applyAlignment="1">
      <alignment vertical="center"/>
    </xf>
    <xf numFmtId="0" fontId="88" fillId="0" borderId="11" xfId="2" applyFont="1" applyBorder="1" applyAlignment="1">
      <alignment vertical="center"/>
    </xf>
    <xf numFmtId="171" fontId="90" fillId="14" borderId="11" xfId="2" applyNumberFormat="1" applyFont="1" applyFill="1" applyBorder="1" applyAlignment="1" applyProtection="1">
      <alignment horizontal="center" vertical="center"/>
      <protection locked="0"/>
    </xf>
    <xf numFmtId="0" fontId="90" fillId="15" borderId="9" xfId="2" applyFont="1" applyFill="1" applyBorder="1" applyAlignment="1">
      <alignment horizontal="right" vertical="center"/>
    </xf>
    <xf numFmtId="0" fontId="16" fillId="15" borderId="0" xfId="2" applyFont="1" applyFill="1" applyAlignment="1">
      <alignment vertical="center"/>
    </xf>
    <xf numFmtId="0" fontId="28" fillId="15" borderId="0" xfId="2" applyFont="1" applyFill="1" applyAlignment="1">
      <alignment horizontal="right" vertical="center"/>
    </xf>
    <xf numFmtId="4" fontId="96" fillId="13" borderId="0" xfId="2" applyNumberFormat="1" applyFont="1" applyFill="1" applyAlignment="1">
      <alignment horizontal="center" vertical="center"/>
    </xf>
    <xf numFmtId="4" fontId="90" fillId="14" borderId="0" xfId="2" applyNumberFormat="1" applyFont="1" applyFill="1" applyAlignment="1" applyProtection="1">
      <alignment horizontal="center" vertical="center"/>
      <protection locked="0"/>
    </xf>
    <xf numFmtId="49" fontId="90" fillId="13" borderId="0" xfId="2" applyNumberFormat="1" applyFont="1" applyFill="1" applyAlignment="1">
      <alignment vertical="center"/>
    </xf>
    <xf numFmtId="0" fontId="20" fillId="15" borderId="0" xfId="2" applyFont="1" applyFill="1" applyAlignment="1">
      <alignment vertical="center"/>
    </xf>
    <xf numFmtId="0" fontId="87" fillId="0" borderId="0" xfId="2" applyFont="1" applyAlignment="1">
      <alignment vertical="center"/>
    </xf>
    <xf numFmtId="0" fontId="87" fillId="13" borderId="0" xfId="2" applyFont="1" applyFill="1" applyAlignment="1">
      <alignment vertical="center"/>
    </xf>
    <xf numFmtId="0" fontId="20" fillId="13" borderId="0" xfId="2" applyFont="1" applyFill="1" applyAlignment="1">
      <alignment vertical="center"/>
    </xf>
    <xf numFmtId="0" fontId="17" fillId="0" borderId="0" xfId="2" applyFont="1" applyAlignment="1">
      <alignment horizontal="left" vertical="center"/>
    </xf>
    <xf numFmtId="4" fontId="18" fillId="0" borderId="0" xfId="2" applyNumberFormat="1" applyFont="1" applyAlignment="1">
      <alignment horizontal="center" vertical="center"/>
    </xf>
    <xf numFmtId="0" fontId="15" fillId="0" borderId="0" xfId="2" applyFont="1" applyAlignment="1">
      <alignment vertical="center"/>
    </xf>
    <xf numFmtId="4" fontId="18" fillId="0" borderId="0" xfId="2" applyNumberFormat="1" applyFont="1" applyAlignment="1">
      <alignment horizontal="left" vertical="center"/>
    </xf>
    <xf numFmtId="0" fontId="88" fillId="0" borderId="9" xfId="2" applyFont="1" applyBorder="1" applyAlignment="1">
      <alignment horizontal="right" vertical="center"/>
    </xf>
    <xf numFmtId="0" fontId="93" fillId="0" borderId="0" xfId="2" applyFont="1" applyAlignment="1">
      <alignment horizontal="right" vertical="center"/>
    </xf>
    <xf numFmtId="4" fontId="101" fillId="0" borderId="0" xfId="2" applyNumberFormat="1" applyFont="1" applyAlignment="1">
      <alignment horizontal="center" vertical="center"/>
    </xf>
    <xf numFmtId="0" fontId="101" fillId="0" borderId="0" xfId="2" applyFont="1" applyAlignment="1">
      <alignment vertical="center"/>
    </xf>
    <xf numFmtId="0" fontId="90" fillId="0" borderId="0" xfId="0" applyFont="1" applyAlignment="1">
      <alignment horizontal="center" vertical="center" wrapText="1"/>
    </xf>
    <xf numFmtId="0" fontId="90" fillId="0" borderId="0" xfId="2" applyFont="1" applyAlignment="1">
      <alignment horizontal="left" vertical="center"/>
    </xf>
    <xf numFmtId="0" fontId="88" fillId="0" borderId="11" xfId="2" applyFont="1" applyBorder="1" applyAlignment="1">
      <alignment horizontal="right" vertical="center"/>
    </xf>
    <xf numFmtId="0" fontId="88" fillId="0" borderId="11" xfId="2" applyFont="1" applyBorder="1" applyAlignment="1">
      <alignment horizontal="left" vertical="center"/>
    </xf>
    <xf numFmtId="0" fontId="90" fillId="0" borderId="11" xfId="2" applyFont="1" applyBorder="1" applyAlignment="1">
      <alignment horizontal="left" vertical="center"/>
    </xf>
    <xf numFmtId="164" fontId="92" fillId="11" borderId="9" xfId="2" applyNumberFormat="1" applyFont="1" applyFill="1" applyBorder="1" applyAlignment="1">
      <alignment horizontal="center" vertical="center" shrinkToFit="1"/>
    </xf>
    <xf numFmtId="9" fontId="90" fillId="0" borderId="0" xfId="2" applyNumberFormat="1" applyFont="1" applyAlignment="1">
      <alignment horizontal="center" vertical="center"/>
    </xf>
    <xf numFmtId="0" fontId="93" fillId="0" borderId="0" xfId="2" applyFont="1" applyAlignment="1">
      <alignment vertical="center"/>
    </xf>
    <xf numFmtId="0" fontId="42" fillId="17" borderId="0" xfId="0" applyFont="1" applyFill="1" applyAlignment="1">
      <alignment vertical="center" wrapText="1"/>
    </xf>
    <xf numFmtId="0" fontId="73" fillId="17" borderId="0" xfId="0" applyFont="1" applyFill="1" applyAlignment="1">
      <alignment vertical="center" wrapText="1"/>
    </xf>
    <xf numFmtId="0" fontId="14" fillId="0" borderId="11" xfId="2" applyFont="1" applyBorder="1" applyAlignment="1">
      <alignment vertical="center"/>
    </xf>
    <xf numFmtId="9" fontId="16" fillId="0" borderId="11" xfId="2" applyNumberFormat="1" applyFont="1" applyBorder="1" applyAlignment="1">
      <alignment horizontal="center" vertical="center"/>
    </xf>
    <xf numFmtId="0" fontId="19" fillId="0" borderId="11" xfId="2" applyFont="1" applyBorder="1" applyAlignment="1">
      <alignment vertical="center"/>
    </xf>
    <xf numFmtId="9" fontId="16" fillId="0" borderId="0" xfId="2" applyNumberFormat="1" applyFont="1" applyAlignment="1">
      <alignment horizontal="center" vertical="center"/>
    </xf>
    <xf numFmtId="0" fontId="19" fillId="0" borderId="0" xfId="2" applyFont="1" applyAlignment="1">
      <alignment vertical="center"/>
    </xf>
    <xf numFmtId="168" fontId="88" fillId="0" borderId="9" xfId="2" applyNumberFormat="1" applyFont="1" applyBorder="1" applyAlignment="1">
      <alignment horizontal="center" vertical="center"/>
    </xf>
    <xf numFmtId="20" fontId="90" fillId="14" borderId="9" xfId="2" applyNumberFormat="1" applyFont="1" applyFill="1" applyBorder="1" applyAlignment="1" applyProtection="1">
      <alignment horizontal="center" vertical="center"/>
      <protection locked="0"/>
    </xf>
    <xf numFmtId="20" fontId="88" fillId="0" borderId="9" xfId="2" applyNumberFormat="1" applyFont="1" applyBorder="1" applyAlignment="1">
      <alignment horizontal="center" vertical="center"/>
    </xf>
    <xf numFmtId="20" fontId="90" fillId="14" borderId="0" xfId="2" applyNumberFormat="1" applyFont="1" applyFill="1" applyAlignment="1" applyProtection="1">
      <alignment horizontal="center" vertical="center"/>
      <protection locked="0"/>
    </xf>
    <xf numFmtId="20" fontId="88" fillId="0" borderId="0" xfId="2" applyNumberFormat="1" applyFont="1" applyAlignment="1">
      <alignment horizontal="center" vertical="center"/>
    </xf>
    <xf numFmtId="0" fontId="88" fillId="13" borderId="11" xfId="2" applyFont="1" applyFill="1" applyBorder="1" applyAlignment="1">
      <alignment horizontal="right" vertical="center"/>
    </xf>
    <xf numFmtId="164" fontId="96" fillId="13" borderId="0" xfId="2" applyNumberFormat="1" applyFont="1" applyFill="1" applyAlignment="1">
      <alignment horizontal="center" vertical="center" shrinkToFit="1"/>
    </xf>
    <xf numFmtId="2" fontId="96" fillId="13" borderId="0" xfId="2" applyNumberFormat="1" applyFont="1" applyFill="1" applyAlignment="1">
      <alignment horizontal="center" vertical="center"/>
    </xf>
    <xf numFmtId="4" fontId="96" fillId="13" borderId="0" xfId="2" applyNumberFormat="1" applyFont="1" applyFill="1" applyAlignment="1">
      <alignment horizontal="right" vertical="center"/>
    </xf>
    <xf numFmtId="0" fontId="96" fillId="13" borderId="11" xfId="2" applyFont="1" applyFill="1" applyBorder="1" applyAlignment="1">
      <alignment vertical="center"/>
    </xf>
    <xf numFmtId="0" fontId="48" fillId="13" borderId="11" xfId="2" applyFont="1" applyFill="1" applyBorder="1" applyAlignment="1">
      <alignment vertical="center"/>
    </xf>
    <xf numFmtId="0" fontId="14" fillId="13" borderId="11" xfId="2" applyFont="1" applyFill="1" applyBorder="1" applyAlignment="1">
      <alignment vertical="center"/>
    </xf>
    <xf numFmtId="0" fontId="90" fillId="0" borderId="9" xfId="2" applyFont="1" applyBorder="1" applyAlignment="1">
      <alignment vertical="center"/>
    </xf>
    <xf numFmtId="0" fontId="105" fillId="0" borderId="0" xfId="2" applyFont="1" applyAlignment="1">
      <alignment horizontal="center" vertical="center"/>
    </xf>
    <xf numFmtId="0" fontId="19" fillId="15" borderId="0" xfId="2" applyFont="1" applyFill="1" applyAlignment="1">
      <alignment vertical="center"/>
    </xf>
    <xf numFmtId="3" fontId="96" fillId="0" borderId="0" xfId="2" applyNumberFormat="1" applyFont="1" applyAlignment="1">
      <alignment horizontal="center" vertical="center"/>
    </xf>
    <xf numFmtId="0" fontId="17" fillId="15" borderId="11" xfId="2" applyFont="1" applyFill="1" applyBorder="1" applyAlignment="1">
      <alignment vertical="center"/>
    </xf>
    <xf numFmtId="0" fontId="90" fillId="0" borderId="11" xfId="2" applyFont="1" applyBorder="1" applyAlignment="1">
      <alignment vertical="center"/>
    </xf>
    <xf numFmtId="0" fontId="14" fillId="15" borderId="28" xfId="2" applyFont="1" applyFill="1" applyBorder="1" applyAlignment="1">
      <alignment vertical="center"/>
    </xf>
    <xf numFmtId="0" fontId="45" fillId="0" borderId="0" xfId="2" applyFont="1" applyAlignment="1">
      <alignment horizontal="center" vertical="center" wrapText="1"/>
    </xf>
    <xf numFmtId="0" fontId="15" fillId="0" borderId="0" xfId="2" applyFont="1" applyAlignment="1">
      <alignment horizontal="center" vertical="center" wrapText="1"/>
    </xf>
    <xf numFmtId="0" fontId="14" fillId="15" borderId="9" xfId="2" applyFont="1" applyFill="1" applyBorder="1" applyAlignment="1">
      <alignment vertical="center" wrapText="1"/>
    </xf>
    <xf numFmtId="0" fontId="83" fillId="15" borderId="9" xfId="2" applyFont="1" applyFill="1" applyBorder="1" applyAlignment="1">
      <alignment vertical="center" wrapText="1"/>
    </xf>
    <xf numFmtId="0" fontId="92" fillId="18" borderId="9" xfId="2" applyFont="1" applyFill="1" applyBorder="1" applyAlignment="1">
      <alignment horizontal="center" vertical="center" wrapText="1"/>
    </xf>
    <xf numFmtId="0" fontId="14" fillId="15" borderId="0" xfId="2" applyFont="1" applyFill="1" applyAlignment="1">
      <alignment vertical="center" wrapText="1"/>
    </xf>
    <xf numFmtId="0" fontId="14" fillId="15" borderId="11" xfId="2" applyFont="1" applyFill="1" applyBorder="1" applyAlignment="1">
      <alignment vertical="center" wrapText="1"/>
    </xf>
    <xf numFmtId="164" fontId="96" fillId="13" borderId="9" xfId="2" applyNumberFormat="1" applyFont="1" applyFill="1" applyBorder="1" applyAlignment="1">
      <alignment horizontal="center" vertical="center" shrinkToFit="1"/>
    </xf>
    <xf numFmtId="0" fontId="90" fillId="0" borderId="14" xfId="2" applyFont="1" applyBorder="1" applyAlignment="1">
      <alignment horizontal="center" vertical="center"/>
    </xf>
    <xf numFmtId="0" fontId="90" fillId="13" borderId="0" xfId="0" applyFont="1" applyFill="1" applyAlignment="1" applyProtection="1">
      <alignment horizontal="center" vertical="center"/>
      <protection locked="0"/>
    </xf>
    <xf numFmtId="0" fontId="88" fillId="0" borderId="14" xfId="2" applyFont="1" applyBorder="1" applyAlignment="1">
      <alignment horizontal="right" vertical="center"/>
    </xf>
    <xf numFmtId="0" fontId="128" fillId="0" borderId="0" xfId="2" applyFont="1" applyAlignment="1">
      <alignment vertical="center"/>
    </xf>
    <xf numFmtId="164" fontId="128" fillId="13" borderId="0" xfId="2" applyNumberFormat="1" applyFont="1" applyFill="1" applyAlignment="1">
      <alignment horizontal="center" vertical="center" shrinkToFit="1"/>
    </xf>
    <xf numFmtId="164" fontId="128" fillId="14" borderId="0" xfId="2" applyNumberFormat="1" applyFont="1" applyFill="1" applyAlignment="1" applyProtection="1">
      <alignment horizontal="center" vertical="center" shrinkToFit="1"/>
      <protection locked="0"/>
    </xf>
    <xf numFmtId="164" fontId="128" fillId="14" borderId="11" xfId="2" applyNumberFormat="1" applyFont="1" applyFill="1" applyBorder="1" applyAlignment="1" applyProtection="1">
      <alignment horizontal="center" vertical="center" shrinkToFit="1"/>
      <protection locked="0"/>
    </xf>
    <xf numFmtId="0" fontId="48" fillId="15" borderId="0" xfId="2" applyFont="1" applyFill="1" applyAlignment="1">
      <alignment vertical="center"/>
    </xf>
    <xf numFmtId="0" fontId="102" fillId="15" borderId="0" xfId="2" applyFont="1" applyFill="1" applyAlignment="1">
      <alignment vertical="center"/>
    </xf>
    <xf numFmtId="0" fontId="88" fillId="15" borderId="0" xfId="2" applyFont="1" applyFill="1" applyAlignment="1">
      <alignment vertical="center" wrapText="1"/>
    </xf>
    <xf numFmtId="0" fontId="88" fillId="15" borderId="11" xfId="2" applyFont="1" applyFill="1" applyBorder="1" applyAlignment="1">
      <alignment vertical="center" wrapText="1"/>
    </xf>
    <xf numFmtId="0" fontId="90" fillId="0" borderId="29" xfId="2" applyFont="1" applyBorder="1" applyAlignment="1">
      <alignment vertical="center"/>
    </xf>
    <xf numFmtId="0" fontId="130" fillId="26" borderId="0" xfId="0" applyFont="1" applyFill="1" applyAlignment="1">
      <alignment vertical="center"/>
    </xf>
    <xf numFmtId="0" fontId="131" fillId="26" borderId="0" xfId="0" applyFont="1" applyFill="1" applyAlignment="1">
      <alignment vertical="center"/>
    </xf>
    <xf numFmtId="167" fontId="132" fillId="26" borderId="0" xfId="0" applyNumberFormat="1" applyFont="1" applyFill="1" applyAlignment="1">
      <alignment vertical="center"/>
    </xf>
    <xf numFmtId="167" fontId="132" fillId="26" borderId="0" xfId="0" applyNumberFormat="1" applyFont="1" applyFill="1" applyAlignment="1">
      <alignment horizontal="left" vertical="center"/>
    </xf>
    <xf numFmtId="4" fontId="69" fillId="0" borderId="0" xfId="0" applyNumberFormat="1" applyFont="1" applyAlignment="1">
      <alignment vertical="center"/>
    </xf>
    <xf numFmtId="0" fontId="51" fillId="0" borderId="0" xfId="0" applyFont="1"/>
    <xf numFmtId="0" fontId="51" fillId="0" borderId="0" xfId="0" applyFont="1" applyAlignment="1">
      <alignment horizontal="left" vertical="center"/>
    </xf>
    <xf numFmtId="0" fontId="133" fillId="0" borderId="11" xfId="2" applyFont="1" applyBorder="1" applyAlignment="1">
      <alignment vertical="center"/>
    </xf>
    <xf numFmtId="0" fontId="135" fillId="0" borderId="9" xfId="2" applyFont="1" applyBorder="1" applyAlignment="1">
      <alignment vertical="center"/>
    </xf>
    <xf numFmtId="0" fontId="140" fillId="0" borderId="0" xfId="0" applyFont="1"/>
    <xf numFmtId="169" fontId="140" fillId="0" borderId="0" xfId="0" applyNumberFormat="1" applyFont="1" applyAlignment="1">
      <alignment horizontal="center"/>
    </xf>
    <xf numFmtId="168" fontId="140" fillId="0" borderId="0" xfId="0" applyNumberFormat="1" applyFont="1" applyAlignment="1">
      <alignment horizontal="center"/>
    </xf>
    <xf numFmtId="168" fontId="140" fillId="0" borderId="0" xfId="0" applyNumberFormat="1" applyFont="1"/>
    <xf numFmtId="169" fontId="140" fillId="0" borderId="0" xfId="0" applyNumberFormat="1" applyFont="1"/>
    <xf numFmtId="0" fontId="141" fillId="0" borderId="0" xfId="0" applyFont="1" applyAlignment="1">
      <alignment vertical="center"/>
    </xf>
    <xf numFmtId="0" fontId="144" fillId="0" borderId="9" xfId="0" applyFont="1" applyBorder="1" applyAlignment="1">
      <alignment shrinkToFit="1"/>
    </xf>
    <xf numFmtId="169" fontId="144" fillId="0" borderId="9" xfId="0" applyNumberFormat="1" applyFont="1" applyBorder="1" applyAlignment="1">
      <alignment shrinkToFit="1"/>
    </xf>
    <xf numFmtId="0" fontId="144" fillId="0" borderId="9" xfId="0" applyFont="1" applyBorder="1" applyAlignment="1">
      <alignment horizontal="center" shrinkToFit="1"/>
    </xf>
    <xf numFmtId="0" fontId="136" fillId="0" borderId="11" xfId="0" applyFont="1" applyBorder="1" applyAlignment="1">
      <alignment shrinkToFit="1"/>
    </xf>
    <xf numFmtId="0" fontId="1" fillId="0" borderId="0" xfId="0" applyFont="1" applyAlignment="1">
      <alignment horizontal="center" vertical="top"/>
    </xf>
    <xf numFmtId="0" fontId="145" fillId="0" borderId="0" xfId="2" applyFont="1" applyAlignment="1">
      <alignment vertical="center"/>
    </xf>
    <xf numFmtId="164" fontId="146" fillId="0" borderId="0" xfId="2" applyNumberFormat="1" applyFont="1" applyAlignment="1" applyProtection="1">
      <alignment vertical="center"/>
      <protection locked="0"/>
    </xf>
    <xf numFmtId="0" fontId="145" fillId="0" borderId="0" xfId="2" applyFont="1" applyAlignment="1" applyProtection="1">
      <alignment vertical="center"/>
      <protection locked="0"/>
    </xf>
    <xf numFmtId="0" fontId="147" fillId="9" borderId="9" xfId="2" applyFont="1" applyFill="1" applyBorder="1" applyAlignment="1">
      <alignment horizontal="center" vertical="center"/>
    </xf>
    <xf numFmtId="0" fontId="141" fillId="15" borderId="9" xfId="2" applyFont="1" applyFill="1" applyBorder="1" applyAlignment="1">
      <alignment vertical="center"/>
    </xf>
    <xf numFmtId="0" fontId="145" fillId="15" borderId="0" xfId="2" applyFont="1" applyFill="1" applyAlignment="1">
      <alignment vertical="center"/>
    </xf>
    <xf numFmtId="0" fontId="145" fillId="15" borderId="11" xfId="2" applyFont="1" applyFill="1" applyBorder="1" applyAlignment="1">
      <alignment vertical="center"/>
    </xf>
    <xf numFmtId="0" fontId="147" fillId="9" borderId="14" xfId="2" applyFont="1" applyFill="1" applyBorder="1" applyAlignment="1">
      <alignment horizontal="center" vertical="center"/>
    </xf>
    <xf numFmtId="0" fontId="141" fillId="15" borderId="14" xfId="2" applyFont="1" applyFill="1" applyBorder="1" applyAlignment="1">
      <alignment vertical="center"/>
    </xf>
    <xf numFmtId="0" fontId="145" fillId="15" borderId="9" xfId="2" applyFont="1" applyFill="1" applyBorder="1" applyAlignment="1">
      <alignment vertical="center"/>
    </xf>
    <xf numFmtId="0" fontId="141" fillId="15" borderId="0" xfId="2" applyFont="1" applyFill="1" applyAlignment="1">
      <alignment vertical="center"/>
    </xf>
    <xf numFmtId="0" fontId="141" fillId="15" borderId="11" xfId="2" applyFont="1" applyFill="1" applyBorder="1" applyAlignment="1">
      <alignment vertical="center"/>
    </xf>
    <xf numFmtId="0" fontId="148" fillId="15" borderId="0" xfId="2" applyFont="1" applyFill="1" applyAlignment="1">
      <alignment vertical="center"/>
    </xf>
    <xf numFmtId="0" fontId="149" fillId="15" borderId="0" xfId="2" applyFont="1" applyFill="1" applyAlignment="1">
      <alignment vertical="center"/>
    </xf>
    <xf numFmtId="0" fontId="145" fillId="15" borderId="0" xfId="2" applyFont="1" applyFill="1" applyAlignment="1">
      <alignment vertical="center" wrapText="1"/>
    </xf>
    <xf numFmtId="0" fontId="147" fillId="15" borderId="9" xfId="2" applyFont="1" applyFill="1" applyBorder="1" applyAlignment="1">
      <alignment horizontal="center" vertical="center"/>
    </xf>
    <xf numFmtId="0" fontId="146" fillId="15" borderId="0" xfId="2" applyFont="1" applyFill="1" applyAlignment="1">
      <alignment vertical="center" wrapText="1"/>
    </xf>
    <xf numFmtId="0" fontId="146" fillId="15" borderId="0" xfId="2" applyFont="1" applyFill="1" applyAlignment="1">
      <alignment vertical="center"/>
    </xf>
    <xf numFmtId="0" fontId="150" fillId="15" borderId="0" xfId="2" applyFont="1" applyFill="1" applyAlignment="1">
      <alignment vertical="center"/>
    </xf>
    <xf numFmtId="0" fontId="151" fillId="15" borderId="0" xfId="2" applyFont="1" applyFill="1" applyAlignment="1">
      <alignment vertical="center" wrapText="1"/>
    </xf>
    <xf numFmtId="0" fontId="151" fillId="15" borderId="11" xfId="2" applyFont="1" applyFill="1" applyBorder="1" applyAlignment="1">
      <alignment vertical="center" wrapText="1"/>
    </xf>
    <xf numFmtId="0" fontId="147" fillId="15" borderId="0" xfId="2" applyFont="1" applyFill="1" applyAlignment="1">
      <alignment vertical="center"/>
    </xf>
    <xf numFmtId="0" fontId="146" fillId="15" borderId="11" xfId="2" applyFont="1" applyFill="1" applyBorder="1" applyAlignment="1">
      <alignment vertical="center"/>
    </xf>
    <xf numFmtId="0" fontId="145" fillId="15" borderId="28" xfId="2" applyFont="1" applyFill="1" applyBorder="1" applyAlignment="1">
      <alignment vertical="center"/>
    </xf>
    <xf numFmtId="0" fontId="145" fillId="15" borderId="11" xfId="2" applyFont="1" applyFill="1" applyBorder="1" applyAlignment="1">
      <alignment vertical="center" wrapText="1"/>
    </xf>
    <xf numFmtId="0" fontId="90" fillId="0" borderId="0" xfId="2" applyFont="1" applyAlignment="1">
      <alignment horizontal="left" vertical="center"/>
    </xf>
    <xf numFmtId="0" fontId="88" fillId="0" borderId="0" xfId="2" applyFont="1" applyAlignment="1">
      <alignment horizontal="left" vertical="center"/>
    </xf>
    <xf numFmtId="0" fontId="88" fillId="15" borderId="9" xfId="2" applyFont="1" applyFill="1" applyBorder="1" applyAlignment="1">
      <alignment horizontal="right" vertical="center"/>
    </xf>
    <xf numFmtId="169" fontId="140" fillId="0" borderId="0" xfId="0" applyNumberFormat="1" applyFont="1" applyAlignment="1">
      <alignment horizontal="center"/>
    </xf>
    <xf numFmtId="0" fontId="145" fillId="15" borderId="0" xfId="2" applyFont="1" applyFill="1" applyBorder="1" applyAlignment="1">
      <alignment vertical="center"/>
    </xf>
    <xf numFmtId="0" fontId="90" fillId="14" borderId="9" xfId="0" applyFont="1" applyFill="1" applyBorder="1" applyAlignment="1" applyProtection="1">
      <alignment horizontal="center" vertical="center" shrinkToFit="1"/>
      <protection locked="0"/>
    </xf>
    <xf numFmtId="0" fontId="14" fillId="0" borderId="14" xfId="2" applyFont="1" applyBorder="1" applyAlignment="1">
      <alignment vertical="center"/>
    </xf>
    <xf numFmtId="0" fontId="157" fillId="15" borderId="0" xfId="2" applyFont="1" applyFill="1" applyAlignment="1">
      <alignment vertical="center" wrapText="1"/>
    </xf>
    <xf numFmtId="0" fontId="158" fillId="15" borderId="0" xfId="2" applyFont="1" applyFill="1" applyAlignment="1">
      <alignment vertical="center"/>
    </xf>
    <xf numFmtId="0" fontId="159" fillId="15" borderId="0" xfId="2" applyFont="1" applyFill="1" applyAlignment="1">
      <alignment vertical="center" wrapText="1"/>
    </xf>
    <xf numFmtId="0" fontId="90" fillId="14" borderId="0" xfId="0" applyFont="1" applyFill="1" applyBorder="1" applyAlignment="1" applyProtection="1">
      <alignment horizontal="center" vertical="center"/>
      <protection locked="0"/>
    </xf>
    <xf numFmtId="0" fontId="88" fillId="15" borderId="9" xfId="2" applyFont="1" applyFill="1" applyBorder="1" applyAlignment="1">
      <alignment horizontal="center" vertical="center"/>
    </xf>
    <xf numFmtId="0" fontId="156" fillId="0" borderId="0" xfId="1" applyFont="1" applyFill="1" applyAlignment="1" applyProtection="1">
      <alignment horizontal="center" vertical="center"/>
    </xf>
    <xf numFmtId="0" fontId="156" fillId="0" borderId="0" xfId="0" applyFont="1" applyFill="1" applyAlignment="1">
      <alignment horizontal="center" vertical="center"/>
    </xf>
    <xf numFmtId="0" fontId="87" fillId="0" borderId="0" xfId="2" applyFont="1" applyFill="1" applyAlignment="1">
      <alignment vertical="center"/>
    </xf>
    <xf numFmtId="0" fontId="90" fillId="0" borderId="9" xfId="2" applyFont="1" applyFill="1" applyBorder="1" applyAlignment="1">
      <alignment vertical="center"/>
    </xf>
    <xf numFmtId="0" fontId="96" fillId="0" borderId="9" xfId="2" applyFont="1" applyFill="1" applyBorder="1" applyAlignment="1">
      <alignment vertical="center" wrapText="1" shrinkToFit="1"/>
    </xf>
    <xf numFmtId="0" fontId="88" fillId="0" borderId="9" xfId="2" applyFont="1" applyFill="1" applyBorder="1" applyAlignment="1">
      <alignment vertical="center"/>
    </xf>
    <xf numFmtId="0" fontId="90" fillId="0" borderId="0" xfId="2" applyFont="1" applyFill="1" applyAlignment="1">
      <alignment vertical="center"/>
    </xf>
    <xf numFmtId="0" fontId="96" fillId="0" borderId="0" xfId="2" applyFont="1" applyFill="1" applyAlignment="1">
      <alignment vertical="center" wrapText="1" shrinkToFit="1"/>
    </xf>
    <xf numFmtId="0" fontId="88" fillId="0" borderId="0" xfId="2" applyFont="1" applyFill="1" applyAlignment="1">
      <alignment vertical="center"/>
    </xf>
    <xf numFmtId="0" fontId="96" fillId="0" borderId="0" xfId="0" applyFont="1" applyFill="1" applyAlignment="1">
      <alignment vertical="center" wrapText="1" shrinkToFit="1"/>
    </xf>
    <xf numFmtId="0" fontId="90" fillId="0" borderId="9" xfId="0" applyFont="1" applyFill="1" applyBorder="1" applyAlignment="1" applyProtection="1">
      <alignment horizontal="center" vertical="center"/>
      <protection locked="0"/>
    </xf>
    <xf numFmtId="0" fontId="67" fillId="11" borderId="0" xfId="0" applyFont="1" applyFill="1" applyAlignment="1">
      <alignment horizontal="center" vertical="center"/>
    </xf>
    <xf numFmtId="0" fontId="80" fillId="9" borderId="0" xfId="0" applyFont="1" applyFill="1" applyAlignment="1">
      <alignment horizontal="center" vertical="center" shrinkToFit="1"/>
    </xf>
    <xf numFmtId="0" fontId="88" fillId="19" borderId="0" xfId="0" applyFont="1" applyFill="1" applyAlignment="1">
      <alignment horizontal="right" vertical="center" wrapText="1" shrinkToFit="1"/>
    </xf>
    <xf numFmtId="0" fontId="88" fillId="19" borderId="11" xfId="0" applyFont="1" applyFill="1" applyBorder="1" applyAlignment="1">
      <alignment horizontal="right" vertical="center" wrapText="1" shrinkToFit="1"/>
    </xf>
    <xf numFmtId="0" fontId="97" fillId="0" borderId="9" xfId="0" applyFont="1" applyFill="1" applyBorder="1" applyAlignment="1" applyProtection="1">
      <alignment horizontal="left" vertical="center" wrapText="1" shrinkToFit="1"/>
      <protection locked="0"/>
    </xf>
    <xf numFmtId="0" fontId="97" fillId="0" borderId="0" xfId="0" applyFont="1" applyFill="1" applyBorder="1" applyAlignment="1" applyProtection="1">
      <alignment horizontal="left" vertical="center" wrapText="1" shrinkToFit="1"/>
      <protection locked="0"/>
    </xf>
    <xf numFmtId="0" fontId="97" fillId="0" borderId="11" xfId="0" applyFont="1" applyFill="1" applyBorder="1" applyAlignment="1" applyProtection="1">
      <alignment horizontal="left" vertical="center" wrapText="1" shrinkToFit="1"/>
      <protection locked="0"/>
    </xf>
    <xf numFmtId="0" fontId="145" fillId="0" borderId="3" xfId="2" applyFont="1" applyBorder="1" applyAlignment="1">
      <alignment horizontal="center" vertical="center"/>
    </xf>
    <xf numFmtId="0" fontId="145" fillId="0" borderId="14" xfId="2" applyFont="1" applyBorder="1" applyAlignment="1">
      <alignment horizontal="center" vertical="center"/>
    </xf>
    <xf numFmtId="0" fontId="90" fillId="0" borderId="0" xfId="2" applyFont="1" applyAlignment="1">
      <alignment horizontal="right" vertical="center"/>
    </xf>
    <xf numFmtId="0" fontId="14" fillId="0" borderId="0" xfId="2" applyFont="1" applyAlignment="1">
      <alignment horizontal="center" vertical="center"/>
    </xf>
    <xf numFmtId="0" fontId="14" fillId="13" borderId="0" xfId="2" applyFont="1" applyFill="1" applyAlignment="1">
      <alignment horizontal="left" vertical="center"/>
    </xf>
    <xf numFmtId="0" fontId="92" fillId="18" borderId="0" xfId="2" applyFont="1" applyFill="1" applyAlignment="1">
      <alignment horizontal="center" vertical="center" shrinkToFit="1"/>
    </xf>
    <xf numFmtId="164" fontId="96" fillId="14" borderId="9" xfId="2" applyNumberFormat="1" applyFont="1" applyFill="1" applyBorder="1" applyAlignment="1" applyProtection="1">
      <alignment horizontal="center" vertical="center"/>
      <protection locked="0"/>
    </xf>
    <xf numFmtId="0" fontId="88" fillId="0" borderId="0" xfId="2" applyFont="1" applyAlignment="1">
      <alignment horizontal="left" vertical="center" shrinkToFit="1"/>
    </xf>
    <xf numFmtId="0" fontId="88" fillId="0" borderId="9" xfId="2" applyFont="1" applyBorder="1" applyAlignment="1">
      <alignment horizontal="left" vertical="center" wrapText="1"/>
    </xf>
    <xf numFmtId="0" fontId="88" fillId="0" borderId="11" xfId="2" applyFont="1" applyBorder="1" applyAlignment="1">
      <alignment horizontal="left" vertical="center" wrapText="1"/>
    </xf>
    <xf numFmtId="49" fontId="153" fillId="0" borderId="0" xfId="0" applyNumberFormat="1" applyFont="1" applyFill="1" applyBorder="1" applyAlignment="1" applyProtection="1">
      <alignment horizontal="left" vertical="top"/>
      <protection locked="0"/>
    </xf>
    <xf numFmtId="0" fontId="14" fillId="0" borderId="0" xfId="2" applyFont="1" applyAlignment="1">
      <alignment horizontal="left" vertical="center" wrapText="1"/>
    </xf>
    <xf numFmtId="0" fontId="90" fillId="0" borderId="0" xfId="2" applyFont="1" applyAlignment="1">
      <alignment horizontal="left" vertical="center"/>
    </xf>
    <xf numFmtId="0" fontId="88" fillId="0" borderId="0" xfId="2" applyFont="1" applyAlignment="1">
      <alignment horizontal="left" vertical="center" wrapText="1"/>
    </xf>
    <xf numFmtId="0" fontId="88" fillId="15" borderId="0" xfId="2" applyFont="1" applyFill="1" applyAlignment="1">
      <alignment horizontal="left" vertical="center"/>
    </xf>
    <xf numFmtId="0" fontId="82" fillId="0" borderId="0" xfId="2" applyFont="1" applyAlignment="1" applyProtection="1">
      <alignment horizontal="center" vertical="center"/>
      <protection locked="0"/>
    </xf>
    <xf numFmtId="0" fontId="152" fillId="16" borderId="0" xfId="2" applyFont="1" applyFill="1" applyAlignment="1">
      <alignment horizontal="center" vertical="center"/>
    </xf>
    <xf numFmtId="49" fontId="90" fillId="14" borderId="0" xfId="0" applyNumberFormat="1" applyFont="1" applyFill="1" applyAlignment="1" applyProtection="1">
      <alignment horizontal="center" vertical="center"/>
      <protection locked="0"/>
    </xf>
    <xf numFmtId="0" fontId="90" fillId="14" borderId="9" xfId="0" applyFont="1" applyFill="1" applyBorder="1" applyAlignment="1" applyProtection="1">
      <alignment horizontal="center" vertical="center"/>
      <protection locked="0"/>
    </xf>
    <xf numFmtId="0" fontId="90" fillId="14" borderId="9" xfId="0" applyFont="1" applyFill="1" applyBorder="1" applyAlignment="1" applyProtection="1">
      <alignment horizontal="center" vertical="top"/>
      <protection locked="0"/>
    </xf>
    <xf numFmtId="49" fontId="90" fillId="14" borderId="0" xfId="0" quotePrefix="1" applyNumberFormat="1" applyFont="1" applyFill="1" applyBorder="1" applyAlignment="1" applyProtection="1">
      <alignment horizontal="center" vertical="top"/>
      <protection locked="0"/>
    </xf>
    <xf numFmtId="49" fontId="90" fillId="14" borderId="0" xfId="0" applyNumberFormat="1" applyFont="1" applyFill="1" applyBorder="1" applyAlignment="1" applyProtection="1">
      <alignment horizontal="center" vertical="top"/>
      <protection locked="0"/>
    </xf>
    <xf numFmtId="164" fontId="81" fillId="0" borderId="0" xfId="2" applyNumberFormat="1" applyFont="1" applyAlignment="1" applyProtection="1">
      <alignment horizontal="center" vertical="center"/>
      <protection locked="0"/>
    </xf>
    <xf numFmtId="0" fontId="88" fillId="15" borderId="0" xfId="2" applyFont="1" applyFill="1" applyAlignment="1">
      <alignment horizontal="right" vertical="center" wrapText="1"/>
    </xf>
    <xf numFmtId="49" fontId="153" fillId="0" borderId="0" xfId="0" applyNumberFormat="1" applyFont="1" applyFill="1" applyBorder="1" applyAlignment="1" applyProtection="1">
      <alignment horizontal="left" vertical="center"/>
      <protection locked="0"/>
    </xf>
    <xf numFmtId="0" fontId="94" fillId="15" borderId="0" xfId="2" applyFont="1" applyFill="1" applyAlignment="1">
      <alignment horizontal="left" vertical="center" wrapText="1" shrinkToFit="1"/>
    </xf>
    <xf numFmtId="0" fontId="60" fillId="15" borderId="0" xfId="2" applyFont="1" applyFill="1" applyAlignment="1">
      <alignment horizontal="center" vertical="center" shrinkToFit="1"/>
    </xf>
    <xf numFmtId="164" fontId="129" fillId="13" borderId="0" xfId="2" applyNumberFormat="1" applyFont="1" applyFill="1" applyAlignment="1">
      <alignment horizontal="center" vertical="center" shrinkToFit="1"/>
    </xf>
    <xf numFmtId="0" fontId="57" fillId="15" borderId="0" xfId="2" applyFont="1" applyFill="1" applyAlignment="1">
      <alignment horizontal="center" vertical="center" wrapText="1"/>
    </xf>
    <xf numFmtId="0" fontId="90" fillId="14" borderId="0" xfId="0" applyFont="1" applyFill="1" applyBorder="1" applyAlignment="1" applyProtection="1">
      <alignment horizontal="center" vertical="top"/>
      <protection locked="0"/>
    </xf>
    <xf numFmtId="0" fontId="90" fillId="14" borderId="0" xfId="0" applyFont="1" applyFill="1" applyAlignment="1" applyProtection="1">
      <alignment horizontal="center" vertical="center"/>
      <protection locked="0"/>
    </xf>
    <xf numFmtId="0" fontId="90" fillId="14" borderId="9" xfId="2" applyFont="1" applyFill="1" applyBorder="1" applyAlignment="1" applyProtection="1">
      <alignment horizontal="center" vertical="top"/>
      <protection locked="0"/>
    </xf>
    <xf numFmtId="0" fontId="153" fillId="14" borderId="0" xfId="0" applyFont="1" applyFill="1" applyBorder="1" applyAlignment="1" applyProtection="1">
      <alignment horizontal="center" vertical="top" wrapText="1"/>
      <protection locked="0"/>
    </xf>
    <xf numFmtId="0" fontId="116" fillId="18" borderId="9" xfId="1" applyFont="1" applyFill="1" applyBorder="1" applyAlignment="1" applyProtection="1">
      <alignment horizontal="center" vertical="center"/>
    </xf>
    <xf numFmtId="0" fontId="90" fillId="0" borderId="9" xfId="2" applyFont="1" applyBorder="1" applyAlignment="1">
      <alignment horizontal="left" vertical="center"/>
    </xf>
    <xf numFmtId="0" fontId="105" fillId="0" borderId="11" xfId="2" applyFont="1" applyBorder="1" applyAlignment="1">
      <alignment horizontal="center" vertical="center"/>
    </xf>
    <xf numFmtId="49" fontId="95" fillId="14" borderId="11" xfId="1" applyNumberFormat="1" applyFont="1" applyFill="1" applyBorder="1" applyAlignment="1">
      <alignment horizontal="center" vertical="center"/>
      <protection locked="0"/>
    </xf>
    <xf numFmtId="49" fontId="95" fillId="14" borderId="11" xfId="0" applyNumberFormat="1" applyFont="1" applyFill="1" applyBorder="1" applyAlignment="1" applyProtection="1">
      <alignment horizontal="center" vertical="center"/>
      <protection locked="0"/>
    </xf>
    <xf numFmtId="49" fontId="95" fillId="14" borderId="11" xfId="1" applyNumberFormat="1" applyFont="1" applyFill="1" applyBorder="1" applyAlignment="1" applyProtection="1">
      <alignment horizontal="center" vertical="top"/>
      <protection locked="0"/>
    </xf>
    <xf numFmtId="0" fontId="90" fillId="14" borderId="0" xfId="0" quotePrefix="1" applyFont="1" applyFill="1" applyBorder="1" applyAlignment="1" applyProtection="1">
      <alignment horizontal="center" vertical="top"/>
      <protection locked="0"/>
    </xf>
    <xf numFmtId="49" fontId="95" fillId="14" borderId="0" xfId="1" applyNumberFormat="1" applyFont="1" applyFill="1" applyBorder="1" applyAlignment="1" applyProtection="1">
      <alignment horizontal="center" vertical="top"/>
      <protection locked="0"/>
    </xf>
    <xf numFmtId="0" fontId="88" fillId="0" borderId="11" xfId="2" applyFont="1" applyBorder="1" applyAlignment="1">
      <alignment vertical="center" wrapText="1"/>
    </xf>
    <xf numFmtId="0" fontId="88" fillId="0" borderId="0" xfId="0" applyFont="1" applyAlignment="1">
      <alignment horizontal="left" vertical="center" wrapText="1"/>
    </xf>
    <xf numFmtId="0" fontId="118" fillId="0" borderId="0" xfId="1" applyFont="1" applyAlignment="1" applyProtection="1">
      <alignment horizontal="left" vertical="center" wrapText="1"/>
    </xf>
    <xf numFmtId="0" fontId="88" fillId="0" borderId="28" xfId="2" applyFont="1" applyBorder="1" applyAlignment="1">
      <alignment horizontal="left" vertical="center" wrapText="1"/>
    </xf>
    <xf numFmtId="49" fontId="88" fillId="13" borderId="9" xfId="0" applyNumberFormat="1" applyFont="1" applyFill="1" applyBorder="1" applyAlignment="1">
      <alignment horizontal="left" vertical="center" wrapText="1"/>
    </xf>
    <xf numFmtId="49" fontId="88" fillId="13" borderId="11" xfId="0" applyNumberFormat="1" applyFont="1" applyFill="1" applyBorder="1" applyAlignment="1">
      <alignment horizontal="left" vertical="center" wrapText="1"/>
    </xf>
    <xf numFmtId="0" fontId="160" fillId="15" borderId="0" xfId="2" applyFont="1" applyFill="1" applyAlignment="1">
      <alignment horizontal="center" vertical="center" wrapText="1"/>
    </xf>
    <xf numFmtId="0" fontId="160" fillId="15" borderId="11" xfId="2" applyFont="1" applyFill="1" applyBorder="1" applyAlignment="1">
      <alignment horizontal="center" vertical="center" wrapText="1"/>
    </xf>
    <xf numFmtId="0" fontId="88" fillId="13" borderId="0" xfId="2" applyFont="1" applyFill="1" applyAlignment="1">
      <alignment horizontal="left" vertical="center" wrapText="1"/>
    </xf>
    <xf numFmtId="0" fontId="102" fillId="0" borderId="0" xfId="0" applyFont="1" applyAlignment="1">
      <alignment horizontal="left" vertical="center" wrapText="1"/>
    </xf>
    <xf numFmtId="0" fontId="14" fillId="15" borderId="0" xfId="2" applyFont="1" applyFill="1" applyAlignment="1">
      <alignment horizontal="center" vertical="center"/>
    </xf>
    <xf numFmtId="0" fontId="90" fillId="0" borderId="9" xfId="2" applyFont="1" applyFill="1" applyBorder="1" applyAlignment="1">
      <alignment horizontal="center" vertical="center"/>
    </xf>
    <xf numFmtId="0" fontId="87" fillId="0" borderId="0" xfId="2" applyFont="1" applyAlignment="1">
      <alignment horizontal="left" vertical="center"/>
    </xf>
    <xf numFmtId="49" fontId="90" fillId="0" borderId="0" xfId="0" applyNumberFormat="1" applyFont="1" applyFill="1" applyBorder="1" applyAlignment="1" applyProtection="1">
      <alignment horizontal="center" vertical="center"/>
      <protection locked="0"/>
    </xf>
    <xf numFmtId="0" fontId="90" fillId="0" borderId="0" xfId="0" applyFont="1" applyFill="1" applyBorder="1" applyAlignment="1" applyProtection="1">
      <alignment horizontal="center" vertical="center"/>
      <protection locked="0"/>
    </xf>
    <xf numFmtId="0" fontId="90" fillId="13" borderId="0" xfId="0" applyFont="1" applyFill="1" applyAlignment="1">
      <alignment horizontal="center" vertical="center"/>
    </xf>
    <xf numFmtId="0" fontId="88" fillId="13" borderId="0" xfId="0" applyFont="1" applyFill="1" applyAlignment="1">
      <alignment horizontal="center" vertical="center"/>
    </xf>
    <xf numFmtId="0" fontId="88" fillId="13" borderId="11" xfId="2" applyFont="1" applyFill="1" applyBorder="1" applyAlignment="1">
      <alignment horizontal="left" vertical="center" shrinkToFit="1"/>
    </xf>
    <xf numFmtId="0" fontId="95" fillId="14" borderId="0" xfId="0" applyFont="1" applyFill="1" applyAlignment="1" applyProtection="1">
      <alignment horizontal="center" vertical="center"/>
      <protection locked="0"/>
    </xf>
    <xf numFmtId="0" fontId="97" fillId="14" borderId="9" xfId="2" applyFont="1" applyFill="1" applyBorder="1" applyAlignment="1" applyProtection="1">
      <alignment horizontal="center" vertical="center" wrapText="1" shrinkToFit="1"/>
      <protection locked="0"/>
    </xf>
    <xf numFmtId="0" fontId="97" fillId="14" borderId="0" xfId="2" applyFont="1" applyFill="1" applyAlignment="1" applyProtection="1">
      <alignment horizontal="center" vertical="center" wrapText="1" shrinkToFit="1"/>
      <protection locked="0"/>
    </xf>
    <xf numFmtId="0" fontId="97" fillId="14" borderId="11" xfId="2" applyFont="1" applyFill="1" applyBorder="1" applyAlignment="1" applyProtection="1">
      <alignment horizontal="center" vertical="center" wrapText="1" shrinkToFit="1"/>
      <protection locked="0"/>
    </xf>
    <xf numFmtId="0" fontId="91" fillId="13" borderId="11" xfId="2" applyFont="1" applyFill="1" applyBorder="1" applyAlignment="1">
      <alignment horizontal="center" vertical="center" shrinkToFit="1"/>
    </xf>
    <xf numFmtId="0" fontId="90" fillId="14" borderId="0" xfId="0" applyFont="1" applyFill="1" applyBorder="1" applyAlignment="1" applyProtection="1">
      <alignment horizontal="center" vertical="center" shrinkToFit="1"/>
      <protection locked="0"/>
    </xf>
    <xf numFmtId="0" fontId="90" fillId="0" borderId="9" xfId="0" applyFont="1" applyFill="1" applyBorder="1" applyAlignment="1" applyProtection="1">
      <alignment horizontal="center" vertical="center"/>
      <protection locked="0"/>
    </xf>
    <xf numFmtId="49" fontId="90" fillId="0" borderId="0" xfId="0" quotePrefix="1" applyNumberFormat="1" applyFont="1" applyFill="1" applyBorder="1" applyAlignment="1" applyProtection="1">
      <alignment horizontal="center" vertical="center"/>
      <protection locked="0"/>
    </xf>
    <xf numFmtId="0" fontId="90" fillId="0" borderId="0" xfId="2" applyFont="1" applyFill="1" applyAlignment="1">
      <alignment horizontal="center" vertical="center"/>
    </xf>
    <xf numFmtId="0" fontId="88" fillId="0" borderId="0" xfId="2" applyFont="1" applyAlignment="1">
      <alignment horizontal="center" vertical="center"/>
    </xf>
    <xf numFmtId="0" fontId="96" fillId="25" borderId="0" xfId="0" applyFont="1" applyFill="1" applyAlignment="1">
      <alignment horizontal="left" vertical="center" wrapText="1" shrinkToFit="1"/>
    </xf>
    <xf numFmtId="0" fontId="90" fillId="14" borderId="9" xfId="0" applyFont="1" applyFill="1" applyBorder="1" applyAlignment="1" applyProtection="1">
      <alignment horizontal="center" vertical="center" shrinkToFit="1"/>
      <protection locked="0"/>
    </xf>
    <xf numFmtId="0" fontId="153" fillId="14" borderId="11" xfId="0" applyFont="1" applyFill="1" applyBorder="1" applyAlignment="1" applyProtection="1">
      <alignment horizontal="center" vertical="top" shrinkToFit="1"/>
      <protection locked="0"/>
    </xf>
    <xf numFmtId="0" fontId="92" fillId="18" borderId="11" xfId="2" applyFont="1" applyFill="1" applyBorder="1" applyAlignment="1">
      <alignment horizontal="left" vertical="center"/>
    </xf>
    <xf numFmtId="0" fontId="88" fillId="15" borderId="9" xfId="2" applyFont="1" applyFill="1" applyBorder="1" applyAlignment="1">
      <alignment horizontal="right" vertical="center"/>
    </xf>
    <xf numFmtId="49" fontId="90" fillId="0" borderId="11" xfId="1" applyNumberFormat="1" applyFont="1" applyFill="1" applyBorder="1" applyAlignment="1" applyProtection="1">
      <alignment horizontal="center" vertical="center"/>
      <protection locked="0"/>
    </xf>
    <xf numFmtId="49" fontId="90" fillId="0" borderId="11" xfId="0" applyNumberFormat="1" applyFont="1" applyFill="1" applyBorder="1" applyAlignment="1" applyProtection="1">
      <alignment horizontal="center" vertical="center"/>
      <protection locked="0"/>
    </xf>
    <xf numFmtId="0" fontId="88" fillId="0" borderId="0" xfId="2" applyFont="1" applyFill="1" applyAlignment="1">
      <alignment horizontal="center" vertical="center"/>
    </xf>
    <xf numFmtId="49" fontId="90" fillId="0" borderId="0" xfId="1" applyNumberFormat="1" applyFont="1" applyFill="1" applyBorder="1" applyAlignment="1" applyProtection="1">
      <alignment horizontal="center" vertical="center"/>
      <protection locked="0"/>
    </xf>
    <xf numFmtId="0" fontId="88" fillId="0" borderId="14" xfId="2" applyFont="1" applyBorder="1" applyAlignment="1">
      <alignment horizontal="left" vertical="center"/>
    </xf>
    <xf numFmtId="0" fontId="90" fillId="13" borderId="9" xfId="0" applyFont="1" applyFill="1" applyBorder="1" applyAlignment="1">
      <alignment horizontal="center" vertical="center"/>
    </xf>
    <xf numFmtId="0" fontId="134" fillId="0" borderId="9" xfId="2" applyFont="1" applyBorder="1" applyAlignment="1">
      <alignment horizontal="left" vertical="center" wrapText="1"/>
    </xf>
    <xf numFmtId="0" fontId="134" fillId="0" borderId="11" xfId="2" applyFont="1" applyBorder="1" applyAlignment="1">
      <alignment horizontal="left" vertical="center" wrapText="1"/>
    </xf>
    <xf numFmtId="0" fontId="84" fillId="0" borderId="11" xfId="2" applyFont="1" applyBorder="1" applyAlignment="1">
      <alignment horizontal="right" vertical="center"/>
    </xf>
    <xf numFmtId="0" fontId="88" fillId="0" borderId="0" xfId="2" applyFont="1" applyAlignment="1">
      <alignment horizontal="left" vertical="center"/>
    </xf>
    <xf numFmtId="0" fontId="87" fillId="0" borderId="0" xfId="0" applyFont="1" applyAlignment="1">
      <alignment horizontal="left" vertical="center"/>
    </xf>
    <xf numFmtId="0" fontId="97" fillId="20" borderId="9" xfId="0" applyFont="1" applyFill="1" applyBorder="1" applyAlignment="1" applyProtection="1">
      <alignment horizontal="left" vertical="center" wrapText="1" shrinkToFit="1"/>
      <protection locked="0"/>
    </xf>
    <xf numFmtId="0" fontId="97" fillId="20" borderId="0" xfId="0" applyFont="1" applyFill="1" applyAlignment="1" applyProtection="1">
      <alignment horizontal="left" vertical="center" wrapText="1" shrinkToFit="1"/>
      <protection locked="0"/>
    </xf>
    <xf numFmtId="0" fontId="97" fillId="20" borderId="11" xfId="0" applyFont="1" applyFill="1" applyBorder="1" applyAlignment="1" applyProtection="1">
      <alignment horizontal="left" vertical="center" wrapText="1" shrinkToFit="1"/>
      <protection locked="0"/>
    </xf>
    <xf numFmtId="2" fontId="90" fillId="0" borderId="0" xfId="2" applyNumberFormat="1" applyFont="1" applyFill="1" applyAlignment="1">
      <alignment horizontal="center" vertical="center"/>
    </xf>
    <xf numFmtId="0" fontId="90" fillId="0" borderId="11" xfId="1" quotePrefix="1" applyFont="1" applyFill="1" applyBorder="1" applyAlignment="1" applyProtection="1">
      <alignment horizontal="center" vertical="center"/>
    </xf>
    <xf numFmtId="0" fontId="90" fillId="0" borderId="11" xfId="1" applyFont="1" applyFill="1" applyBorder="1" applyAlignment="1" applyProtection="1">
      <alignment horizontal="center" vertical="center"/>
    </xf>
    <xf numFmtId="0" fontId="88" fillId="15" borderId="0" xfId="2" applyFont="1" applyFill="1" applyAlignment="1">
      <alignment horizontal="right" vertical="center" wrapText="1" shrinkToFit="1"/>
    </xf>
    <xf numFmtId="0" fontId="90" fillId="0" borderId="0" xfId="0" applyFont="1" applyFill="1" applyBorder="1" applyAlignment="1" applyProtection="1">
      <alignment horizontal="center" vertical="center" wrapText="1"/>
      <protection locked="0"/>
    </xf>
    <xf numFmtId="0" fontId="96" fillId="15" borderId="0" xfId="2" applyFont="1" applyFill="1" applyAlignment="1">
      <alignment horizontal="left" vertical="center" wrapText="1"/>
    </xf>
    <xf numFmtId="0" fontId="96" fillId="15" borderId="0" xfId="2" applyFont="1" applyFill="1" applyAlignment="1">
      <alignment horizontal="left" vertical="center"/>
    </xf>
    <xf numFmtId="164" fontId="96" fillId="13" borderId="9" xfId="2" applyNumberFormat="1" applyFont="1" applyFill="1" applyBorder="1" applyAlignment="1">
      <alignment horizontal="center" vertical="center" shrinkToFit="1"/>
    </xf>
    <xf numFmtId="0" fontId="90" fillId="17" borderId="0" xfId="0" applyFont="1" applyFill="1" applyAlignment="1">
      <alignment horizontal="left" vertical="center" wrapText="1"/>
    </xf>
    <xf numFmtId="0" fontId="153" fillId="14" borderId="9" xfId="0" applyFont="1" applyFill="1" applyBorder="1" applyAlignment="1" applyProtection="1">
      <alignment horizontal="center" vertical="top"/>
      <protection locked="0"/>
    </xf>
    <xf numFmtId="164" fontId="96" fillId="14" borderId="0" xfId="2" applyNumberFormat="1" applyFont="1" applyFill="1" applyAlignment="1" applyProtection="1">
      <alignment horizontal="center" vertical="center"/>
      <protection locked="0"/>
    </xf>
    <xf numFmtId="0" fontId="90" fillId="14" borderId="11" xfId="0" applyFont="1" applyFill="1" applyBorder="1" applyAlignment="1" applyProtection="1">
      <alignment horizontal="left" vertical="center"/>
      <protection locked="0"/>
    </xf>
    <xf numFmtId="0" fontId="95" fillId="14" borderId="0" xfId="0" applyFont="1" applyFill="1" applyBorder="1" applyAlignment="1" applyProtection="1">
      <alignment horizontal="center" vertical="top"/>
      <protection locked="0"/>
    </xf>
    <xf numFmtId="0" fontId="90" fillId="14" borderId="9" xfId="2" applyFont="1" applyFill="1" applyBorder="1" applyAlignment="1" applyProtection="1">
      <alignment horizontal="center" vertical="center"/>
      <protection locked="0"/>
    </xf>
    <xf numFmtId="0" fontId="31" fillId="0" borderId="0" xfId="0" applyFont="1" applyAlignment="1">
      <alignment horizontal="right" vertical="center"/>
    </xf>
    <xf numFmtId="0" fontId="31" fillId="0" borderId="0" xfId="0" applyFont="1" applyAlignment="1">
      <alignment horizontal="right" vertical="center" shrinkToFit="1"/>
    </xf>
    <xf numFmtId="0" fontId="52" fillId="0" borderId="0" xfId="0" applyFont="1" applyAlignment="1">
      <alignment horizontal="center" vertical="top"/>
    </xf>
    <xf numFmtId="169" fontId="75" fillId="0" borderId="0" xfId="0" applyNumberFormat="1" applyFont="1" applyAlignment="1">
      <alignment horizontal="left" vertical="center"/>
    </xf>
    <xf numFmtId="0" fontId="52" fillId="0" borderId="3" xfId="0" applyFont="1" applyBorder="1" applyAlignment="1" applyProtection="1">
      <alignment horizontal="center" vertical="center" shrinkToFit="1"/>
      <protection locked="0"/>
    </xf>
    <xf numFmtId="0" fontId="52" fillId="0" borderId="14" xfId="0" applyFont="1" applyBorder="1" applyAlignment="1" applyProtection="1">
      <alignment horizontal="center" vertical="center" shrinkToFit="1"/>
      <protection locked="0"/>
    </xf>
    <xf numFmtId="0" fontId="52" fillId="0" borderId="6" xfId="0" applyFont="1" applyBorder="1" applyAlignment="1" applyProtection="1">
      <alignment horizontal="center" vertical="center" shrinkToFit="1"/>
      <protection locked="0"/>
    </xf>
    <xf numFmtId="0" fontId="78" fillId="0" borderId="0" xfId="0" applyFont="1" applyAlignment="1">
      <alignment horizontal="center" vertical="center"/>
    </xf>
    <xf numFmtId="0" fontId="78" fillId="0" borderId="0" xfId="0" applyFont="1" applyAlignment="1">
      <alignment horizontal="center"/>
    </xf>
    <xf numFmtId="0" fontId="0" fillId="0" borderId="0" xfId="0"/>
    <xf numFmtId="0" fontId="31" fillId="0" borderId="4" xfId="0" applyFont="1" applyBorder="1" applyAlignment="1" applyProtection="1">
      <alignment horizontal="center" vertical="center"/>
      <protection locked="0"/>
    </xf>
    <xf numFmtId="0" fontId="31" fillId="0" borderId="9" xfId="0" applyFont="1" applyBorder="1" applyAlignment="1" applyProtection="1">
      <alignment horizontal="center" vertical="center"/>
      <protection locked="0"/>
    </xf>
    <xf numFmtId="0" fontId="31" fillId="0" borderId="12" xfId="0" applyFont="1" applyBorder="1" applyAlignment="1" applyProtection="1">
      <alignment horizontal="center" vertical="center"/>
      <protection locked="0"/>
    </xf>
    <xf numFmtId="0" fontId="31" fillId="0" borderId="10" xfId="0" applyFont="1" applyBorder="1" applyAlignment="1" applyProtection="1">
      <alignment horizontal="center" vertical="center"/>
      <protection locked="0"/>
    </xf>
    <xf numFmtId="0" fontId="31" fillId="0" borderId="0" xfId="0" applyFont="1" applyAlignment="1" applyProtection="1">
      <alignment horizontal="center" vertical="center"/>
      <protection locked="0"/>
    </xf>
    <xf numFmtId="0" fontId="31" fillId="0" borderId="13" xfId="0" applyFont="1" applyBorder="1" applyAlignment="1" applyProtection="1">
      <alignment horizontal="center" vertical="center"/>
      <protection locked="0"/>
    </xf>
    <xf numFmtId="0" fontId="31" fillId="0" borderId="7" xfId="0" applyFont="1" applyBorder="1" applyAlignment="1" applyProtection="1">
      <alignment horizontal="center" vertical="center"/>
      <protection locked="0"/>
    </xf>
    <xf numFmtId="0" fontId="31" fillId="0" borderId="11" xfId="0" applyFont="1" applyBorder="1" applyAlignment="1" applyProtection="1">
      <alignment horizontal="center" vertical="center"/>
      <protection locked="0"/>
    </xf>
    <xf numFmtId="0" fontId="31" fillId="0" borderId="15" xfId="0" applyFont="1" applyBorder="1" applyAlignment="1" applyProtection="1">
      <alignment horizontal="center" vertical="center"/>
      <protection locked="0"/>
    </xf>
    <xf numFmtId="0" fontId="31" fillId="0" borderId="0" xfId="0" applyFont="1" applyAlignment="1">
      <alignment horizontal="center"/>
    </xf>
    <xf numFmtId="0" fontId="31" fillId="0" borderId="9" xfId="0" applyFont="1" applyBorder="1" applyAlignment="1">
      <alignment horizontal="center"/>
    </xf>
    <xf numFmtId="0" fontId="31" fillId="0" borderId="9" xfId="0" applyFont="1" applyBorder="1" applyAlignment="1">
      <alignment horizontal="center" vertical="center"/>
    </xf>
    <xf numFmtId="0" fontId="47" fillId="0" borderId="3" xfId="0" applyFont="1" applyBorder="1" applyAlignment="1">
      <alignment horizontal="center"/>
    </xf>
    <xf numFmtId="0" fontId="47" fillId="0" borderId="14" xfId="0" applyFont="1" applyBorder="1" applyAlignment="1">
      <alignment horizontal="center"/>
    </xf>
    <xf numFmtId="0" fontId="47" fillId="0" borderId="6" xfId="0" applyFont="1" applyBorder="1" applyAlignment="1">
      <alignment horizontal="center"/>
    </xf>
    <xf numFmtId="0" fontId="59" fillId="0" borderId="3" xfId="0" applyFont="1" applyBorder="1" applyAlignment="1" applyProtection="1">
      <alignment horizontal="center" vertical="center"/>
      <protection locked="0"/>
    </xf>
    <xf numFmtId="0" fontId="59" fillId="0" borderId="14" xfId="0" applyFont="1" applyBorder="1" applyAlignment="1" applyProtection="1">
      <alignment horizontal="center" vertical="center"/>
      <protection locked="0"/>
    </xf>
    <xf numFmtId="0" fontId="59" fillId="0" borderId="6" xfId="0" applyFont="1" applyBorder="1" applyAlignment="1" applyProtection="1">
      <alignment horizontal="center" vertical="center"/>
      <protection locked="0"/>
    </xf>
    <xf numFmtId="49" fontId="47" fillId="0" borderId="3" xfId="0" applyNumberFormat="1" applyFont="1" applyBorder="1" applyAlignment="1">
      <alignment horizontal="center"/>
    </xf>
    <xf numFmtId="164" fontId="76" fillId="3" borderId="10" xfId="0" quotePrefix="1" applyNumberFormat="1" applyFont="1" applyFill="1" applyBorder="1" applyAlignment="1">
      <alignment horizontal="center"/>
    </xf>
    <xf numFmtId="164" fontId="76" fillId="3" borderId="0" xfId="0" quotePrefix="1" applyNumberFormat="1" applyFont="1" applyFill="1" applyAlignment="1">
      <alignment horizontal="center"/>
    </xf>
    <xf numFmtId="0" fontId="88" fillId="0" borderId="4" xfId="0" applyFont="1" applyBorder="1" applyAlignment="1" applyProtection="1">
      <alignment horizontal="center" vertical="center"/>
      <protection locked="0"/>
    </xf>
    <xf numFmtId="0" fontId="88" fillId="0" borderId="9" xfId="0" applyFont="1" applyBorder="1" applyAlignment="1" applyProtection="1">
      <alignment horizontal="center" vertical="center"/>
      <protection locked="0"/>
    </xf>
    <xf numFmtId="0" fontId="88" fillId="0" borderId="12" xfId="0" applyFont="1" applyBorder="1" applyAlignment="1" applyProtection="1">
      <alignment horizontal="center" vertical="center"/>
      <protection locked="0"/>
    </xf>
    <xf numFmtId="0" fontId="88" fillId="0" borderId="7" xfId="0" applyFont="1" applyBorder="1" applyAlignment="1" applyProtection="1">
      <alignment horizontal="center" vertical="center"/>
      <protection locked="0"/>
    </xf>
    <xf numFmtId="0" fontId="88" fillId="0" borderId="11" xfId="0" applyFont="1" applyBorder="1" applyAlignment="1" applyProtection="1">
      <alignment horizontal="center" vertical="center"/>
      <protection locked="0"/>
    </xf>
    <xf numFmtId="0" fontId="88" fillId="0" borderId="15" xfId="0" applyFont="1" applyBorder="1" applyAlignment="1" applyProtection="1">
      <alignment horizontal="center" vertical="center"/>
      <protection locked="0"/>
    </xf>
    <xf numFmtId="164" fontId="105" fillId="18" borderId="0" xfId="0" applyNumberFormat="1" applyFont="1" applyFill="1" applyAlignment="1">
      <alignment horizontal="center" vertical="center" shrinkToFit="1"/>
    </xf>
    <xf numFmtId="164" fontId="105" fillId="18" borderId="11" xfId="0" applyNumberFormat="1" applyFont="1" applyFill="1" applyBorder="1" applyAlignment="1">
      <alignment horizontal="center" vertical="center" shrinkToFit="1"/>
    </xf>
    <xf numFmtId="49" fontId="96" fillId="0" borderId="3" xfId="0" applyNumberFormat="1" applyFont="1" applyBorder="1" applyAlignment="1">
      <alignment horizontal="center" vertical="center" shrinkToFit="1"/>
    </xf>
    <xf numFmtId="0" fontId="96" fillId="0" borderId="14" xfId="0" applyFont="1" applyBorder="1" applyAlignment="1">
      <alignment horizontal="center" vertical="center" shrinkToFit="1"/>
    </xf>
    <xf numFmtId="0" fontId="96" fillId="0" borderId="6" xfId="0" applyFont="1" applyBorder="1" applyAlignment="1">
      <alignment horizontal="center" vertical="center" shrinkToFit="1"/>
    </xf>
    <xf numFmtId="0" fontId="90" fillId="7" borderId="0" xfId="0" applyFont="1" applyFill="1" applyAlignment="1">
      <alignment horizontal="center" vertical="center"/>
    </xf>
    <xf numFmtId="0" fontId="92" fillId="18" borderId="0" xfId="0" applyFont="1" applyFill="1" applyAlignment="1">
      <alignment horizontal="left" vertical="center"/>
    </xf>
    <xf numFmtId="0" fontId="101" fillId="0" borderId="11" xfId="0" applyFont="1" applyBorder="1" applyAlignment="1">
      <alignment horizontal="center" vertical="center"/>
    </xf>
    <xf numFmtId="0" fontId="101" fillId="0" borderId="0" xfId="0" applyFont="1" applyAlignment="1">
      <alignment horizontal="center" vertical="center" shrinkToFit="1"/>
    </xf>
    <xf numFmtId="0" fontId="142" fillId="0" borderId="3" xfId="0" applyFont="1" applyBorder="1" applyAlignment="1">
      <alignment horizontal="left" vertical="center"/>
    </xf>
    <xf numFmtId="0" fontId="142" fillId="0" borderId="6" xfId="0" applyFont="1" applyBorder="1" applyAlignment="1">
      <alignment horizontal="left" vertical="center"/>
    </xf>
    <xf numFmtId="0" fontId="117" fillId="2" borderId="3" xfId="0" applyFont="1" applyFill="1" applyBorder="1" applyAlignment="1" applyProtection="1">
      <alignment horizontal="left" vertical="center"/>
      <protection locked="0"/>
    </xf>
    <xf numFmtId="0" fontId="117" fillId="2" borderId="14" xfId="0" applyFont="1" applyFill="1" applyBorder="1" applyAlignment="1" applyProtection="1">
      <alignment horizontal="left" vertical="center"/>
      <protection locked="0"/>
    </xf>
    <xf numFmtId="0" fontId="117" fillId="2" borderId="6" xfId="0" applyFont="1" applyFill="1" applyBorder="1" applyAlignment="1" applyProtection="1">
      <alignment horizontal="left" vertical="center"/>
      <protection locked="0"/>
    </xf>
    <xf numFmtId="0" fontId="90" fillId="0" borderId="9" xfId="0" applyFont="1" applyBorder="1" applyAlignment="1">
      <alignment horizontal="right" vertical="center"/>
    </xf>
    <xf numFmtId="4" fontId="107" fillId="15" borderId="26" xfId="0" applyNumberFormat="1" applyFont="1" applyFill="1" applyBorder="1" applyAlignment="1">
      <alignment horizontal="center" vertical="center"/>
    </xf>
    <xf numFmtId="4" fontId="107" fillId="15" borderId="27" xfId="0" applyNumberFormat="1" applyFont="1" applyFill="1" applyBorder="1" applyAlignment="1">
      <alignment horizontal="center" vertical="center"/>
    </xf>
    <xf numFmtId="0" fontId="90" fillId="0" borderId="5" xfId="0" applyFont="1" applyBorder="1" applyAlignment="1">
      <alignment horizontal="center" vertical="center"/>
    </xf>
    <xf numFmtId="0" fontId="90" fillId="0" borderId="8" xfId="0" applyFont="1" applyBorder="1" applyAlignment="1">
      <alignment horizontal="center" vertical="center"/>
    </xf>
    <xf numFmtId="0" fontId="137" fillId="0" borderId="0" xfId="0" applyFont="1" applyAlignment="1">
      <alignment horizontal="center" vertical="center"/>
    </xf>
    <xf numFmtId="0" fontId="138" fillId="0" borderId="0" xfId="0" applyFont="1" applyAlignment="1">
      <alignment horizontal="center" vertical="center"/>
    </xf>
    <xf numFmtId="0" fontId="139" fillId="0" borderId="11" xfId="0" applyFont="1" applyBorder="1" applyAlignment="1">
      <alignment horizontal="center" vertical="center"/>
    </xf>
    <xf numFmtId="169" fontId="140" fillId="0" borderId="0" xfId="0" applyNumberFormat="1" applyFont="1" applyAlignment="1">
      <alignment horizontal="center"/>
    </xf>
    <xf numFmtId="0" fontId="98" fillId="0" borderId="0" xfId="0" applyFont="1" applyAlignment="1">
      <alignment horizontal="center" vertical="center" shrinkToFit="1"/>
    </xf>
    <xf numFmtId="0" fontId="106" fillId="11" borderId="0" xfId="0" applyFont="1" applyFill="1" applyAlignment="1">
      <alignment horizontal="center"/>
    </xf>
    <xf numFmtId="0" fontId="143" fillId="0" borderId="0" xfId="0" applyFont="1" applyAlignment="1">
      <alignment horizontal="center" vertical="center"/>
    </xf>
    <xf numFmtId="0" fontId="139" fillId="0" borderId="0" xfId="0" applyFont="1" applyAlignment="1">
      <alignment horizontal="center" vertical="center"/>
    </xf>
    <xf numFmtId="169" fontId="144" fillId="0" borderId="9" xfId="0" applyNumberFormat="1" applyFont="1" applyBorder="1" applyAlignment="1">
      <alignment horizontal="center" shrinkToFit="1"/>
    </xf>
    <xf numFmtId="0" fontId="108" fillId="2" borderId="3" xfId="0" applyFont="1" applyFill="1" applyBorder="1" applyAlignment="1">
      <alignment horizontal="left" vertical="center"/>
    </xf>
    <xf numFmtId="0" fontId="108" fillId="2" borderId="14" xfId="0" applyFont="1" applyFill="1" applyBorder="1" applyAlignment="1">
      <alignment horizontal="left" vertical="center"/>
    </xf>
    <xf numFmtId="0" fontId="108" fillId="2" borderId="6" xfId="0" applyFont="1" applyFill="1" applyBorder="1" applyAlignment="1">
      <alignment horizontal="left" vertical="center"/>
    </xf>
    <xf numFmtId="0" fontId="144" fillId="0" borderId="9" xfId="0" applyFont="1" applyBorder="1" applyAlignment="1">
      <alignment horizontal="right" shrinkToFit="1"/>
    </xf>
    <xf numFmtId="164" fontId="109" fillId="18" borderId="0" xfId="0" applyNumberFormat="1" applyFont="1" applyFill="1" applyAlignment="1">
      <alignment horizontal="center" vertical="center" shrinkToFit="1"/>
    </xf>
    <xf numFmtId="0" fontId="98" fillId="0" borderId="11" xfId="0" applyFont="1" applyBorder="1" applyAlignment="1">
      <alignment horizontal="center" vertical="center" shrinkToFit="1"/>
    </xf>
    <xf numFmtId="0" fontId="98" fillId="0" borderId="9" xfId="0" applyFont="1" applyBorder="1" applyAlignment="1">
      <alignment horizontal="center" vertical="center" shrinkToFit="1"/>
    </xf>
    <xf numFmtId="0" fontId="108" fillId="0" borderId="5" xfId="0" applyFont="1" applyBorder="1" applyAlignment="1">
      <alignment horizontal="center" vertical="center"/>
    </xf>
    <xf numFmtId="0" fontId="108" fillId="0" borderId="8" xfId="0" applyFont="1" applyBorder="1" applyAlignment="1">
      <alignment horizontal="center" vertical="center"/>
    </xf>
    <xf numFmtId="0" fontId="6" fillId="0" borderId="20" xfId="0" applyFont="1" applyBorder="1" applyAlignment="1">
      <alignment horizontal="center" vertical="center"/>
    </xf>
    <xf numFmtId="0" fontId="6" fillId="0" borderId="21" xfId="0" applyFont="1" applyBorder="1" applyAlignment="1">
      <alignment horizontal="center" vertical="center"/>
    </xf>
    <xf numFmtId="0" fontId="6" fillId="0" borderId="22" xfId="0" applyFont="1" applyBorder="1" applyAlignment="1">
      <alignment horizontal="center" vertical="center"/>
    </xf>
    <xf numFmtId="165" fontId="6" fillId="0" borderId="0" xfId="0" applyNumberFormat="1" applyFont="1" applyAlignment="1" applyProtection="1">
      <alignment horizontal="center" vertical="center"/>
      <protection locked="0"/>
    </xf>
    <xf numFmtId="0" fontId="5" fillId="0" borderId="4" xfId="0" applyFont="1" applyBorder="1" applyAlignment="1">
      <alignment horizontal="center"/>
    </xf>
    <xf numFmtId="0" fontId="5" fillId="0" borderId="12" xfId="0" applyFont="1" applyBorder="1" applyAlignment="1">
      <alignment horizontal="center"/>
    </xf>
    <xf numFmtId="0" fontId="5" fillId="0" borderId="7" xfId="0" applyFont="1" applyBorder="1" applyAlignment="1">
      <alignment horizontal="center"/>
    </xf>
    <xf numFmtId="0" fontId="5" fillId="0" borderId="15" xfId="0" applyFont="1" applyBorder="1" applyAlignment="1">
      <alignment horizontal="center"/>
    </xf>
    <xf numFmtId="164" fontId="7" fillId="3" borderId="3" xfId="0" applyNumberFormat="1" applyFont="1" applyFill="1" applyBorder="1" applyAlignment="1">
      <alignment horizontal="center"/>
    </xf>
    <xf numFmtId="164" fontId="7" fillId="3" borderId="6" xfId="0" applyNumberFormat="1" applyFont="1" applyFill="1" applyBorder="1" applyAlignment="1">
      <alignment horizontal="center"/>
    </xf>
    <xf numFmtId="0" fontId="32" fillId="0" borderId="9" xfId="0" applyFont="1" applyBorder="1" applyAlignment="1">
      <alignment horizontal="right"/>
    </xf>
    <xf numFmtId="0" fontId="12" fillId="0" borderId="9" xfId="0" applyFont="1" applyBorder="1" applyAlignment="1">
      <alignment horizontal="right"/>
    </xf>
    <xf numFmtId="0" fontId="2" fillId="0" borderId="0" xfId="0" applyFont="1" applyAlignment="1">
      <alignment horizontal="center"/>
    </xf>
    <xf numFmtId="0" fontId="38" fillId="0" borderId="0" xfId="0" applyFont="1" applyAlignment="1">
      <alignment horizontal="center"/>
    </xf>
    <xf numFmtId="0" fontId="37" fillId="0" borderId="0" xfId="0" applyFont="1" applyAlignment="1">
      <alignment horizontal="center"/>
    </xf>
    <xf numFmtId="0" fontId="39" fillId="0" borderId="0" xfId="0" applyFont="1" applyAlignment="1">
      <alignment horizontal="left" vertical="center"/>
    </xf>
    <xf numFmtId="0" fontId="39" fillId="0" borderId="13" xfId="0" applyFont="1" applyBorder="1" applyAlignment="1">
      <alignment horizontal="left" vertical="center"/>
    </xf>
    <xf numFmtId="4" fontId="41" fillId="6" borderId="26" xfId="0" applyNumberFormat="1" applyFont="1" applyFill="1" applyBorder="1" applyAlignment="1">
      <alignment horizontal="center"/>
    </xf>
    <xf numFmtId="4" fontId="41" fillId="6" borderId="27" xfId="0" applyNumberFormat="1" applyFont="1" applyFill="1" applyBorder="1" applyAlignment="1">
      <alignment horizontal="center"/>
    </xf>
    <xf numFmtId="169" fontId="36" fillId="0" borderId="0" xfId="0" applyNumberFormat="1" applyFont="1" applyAlignment="1">
      <alignment horizontal="center" vertical="center"/>
    </xf>
    <xf numFmtId="0" fontId="4" fillId="2" borderId="3" xfId="0" applyFont="1" applyFill="1" applyBorder="1" applyAlignment="1" applyProtection="1">
      <alignment horizontal="center"/>
      <protection locked="0"/>
    </xf>
    <xf numFmtId="0" fontId="4" fillId="2" borderId="14" xfId="0" applyFont="1" applyFill="1" applyBorder="1" applyAlignment="1" applyProtection="1">
      <alignment horizontal="center"/>
      <protection locked="0"/>
    </xf>
    <xf numFmtId="0" fontId="4" fillId="2" borderId="6" xfId="0" applyFont="1" applyFill="1" applyBorder="1" applyAlignment="1" applyProtection="1">
      <alignment horizontal="center"/>
      <protection locked="0"/>
    </xf>
  </cellXfs>
  <cellStyles count="389">
    <cellStyle name="Followed Hyperlink" xfId="3" builtinId="9" hidden="1"/>
    <cellStyle name="Followed Hyperlink" xfId="4" builtinId="9" hidden="1"/>
    <cellStyle name="Followed Hyperlink" xfId="5" builtinId="9" hidden="1"/>
    <cellStyle name="Followed Hyperlink" xfId="6" builtinId="9" hidden="1"/>
    <cellStyle name="Followed Hyperlink" xfId="7" builtinId="9" hidden="1"/>
    <cellStyle name="Followed Hyperlink" xfId="8" builtinId="9" hidden="1"/>
    <cellStyle name="Followed Hyperlink" xfId="9" builtinId="9" hidden="1"/>
    <cellStyle name="Followed Hyperlink" xfId="10" builtinId="9" hidden="1"/>
    <cellStyle name="Followed Hyperlink" xfId="11" builtinId="9" hidden="1"/>
    <cellStyle name="Followed Hyperlink" xfId="12" builtinId="9" hidden="1"/>
    <cellStyle name="Followed Hyperlink" xfId="13" builtinId="9" hidden="1"/>
    <cellStyle name="Followed Hyperlink" xfId="14" builtinId="9" hidden="1"/>
    <cellStyle name="Followed Hyperlink" xfId="15" builtinId="9" hidden="1"/>
    <cellStyle name="Followed Hyperlink" xfId="16" builtinId="9" hidden="1"/>
    <cellStyle name="Followed Hyperlink" xfId="17" builtinId="9" hidden="1"/>
    <cellStyle name="Followed Hyperlink" xfId="18" builtinId="9" hidden="1"/>
    <cellStyle name="Followed Hyperlink" xfId="19" builtinId="9" hidden="1"/>
    <cellStyle name="Followed Hyperlink" xfId="20" builtinId="9" hidden="1"/>
    <cellStyle name="Followed Hyperlink" xfId="21" builtinId="9" hidden="1"/>
    <cellStyle name="Followed Hyperlink" xfId="22" builtinId="9" hidden="1"/>
    <cellStyle name="Followed Hyperlink" xfId="23" builtinId="9" hidden="1"/>
    <cellStyle name="Followed Hyperlink" xfId="24" builtinId="9" hidden="1"/>
    <cellStyle name="Followed Hyperlink" xfId="25" builtinId="9" hidden="1"/>
    <cellStyle name="Followed Hyperlink" xfId="26" builtinId="9" hidden="1"/>
    <cellStyle name="Followed Hyperlink" xfId="27" builtinId="9" hidden="1"/>
    <cellStyle name="Followed Hyperlink" xfId="28" builtinId="9" hidden="1"/>
    <cellStyle name="Followed Hyperlink" xfId="29" builtinId="9" hidden="1"/>
    <cellStyle name="Followed Hyperlink" xfId="30" builtinId="9" hidden="1"/>
    <cellStyle name="Followed Hyperlink" xfId="31" builtinId="9" hidden="1"/>
    <cellStyle name="Followed Hyperlink" xfId="32" builtinId="9" hidden="1"/>
    <cellStyle name="Followed Hyperlink" xfId="33" builtinId="9" hidden="1"/>
    <cellStyle name="Followed Hyperlink" xfId="34" builtinId="9" hidden="1"/>
    <cellStyle name="Followed Hyperlink" xfId="35" builtinId="9" hidden="1"/>
    <cellStyle name="Followed Hyperlink" xfId="36" builtinId="9" hidden="1"/>
    <cellStyle name="Followed Hyperlink" xfId="37" builtinId="9" hidden="1"/>
    <cellStyle name="Followed Hyperlink" xfId="38" builtinId="9" hidden="1"/>
    <cellStyle name="Followed Hyperlink" xfId="39" builtinId="9" hidden="1"/>
    <cellStyle name="Followed Hyperlink" xfId="40" builtinId="9" hidden="1"/>
    <cellStyle name="Followed Hyperlink" xfId="41" builtinId="9" hidden="1"/>
    <cellStyle name="Followed Hyperlink" xfId="42" builtinId="9" hidden="1"/>
    <cellStyle name="Followed Hyperlink" xfId="43" builtinId="9" hidden="1"/>
    <cellStyle name="Followed Hyperlink" xfId="44" builtinId="9" hidden="1"/>
    <cellStyle name="Followed Hyperlink" xfId="45" builtinId="9" hidden="1"/>
    <cellStyle name="Followed Hyperlink" xfId="46" builtinId="9" hidden="1"/>
    <cellStyle name="Followed Hyperlink" xfId="47" builtinId="9" hidden="1"/>
    <cellStyle name="Followed Hyperlink" xfId="48" builtinId="9" hidden="1"/>
    <cellStyle name="Followed Hyperlink" xfId="49" builtinId="9" hidden="1"/>
    <cellStyle name="Followed Hyperlink" xfId="50" builtinId="9" hidden="1"/>
    <cellStyle name="Followed Hyperlink" xfId="51" builtinId="9" hidden="1"/>
    <cellStyle name="Followed Hyperlink" xfId="52" builtinId="9" hidden="1"/>
    <cellStyle name="Followed Hyperlink" xfId="53" builtinId="9" hidden="1"/>
    <cellStyle name="Followed Hyperlink" xfId="54" builtinId="9" hidden="1"/>
    <cellStyle name="Followed Hyperlink" xfId="55" builtinId="9" hidden="1"/>
    <cellStyle name="Followed Hyperlink" xfId="56" builtinId="9" hidden="1"/>
    <cellStyle name="Followed Hyperlink" xfId="57" builtinId="9" hidden="1"/>
    <cellStyle name="Followed Hyperlink" xfId="58" builtinId="9" hidden="1"/>
    <cellStyle name="Followed Hyperlink" xfId="59" builtinId="9" hidden="1"/>
    <cellStyle name="Followed Hyperlink" xfId="60" builtinId="9" hidden="1"/>
    <cellStyle name="Followed Hyperlink" xfId="61" builtinId="9" hidden="1"/>
    <cellStyle name="Followed Hyperlink" xfId="62" builtinId="9" hidden="1"/>
    <cellStyle name="Followed Hyperlink" xfId="63" builtinId="9" hidden="1"/>
    <cellStyle name="Followed Hyperlink" xfId="64" builtinId="9" hidden="1"/>
    <cellStyle name="Followed Hyperlink" xfId="65" builtinId="9" hidden="1"/>
    <cellStyle name="Followed Hyperlink" xfId="66" builtinId="9" hidden="1"/>
    <cellStyle name="Followed Hyperlink" xfId="67" builtinId="9" hidden="1"/>
    <cellStyle name="Followed Hyperlink" xfId="68" builtinId="9" hidden="1"/>
    <cellStyle name="Followed Hyperlink" xfId="69" builtinId="9" hidden="1"/>
    <cellStyle name="Followed Hyperlink" xfId="70" builtinId="9" hidden="1"/>
    <cellStyle name="Followed Hyperlink" xfId="71" builtinId="9" hidden="1"/>
    <cellStyle name="Followed Hyperlink" xfId="72" builtinId="9" hidden="1"/>
    <cellStyle name="Followed Hyperlink" xfId="73" builtinId="9" hidden="1"/>
    <cellStyle name="Followed Hyperlink" xfId="74" builtinId="9" hidden="1"/>
    <cellStyle name="Followed Hyperlink" xfId="75" builtinId="9" hidden="1"/>
    <cellStyle name="Followed Hyperlink" xfId="76" builtinId="9" hidden="1"/>
    <cellStyle name="Followed Hyperlink" xfId="77" builtinId="9" hidden="1"/>
    <cellStyle name="Followed Hyperlink" xfId="78" builtinId="9" hidden="1"/>
    <cellStyle name="Followed Hyperlink" xfId="79" builtinId="9" hidden="1"/>
    <cellStyle name="Followed Hyperlink" xfId="80" builtinId="9" hidden="1"/>
    <cellStyle name="Followed Hyperlink" xfId="81" builtinId="9" hidden="1"/>
    <cellStyle name="Followed Hyperlink" xfId="82" builtinId="9" hidden="1"/>
    <cellStyle name="Followed Hyperlink" xfId="83" builtinId="9" hidden="1"/>
    <cellStyle name="Followed Hyperlink" xfId="84" builtinId="9" hidden="1"/>
    <cellStyle name="Followed Hyperlink" xfId="85" builtinId="9" hidden="1"/>
    <cellStyle name="Followed Hyperlink" xfId="86" builtinId="9" hidden="1"/>
    <cellStyle name="Followed Hyperlink" xfId="87" builtinId="9" hidden="1"/>
    <cellStyle name="Followed Hyperlink" xfId="88" builtinId="9" hidden="1"/>
    <cellStyle name="Followed Hyperlink" xfId="89" builtinId="9" hidden="1"/>
    <cellStyle name="Followed Hyperlink" xfId="90" builtinId="9" hidden="1"/>
    <cellStyle name="Followed Hyperlink" xfId="91" builtinId="9" hidden="1"/>
    <cellStyle name="Followed Hyperlink" xfId="92" builtinId="9" hidden="1"/>
    <cellStyle name="Followed Hyperlink" xfId="93" builtinId="9" hidden="1"/>
    <cellStyle name="Followed Hyperlink" xfId="94" builtinId="9" hidden="1"/>
    <cellStyle name="Followed Hyperlink" xfId="95" builtinId="9" hidden="1"/>
    <cellStyle name="Followed Hyperlink" xfId="96" builtinId="9" hidden="1"/>
    <cellStyle name="Followed Hyperlink" xfId="97" builtinId="9" hidden="1"/>
    <cellStyle name="Followed Hyperlink" xfId="98" builtinId="9" hidden="1"/>
    <cellStyle name="Followed Hyperlink" xfId="99" builtinId="9" hidden="1"/>
    <cellStyle name="Followed Hyperlink" xfId="100" builtinId="9" hidden="1"/>
    <cellStyle name="Followed Hyperlink" xfId="101" builtinId="9" hidden="1"/>
    <cellStyle name="Followed Hyperlink" xfId="102" builtinId="9" hidden="1"/>
    <cellStyle name="Followed Hyperlink" xfId="103" builtinId="9" hidden="1"/>
    <cellStyle name="Followed Hyperlink" xfId="104" builtinId="9" hidden="1"/>
    <cellStyle name="Followed Hyperlink" xfId="105" builtinId="9" hidden="1"/>
    <cellStyle name="Followed Hyperlink" xfId="106" builtinId="9" hidden="1"/>
    <cellStyle name="Followed Hyperlink" xfId="107" builtinId="9" hidden="1"/>
    <cellStyle name="Followed Hyperlink" xfId="108" builtinId="9" hidden="1"/>
    <cellStyle name="Followed Hyperlink" xfId="109" builtinId="9" hidden="1"/>
    <cellStyle name="Followed Hyperlink" xfId="110" builtinId="9" hidden="1"/>
    <cellStyle name="Followed Hyperlink" xfId="111" builtinId="9" hidden="1"/>
    <cellStyle name="Followed Hyperlink" xfId="112" builtinId="9" hidden="1"/>
    <cellStyle name="Followed Hyperlink" xfId="113" builtinId="9" hidden="1"/>
    <cellStyle name="Followed Hyperlink" xfId="114" builtinId="9" hidden="1"/>
    <cellStyle name="Followed Hyperlink" xfId="115" builtinId="9" hidden="1"/>
    <cellStyle name="Followed Hyperlink" xfId="116" builtinId="9" hidden="1"/>
    <cellStyle name="Followed Hyperlink" xfId="117" builtinId="9" hidden="1"/>
    <cellStyle name="Followed Hyperlink" xfId="118" builtinId="9" hidden="1"/>
    <cellStyle name="Followed Hyperlink" xfId="119" builtinId="9" hidden="1"/>
    <cellStyle name="Followed Hyperlink" xfId="120" builtinId="9" hidden="1"/>
    <cellStyle name="Followed Hyperlink" xfId="121" builtinId="9" hidden="1"/>
    <cellStyle name="Followed Hyperlink" xfId="122" builtinId="9" hidden="1"/>
    <cellStyle name="Followed Hyperlink" xfId="123" builtinId="9" hidden="1"/>
    <cellStyle name="Followed Hyperlink" xfId="124" builtinId="9" hidden="1"/>
    <cellStyle name="Followed Hyperlink" xfId="125" builtinId="9" hidden="1"/>
    <cellStyle name="Followed Hyperlink" xfId="126" builtinId="9" hidden="1"/>
    <cellStyle name="Followed Hyperlink" xfId="127" builtinId="9" hidden="1"/>
    <cellStyle name="Followed Hyperlink" xfId="128" builtinId="9" hidden="1"/>
    <cellStyle name="Followed Hyperlink" xfId="129" builtinId="9" hidden="1"/>
    <cellStyle name="Followed Hyperlink" xfId="130" builtinId="9" hidden="1"/>
    <cellStyle name="Followed Hyperlink" xfId="131" builtinId="9" hidden="1"/>
    <cellStyle name="Followed Hyperlink" xfId="132" builtinId="9" hidden="1"/>
    <cellStyle name="Followed Hyperlink" xfId="133" builtinId="9" hidden="1"/>
    <cellStyle name="Followed Hyperlink" xfId="134" builtinId="9" hidden="1"/>
    <cellStyle name="Followed Hyperlink" xfId="135" builtinId="9" hidden="1"/>
    <cellStyle name="Followed Hyperlink" xfId="136" builtinId="9" hidden="1"/>
    <cellStyle name="Followed Hyperlink" xfId="137" builtinId="9" hidden="1"/>
    <cellStyle name="Followed Hyperlink" xfId="138" builtinId="9" hidden="1"/>
    <cellStyle name="Followed Hyperlink" xfId="139" builtinId="9" hidden="1"/>
    <cellStyle name="Followed Hyperlink" xfId="140" builtinId="9" hidden="1"/>
    <cellStyle name="Followed Hyperlink" xfId="141" builtinId="9" hidden="1"/>
    <cellStyle name="Followed Hyperlink" xfId="142" builtinId="9" hidden="1"/>
    <cellStyle name="Followed Hyperlink" xfId="143" builtinId="9" hidden="1"/>
    <cellStyle name="Followed Hyperlink" xfId="144" builtinId="9" hidden="1"/>
    <cellStyle name="Followed Hyperlink" xfId="145" builtinId="9" hidden="1"/>
    <cellStyle name="Followed Hyperlink" xfId="146" builtinId="9" hidden="1"/>
    <cellStyle name="Followed Hyperlink" xfId="147" builtinId="9" hidden="1"/>
    <cellStyle name="Followed Hyperlink" xfId="148" builtinId="9" hidden="1"/>
    <cellStyle name="Followed Hyperlink" xfId="149" builtinId="9" hidden="1"/>
    <cellStyle name="Followed Hyperlink" xfId="150" builtinId="9" hidden="1"/>
    <cellStyle name="Followed Hyperlink" xfId="151" builtinId="9" hidden="1"/>
    <cellStyle name="Followed Hyperlink" xfId="152" builtinId="9" hidden="1"/>
    <cellStyle name="Followed Hyperlink" xfId="153" builtinId="9" hidden="1"/>
    <cellStyle name="Followed Hyperlink" xfId="154" builtinId="9" hidden="1"/>
    <cellStyle name="Followed Hyperlink" xfId="155" builtinId="9" hidden="1"/>
    <cellStyle name="Followed Hyperlink" xfId="156" builtinId="9" hidden="1"/>
    <cellStyle name="Followed Hyperlink" xfId="157" builtinId="9" hidden="1"/>
    <cellStyle name="Followed Hyperlink" xfId="158" builtinId="9" hidden="1"/>
    <cellStyle name="Followed Hyperlink" xfId="159" builtinId="9" hidden="1"/>
    <cellStyle name="Followed Hyperlink" xfId="160" builtinId="9" hidden="1"/>
    <cellStyle name="Followed Hyperlink" xfId="161" builtinId="9" hidden="1"/>
    <cellStyle name="Followed Hyperlink" xfId="162" builtinId="9" hidden="1"/>
    <cellStyle name="Followed Hyperlink" xfId="163" builtinId="9" hidden="1"/>
    <cellStyle name="Followed Hyperlink" xfId="164" builtinId="9" hidden="1"/>
    <cellStyle name="Followed Hyperlink" xfId="165" builtinId="9" hidden="1"/>
    <cellStyle name="Followed Hyperlink" xfId="166" builtinId="9" hidden="1"/>
    <cellStyle name="Followed Hyperlink" xfId="167" builtinId="9" hidden="1"/>
    <cellStyle name="Followed Hyperlink" xfId="168" builtinId="9" hidden="1"/>
    <cellStyle name="Followed Hyperlink" xfId="169" builtinId="9" hidden="1"/>
    <cellStyle name="Followed Hyperlink" xfId="170" builtinId="9" hidden="1"/>
    <cellStyle name="Followed Hyperlink" xfId="171" builtinId="9" hidden="1"/>
    <cellStyle name="Followed Hyperlink" xfId="172" builtinId="9" hidden="1"/>
    <cellStyle name="Followed Hyperlink" xfId="173" builtinId="9" hidden="1"/>
    <cellStyle name="Followed Hyperlink" xfId="174" builtinId="9" hidden="1"/>
    <cellStyle name="Followed Hyperlink" xfId="175" builtinId="9" hidden="1"/>
    <cellStyle name="Followed Hyperlink" xfId="176" builtinId="9" hidden="1"/>
    <cellStyle name="Followed Hyperlink" xfId="177" builtinId="9" hidden="1"/>
    <cellStyle name="Followed Hyperlink" xfId="178" builtinId="9" hidden="1"/>
    <cellStyle name="Followed Hyperlink" xfId="179" builtinId="9" hidden="1"/>
    <cellStyle name="Followed Hyperlink" xfId="180" builtinId="9" hidden="1"/>
    <cellStyle name="Followed Hyperlink" xfId="181" builtinId="9" hidden="1"/>
    <cellStyle name="Followed Hyperlink" xfId="182" builtinId="9" hidden="1"/>
    <cellStyle name="Followed Hyperlink" xfId="183" builtinId="9" hidden="1"/>
    <cellStyle name="Followed Hyperlink" xfId="184" builtinId="9" hidden="1"/>
    <cellStyle name="Followed Hyperlink" xfId="185" builtinId="9" hidden="1"/>
    <cellStyle name="Followed Hyperlink" xfId="186" builtinId="9" hidden="1"/>
    <cellStyle name="Followed Hyperlink" xfId="187" builtinId="9" hidden="1"/>
    <cellStyle name="Followed Hyperlink" xfId="188" builtinId="9" hidden="1"/>
    <cellStyle name="Followed Hyperlink" xfId="189" builtinId="9" hidden="1"/>
    <cellStyle name="Followed Hyperlink" xfId="190" builtinId="9" hidden="1"/>
    <cellStyle name="Followed Hyperlink" xfId="191" builtinId="9" hidden="1"/>
    <cellStyle name="Followed Hyperlink" xfId="192" builtinId="9" hidden="1"/>
    <cellStyle name="Followed Hyperlink" xfId="193" builtinId="9" hidden="1"/>
    <cellStyle name="Followed Hyperlink" xfId="194" builtinId="9" hidden="1"/>
    <cellStyle name="Followed Hyperlink" xfId="195" builtinId="9" hidden="1"/>
    <cellStyle name="Followed Hyperlink" xfId="196" builtinId="9" hidden="1"/>
    <cellStyle name="Followed Hyperlink" xfId="197" builtinId="9" hidden="1"/>
    <cellStyle name="Followed Hyperlink" xfId="198" builtinId="9" hidden="1"/>
    <cellStyle name="Followed Hyperlink" xfId="199" builtinId="9" hidden="1"/>
    <cellStyle name="Followed Hyperlink" xfId="200" builtinId="9" hidden="1"/>
    <cellStyle name="Followed Hyperlink" xfId="201" builtinId="9" hidden="1"/>
    <cellStyle name="Followed Hyperlink" xfId="202" builtinId="9" hidden="1"/>
    <cellStyle name="Followed Hyperlink" xfId="203" builtinId="9" hidden="1"/>
    <cellStyle name="Followed Hyperlink" xfId="204" builtinId="9" hidden="1"/>
    <cellStyle name="Followed Hyperlink" xfId="205" builtinId="9" hidden="1"/>
    <cellStyle name="Followed Hyperlink" xfId="206" builtinId="9" hidden="1"/>
    <cellStyle name="Followed Hyperlink" xfId="207" builtinId="9" hidden="1"/>
    <cellStyle name="Followed Hyperlink" xfId="208" builtinId="9" hidden="1"/>
    <cellStyle name="Followed Hyperlink" xfId="209" builtinId="9" hidden="1"/>
    <cellStyle name="Followed Hyperlink" xfId="210" builtinId="9" hidden="1"/>
    <cellStyle name="Followed Hyperlink" xfId="211" builtinId="9" hidden="1"/>
    <cellStyle name="Followed Hyperlink" xfId="212" builtinId="9" hidden="1"/>
    <cellStyle name="Followed Hyperlink" xfId="213" builtinId="9" hidden="1"/>
    <cellStyle name="Followed Hyperlink" xfId="214" builtinId="9" hidden="1"/>
    <cellStyle name="Followed Hyperlink" xfId="215" builtinId="9" hidden="1"/>
    <cellStyle name="Followed Hyperlink" xfId="216" builtinId="9" hidden="1"/>
    <cellStyle name="Followed Hyperlink" xfId="217" builtinId="9" hidden="1"/>
    <cellStyle name="Followed Hyperlink" xfId="218" builtinId="9" hidden="1"/>
    <cellStyle name="Followed Hyperlink" xfId="219" builtinId="9" hidden="1"/>
    <cellStyle name="Followed Hyperlink" xfId="220" builtinId="9" hidden="1"/>
    <cellStyle name="Followed Hyperlink" xfId="221" builtinId="9" hidden="1"/>
    <cellStyle name="Followed Hyperlink" xfId="222" builtinId="9" hidden="1"/>
    <cellStyle name="Followed Hyperlink" xfId="223" builtinId="9" hidden="1"/>
    <cellStyle name="Followed Hyperlink" xfId="224" builtinId="9" hidden="1"/>
    <cellStyle name="Followed Hyperlink" xfId="225" builtinId="9" hidden="1"/>
    <cellStyle name="Followed Hyperlink" xfId="226" builtinId="9" hidden="1"/>
    <cellStyle name="Followed Hyperlink" xfId="227" builtinId="9" hidden="1"/>
    <cellStyle name="Followed Hyperlink" xfId="228" builtinId="9" hidden="1"/>
    <cellStyle name="Followed Hyperlink" xfId="229" builtinId="9" hidden="1"/>
    <cellStyle name="Followed Hyperlink" xfId="230" builtinId="9" hidden="1"/>
    <cellStyle name="Followed Hyperlink" xfId="231" builtinId="9" hidden="1"/>
    <cellStyle name="Followed Hyperlink" xfId="232" builtinId="9" hidden="1"/>
    <cellStyle name="Followed Hyperlink" xfId="233" builtinId="9" hidden="1"/>
    <cellStyle name="Followed Hyperlink" xfId="234" builtinId="9" hidden="1"/>
    <cellStyle name="Followed Hyperlink" xfId="235" builtinId="9" hidden="1"/>
    <cellStyle name="Followed Hyperlink" xfId="236" builtinId="9" hidden="1"/>
    <cellStyle name="Followed Hyperlink" xfId="237" builtinId="9" hidden="1"/>
    <cellStyle name="Followed Hyperlink" xfId="238" builtinId="9" hidden="1"/>
    <cellStyle name="Followed Hyperlink" xfId="239" builtinId="9" hidden="1"/>
    <cellStyle name="Followed Hyperlink" xfId="240" builtinId="9" hidden="1"/>
    <cellStyle name="Followed Hyperlink" xfId="241" builtinId="9" hidden="1"/>
    <cellStyle name="Followed Hyperlink" xfId="242" builtinId="9" hidden="1"/>
    <cellStyle name="Followed Hyperlink" xfId="243" builtinId="9" hidden="1"/>
    <cellStyle name="Followed Hyperlink" xfId="244" builtinId="9" hidden="1"/>
    <cellStyle name="Followed Hyperlink" xfId="245" builtinId="9" hidden="1"/>
    <cellStyle name="Followed Hyperlink" xfId="246" builtinId="9" hidden="1"/>
    <cellStyle name="Followed Hyperlink" xfId="247" builtinId="9" hidden="1"/>
    <cellStyle name="Followed Hyperlink" xfId="248" builtinId="9" hidden="1"/>
    <cellStyle name="Followed Hyperlink" xfId="249" builtinId="9" hidden="1"/>
    <cellStyle name="Followed Hyperlink" xfId="250" builtinId="9" hidden="1"/>
    <cellStyle name="Followed Hyperlink" xfId="251" builtinId="9" hidden="1"/>
    <cellStyle name="Followed Hyperlink" xfId="252" builtinId="9" hidden="1"/>
    <cellStyle name="Followed Hyperlink" xfId="253" builtinId="9" hidden="1"/>
    <cellStyle name="Followed Hyperlink" xfId="254" builtinId="9" hidden="1"/>
    <cellStyle name="Followed Hyperlink" xfId="255" builtinId="9" hidden="1"/>
    <cellStyle name="Followed Hyperlink" xfId="256" builtinId="9" hidden="1"/>
    <cellStyle name="Followed Hyperlink" xfId="257" builtinId="9" hidden="1"/>
    <cellStyle name="Followed Hyperlink" xfId="258" builtinId="9" hidden="1"/>
    <cellStyle name="Followed Hyperlink" xfId="259" builtinId="9" hidden="1"/>
    <cellStyle name="Followed Hyperlink" xfId="260" builtinId="9" hidden="1"/>
    <cellStyle name="Followed Hyperlink" xfId="261" builtinId="9" hidden="1"/>
    <cellStyle name="Followed Hyperlink" xfId="262" builtinId="9" hidden="1"/>
    <cellStyle name="Followed Hyperlink" xfId="263" builtinId="9" hidden="1"/>
    <cellStyle name="Followed Hyperlink" xfId="264" builtinId="9" hidden="1"/>
    <cellStyle name="Followed Hyperlink" xfId="265" builtinId="9" hidden="1"/>
    <cellStyle name="Followed Hyperlink" xfId="266" builtinId="9" hidden="1"/>
    <cellStyle name="Followed Hyperlink" xfId="267" builtinId="9" hidden="1"/>
    <cellStyle name="Followed Hyperlink" xfId="268" builtinId="9" hidden="1"/>
    <cellStyle name="Followed Hyperlink" xfId="269" builtinId="9" hidden="1"/>
    <cellStyle name="Followed Hyperlink" xfId="270" builtinId="9" hidden="1"/>
    <cellStyle name="Followed Hyperlink" xfId="271" builtinId="9" hidden="1"/>
    <cellStyle name="Followed Hyperlink" xfId="272" builtinId="9" hidden="1"/>
    <cellStyle name="Followed Hyperlink" xfId="273" builtinId="9" hidden="1"/>
    <cellStyle name="Followed Hyperlink" xfId="274" builtinId="9" hidden="1"/>
    <cellStyle name="Followed Hyperlink" xfId="275" builtinId="9" hidden="1"/>
    <cellStyle name="Followed Hyperlink" xfId="276" builtinId="9" hidden="1"/>
    <cellStyle name="Followed Hyperlink" xfId="277" builtinId="9" hidden="1"/>
    <cellStyle name="Followed Hyperlink" xfId="278" builtinId="9" hidden="1"/>
    <cellStyle name="Followed Hyperlink" xfId="279" builtinId="9" hidden="1"/>
    <cellStyle name="Followed Hyperlink" xfId="280" builtinId="9" hidden="1"/>
    <cellStyle name="Followed Hyperlink" xfId="281" builtinId="9" hidden="1"/>
    <cellStyle name="Followed Hyperlink" xfId="282" builtinId="9" hidden="1"/>
    <cellStyle name="Followed Hyperlink" xfId="283" builtinId="9" hidden="1"/>
    <cellStyle name="Followed Hyperlink" xfId="284" builtinId="9" hidden="1"/>
    <cellStyle name="Followed Hyperlink" xfId="285" builtinId="9" hidden="1"/>
    <cellStyle name="Followed Hyperlink" xfId="286" builtinId="9" hidden="1"/>
    <cellStyle name="Followed Hyperlink" xfId="287" builtinId="9" hidden="1"/>
    <cellStyle name="Followed Hyperlink" xfId="288" builtinId="9" hidden="1"/>
    <cellStyle name="Followed Hyperlink" xfId="289" builtinId="9" hidden="1"/>
    <cellStyle name="Followed Hyperlink" xfId="290" builtinId="9" hidden="1"/>
    <cellStyle name="Followed Hyperlink" xfId="291" builtinId="9" hidden="1"/>
    <cellStyle name="Followed Hyperlink" xfId="292" builtinId="9" hidden="1"/>
    <cellStyle name="Followed Hyperlink" xfId="293" builtinId="9" hidden="1"/>
    <cellStyle name="Followed Hyperlink" xfId="294" builtinId="9" hidden="1"/>
    <cellStyle name="Followed Hyperlink" xfId="295" builtinId="9" hidden="1"/>
    <cellStyle name="Followed Hyperlink" xfId="296" builtinId="9" hidden="1"/>
    <cellStyle name="Followed Hyperlink" xfId="297" builtinId="9" hidden="1"/>
    <cellStyle name="Followed Hyperlink" xfId="298" builtinId="9" hidden="1"/>
    <cellStyle name="Followed Hyperlink" xfId="299" builtinId="9" hidden="1"/>
    <cellStyle name="Followed Hyperlink" xfId="300" builtinId="9" hidden="1"/>
    <cellStyle name="Followed Hyperlink" xfId="301" builtinId="9" hidden="1"/>
    <cellStyle name="Followed Hyperlink" xfId="302" builtinId="9" hidden="1"/>
    <cellStyle name="Followed Hyperlink" xfId="303" builtinId="9" hidden="1"/>
    <cellStyle name="Followed Hyperlink" xfId="304" builtinId="9" hidden="1"/>
    <cellStyle name="Followed Hyperlink" xfId="305" builtinId="9" hidden="1"/>
    <cellStyle name="Followed Hyperlink" xfId="306" builtinId="9" hidden="1"/>
    <cellStyle name="Followed Hyperlink" xfId="307" builtinId="9" hidden="1"/>
    <cellStyle name="Followed Hyperlink" xfId="308" builtinId="9" hidden="1"/>
    <cellStyle name="Followed Hyperlink" xfId="309" builtinId="9" hidden="1"/>
    <cellStyle name="Followed Hyperlink" xfId="310" builtinId="9" hidden="1"/>
    <cellStyle name="Followed Hyperlink" xfId="311" builtinId="9" hidden="1"/>
    <cellStyle name="Followed Hyperlink" xfId="312" builtinId="9" hidden="1"/>
    <cellStyle name="Followed Hyperlink" xfId="313" builtinId="9" hidden="1"/>
    <cellStyle name="Followed Hyperlink" xfId="314" builtinId="9" hidden="1"/>
    <cellStyle name="Followed Hyperlink" xfId="315" builtinId="9" hidden="1"/>
    <cellStyle name="Followed Hyperlink" xfId="316" builtinId="9" hidden="1"/>
    <cellStyle name="Followed Hyperlink" xfId="317" builtinId="9" hidden="1"/>
    <cellStyle name="Followed Hyperlink" xfId="318" builtinId="9" hidden="1"/>
    <cellStyle name="Followed Hyperlink" xfId="319" builtinId="9" hidden="1"/>
    <cellStyle name="Followed Hyperlink" xfId="320" builtinId="9" hidden="1"/>
    <cellStyle name="Followed Hyperlink" xfId="321" builtinId="9" hidden="1"/>
    <cellStyle name="Followed Hyperlink" xfId="322" builtinId="9" hidden="1"/>
    <cellStyle name="Followed Hyperlink" xfId="323" builtinId="9" hidden="1"/>
    <cellStyle name="Followed Hyperlink" xfId="324" builtinId="9" hidden="1"/>
    <cellStyle name="Followed Hyperlink" xfId="325" builtinId="9" hidden="1"/>
    <cellStyle name="Followed Hyperlink" xfId="326" builtinId="9" hidden="1"/>
    <cellStyle name="Followed Hyperlink" xfId="327" builtinId="9" hidden="1"/>
    <cellStyle name="Followed Hyperlink" xfId="328" builtinId="9" hidden="1"/>
    <cellStyle name="Followed Hyperlink" xfId="329" builtinId="9" hidden="1"/>
    <cellStyle name="Followed Hyperlink" xfId="330" builtinId="9" hidden="1"/>
    <cellStyle name="Followed Hyperlink" xfId="331" builtinId="9" hidden="1"/>
    <cellStyle name="Followed Hyperlink" xfId="332" builtinId="9" hidden="1"/>
    <cellStyle name="Followed Hyperlink" xfId="333" builtinId="9" hidden="1"/>
    <cellStyle name="Followed Hyperlink" xfId="334" builtinId="9" hidden="1"/>
    <cellStyle name="Followed Hyperlink" xfId="335" builtinId="9" hidden="1"/>
    <cellStyle name="Followed Hyperlink" xfId="336" builtinId="9" hidden="1"/>
    <cellStyle name="Followed Hyperlink" xfId="337" builtinId="9" hidden="1"/>
    <cellStyle name="Followed Hyperlink" xfId="338" builtinId="9" hidden="1"/>
    <cellStyle name="Followed Hyperlink" xfId="339" builtinId="9" hidden="1"/>
    <cellStyle name="Followed Hyperlink" xfId="340" builtinId="9" hidden="1"/>
    <cellStyle name="Followed Hyperlink" xfId="341" builtinId="9" hidden="1"/>
    <cellStyle name="Followed Hyperlink" xfId="342" builtinId="9" hidden="1"/>
    <cellStyle name="Followed Hyperlink" xfId="343" builtinId="9" hidden="1"/>
    <cellStyle name="Followed Hyperlink" xfId="344" builtinId="9" hidden="1"/>
    <cellStyle name="Followed Hyperlink" xfId="345" builtinId="9" hidden="1"/>
    <cellStyle name="Followed Hyperlink" xfId="346" builtinId="9" hidden="1"/>
    <cellStyle name="Followed Hyperlink" xfId="347" builtinId="9" hidden="1"/>
    <cellStyle name="Followed Hyperlink" xfId="348" builtinId="9" hidden="1"/>
    <cellStyle name="Followed Hyperlink" xfId="349" builtinId="9" hidden="1"/>
    <cellStyle name="Followed Hyperlink" xfId="350" builtinId="9" hidden="1"/>
    <cellStyle name="Followed Hyperlink" xfId="351" builtinId="9" hidden="1"/>
    <cellStyle name="Followed Hyperlink" xfId="352" builtinId="9" hidden="1"/>
    <cellStyle name="Followed Hyperlink" xfId="353" builtinId="9" hidden="1"/>
    <cellStyle name="Followed Hyperlink" xfId="354" builtinId="9" hidden="1"/>
    <cellStyle name="Followed Hyperlink" xfId="355" builtinId="9" hidden="1"/>
    <cellStyle name="Followed Hyperlink" xfId="356" builtinId="9" hidden="1"/>
    <cellStyle name="Followed Hyperlink" xfId="357" builtinId="9" hidden="1"/>
    <cellStyle name="Followed Hyperlink" xfId="358" builtinId="9" hidden="1"/>
    <cellStyle name="Followed Hyperlink" xfId="359" builtinId="9" hidden="1"/>
    <cellStyle name="Followed Hyperlink" xfId="360" builtinId="9" hidden="1"/>
    <cellStyle name="Followed Hyperlink" xfId="361" builtinId="9" hidden="1"/>
    <cellStyle name="Followed Hyperlink" xfId="362" builtinId="9" hidden="1"/>
    <cellStyle name="Followed Hyperlink" xfId="363" builtinId="9" hidden="1"/>
    <cellStyle name="Followed Hyperlink" xfId="364" builtinId="9" hidden="1"/>
    <cellStyle name="Followed Hyperlink" xfId="365" builtinId="9" hidden="1"/>
    <cellStyle name="Followed Hyperlink" xfId="366" builtinId="9" hidden="1"/>
    <cellStyle name="Followed Hyperlink" xfId="367" builtinId="9" hidden="1"/>
    <cellStyle name="Followed Hyperlink" xfId="368" builtinId="9" hidden="1"/>
    <cellStyle name="Followed Hyperlink" xfId="369" builtinId="9" hidden="1"/>
    <cellStyle name="Followed Hyperlink" xfId="370" builtinId="9" hidden="1"/>
    <cellStyle name="Followed Hyperlink" xfId="371" builtinId="9" hidden="1"/>
    <cellStyle name="Followed Hyperlink" xfId="372" builtinId="9" hidden="1"/>
    <cellStyle name="Followed Hyperlink" xfId="373" builtinId="9" hidden="1"/>
    <cellStyle name="Followed Hyperlink" xfId="374" builtinId="9" hidden="1"/>
    <cellStyle name="Followed Hyperlink" xfId="375" builtinId="9" hidden="1"/>
    <cellStyle name="Followed Hyperlink" xfId="376" builtinId="9" hidden="1"/>
    <cellStyle name="Followed Hyperlink" xfId="377" builtinId="9" hidden="1"/>
    <cellStyle name="Followed Hyperlink" xfId="378" builtinId="9" hidden="1"/>
    <cellStyle name="Followed Hyperlink" xfId="379" builtinId="9" hidden="1"/>
    <cellStyle name="Followed Hyperlink" xfId="380" builtinId="9" hidden="1"/>
    <cellStyle name="Followed Hyperlink" xfId="381" builtinId="9" hidden="1"/>
    <cellStyle name="Followed Hyperlink" xfId="382" builtinId="9" hidden="1"/>
    <cellStyle name="Followed Hyperlink" xfId="383" builtinId="9" hidden="1"/>
    <cellStyle name="Followed Hyperlink" xfId="384" builtinId="9" hidden="1"/>
    <cellStyle name="Followed Hyperlink" xfId="385" builtinId="9" hidden="1"/>
    <cellStyle name="Followed Hyperlink" xfId="386" builtinId="9" hidden="1"/>
    <cellStyle name="Followed Hyperlink" xfId="387" builtinId="9" hidden="1"/>
    <cellStyle name="Followed Hyperlink" xfId="388" builtinId="9" hidden="1"/>
    <cellStyle name="Hyperlink" xfId="1" builtinId="8"/>
    <cellStyle name="Normal" xfId="0" builtinId="0"/>
    <cellStyle name="Normal_Prospectus2007" xfId="2" xr:uid="{00000000-0005-0000-0000-000084010000}"/>
  </cellStyles>
  <dxfs count="62">
    <dxf>
      <font>
        <color auto="1"/>
      </font>
      <fill>
        <patternFill patternType="solid">
          <fgColor indexed="64"/>
          <bgColor theme="5" tint="0.79998168889431442"/>
        </patternFill>
      </fill>
    </dxf>
    <dxf>
      <font>
        <color auto="1"/>
      </font>
      <fill>
        <patternFill patternType="solid">
          <fgColor indexed="64"/>
          <bgColor theme="0" tint="-4.9989318521683403E-2"/>
        </patternFill>
      </fill>
    </dxf>
    <dxf>
      <font>
        <color rgb="FFC00000"/>
      </font>
      <fill>
        <patternFill patternType="none">
          <fgColor indexed="64"/>
          <bgColor auto="1"/>
        </patternFill>
      </fill>
    </dxf>
    <dxf>
      <font>
        <color theme="1" tint="0.499984740745262"/>
      </font>
      <fill>
        <patternFill patternType="none">
          <fgColor indexed="64"/>
          <bgColor auto="1"/>
        </patternFill>
      </fill>
    </dxf>
    <dxf>
      <font>
        <color theme="1"/>
      </font>
      <fill>
        <patternFill patternType="solid">
          <fgColor indexed="64"/>
          <bgColor theme="1"/>
        </patternFill>
      </fill>
    </dxf>
    <dxf>
      <font>
        <color theme="0"/>
      </font>
    </dxf>
    <dxf>
      <font>
        <color theme="0"/>
      </font>
    </dxf>
    <dxf>
      <font>
        <color theme="0"/>
      </font>
    </dxf>
    <dxf>
      <font>
        <color auto="1"/>
      </font>
      <fill>
        <patternFill patternType="solid">
          <fgColor indexed="64"/>
          <bgColor theme="0" tint="-4.9989318521683403E-2"/>
        </patternFill>
      </fill>
    </dxf>
    <dxf>
      <font>
        <color auto="1"/>
      </font>
      <fill>
        <patternFill patternType="solid">
          <fgColor indexed="64"/>
          <bgColor theme="5" tint="0.79998168889431442"/>
        </patternFill>
      </fill>
    </dxf>
    <dxf>
      <font>
        <color theme="1" tint="0.499984740745262"/>
      </font>
      <fill>
        <patternFill patternType="none">
          <fgColor indexed="64"/>
          <bgColor auto="1"/>
        </patternFill>
      </fill>
    </dxf>
    <dxf>
      <font>
        <color rgb="FFC00000"/>
      </font>
      <fill>
        <patternFill patternType="none">
          <fgColor indexed="64"/>
          <bgColor auto="1"/>
        </patternFill>
      </fill>
    </dxf>
    <dxf>
      <font>
        <color auto="1"/>
      </font>
      <fill>
        <patternFill patternType="solid">
          <fgColor indexed="64"/>
          <bgColor theme="1"/>
        </patternFill>
      </fill>
    </dxf>
    <dxf>
      <font>
        <color theme="1"/>
      </font>
      <fill>
        <patternFill patternType="solid">
          <fgColor indexed="64"/>
          <bgColor theme="1"/>
        </patternFill>
      </fill>
    </dxf>
    <dxf>
      <font>
        <color auto="1"/>
      </font>
      <fill>
        <patternFill patternType="solid">
          <fgColor indexed="64"/>
          <bgColor theme="1"/>
        </patternFill>
      </fill>
    </dxf>
    <dxf>
      <font>
        <color auto="1"/>
      </font>
      <fill>
        <patternFill patternType="solid">
          <fgColor indexed="64"/>
          <bgColor theme="1"/>
        </patternFill>
      </fill>
    </dxf>
    <dxf>
      <font>
        <color theme="0"/>
      </font>
    </dxf>
    <dxf>
      <font>
        <color theme="0"/>
      </font>
    </dxf>
    <dxf>
      <font>
        <color theme="0"/>
      </font>
      <fill>
        <patternFill patternType="solid">
          <fgColor indexed="64"/>
          <bgColor rgb="FF767171"/>
        </patternFill>
      </fill>
    </dxf>
    <dxf>
      <font>
        <color theme="0"/>
      </font>
      <fill>
        <patternFill patternType="solid">
          <fgColor indexed="64"/>
          <bgColor rgb="FFC00000"/>
        </patternFill>
      </fill>
    </dxf>
    <dxf>
      <font>
        <color theme="0"/>
      </font>
      <fill>
        <patternFill patternType="solid">
          <fgColor indexed="64"/>
          <bgColor rgb="FFFFC000"/>
        </patternFill>
      </fill>
    </dxf>
    <dxf>
      <font>
        <color theme="0"/>
      </font>
      <fill>
        <patternFill patternType="solid">
          <fgColor indexed="64"/>
          <bgColor rgb="FFFFC000"/>
        </patternFill>
      </fill>
    </dxf>
    <dxf>
      <font>
        <color theme="0"/>
      </font>
      <fill>
        <patternFill patternType="solid">
          <fgColor indexed="64"/>
          <bgColor rgb="FFC00000"/>
        </patternFill>
      </fill>
    </dxf>
    <dxf>
      <font>
        <color theme="0"/>
      </font>
      <fill>
        <patternFill patternType="solid">
          <fgColor indexed="64"/>
          <bgColor rgb="FF767171"/>
        </patternFill>
      </fill>
    </dxf>
    <dxf>
      <font>
        <color theme="0"/>
      </font>
      <fill>
        <patternFill patternType="solid">
          <fgColor indexed="64"/>
          <bgColor rgb="FF767171"/>
        </patternFill>
      </fill>
    </dxf>
    <dxf>
      <font>
        <color theme="0"/>
      </font>
      <fill>
        <patternFill patternType="solid">
          <fgColor indexed="64"/>
          <bgColor rgb="FFC00000"/>
        </patternFill>
      </fill>
    </dxf>
    <dxf>
      <font>
        <color theme="0"/>
      </font>
      <fill>
        <patternFill patternType="solid">
          <fgColor indexed="64"/>
          <bgColor rgb="FFFFC000"/>
        </patternFill>
      </fill>
    </dxf>
    <dxf>
      <font>
        <b/>
        <i val="0"/>
        <color theme="0"/>
      </font>
      <fill>
        <patternFill patternType="solid">
          <fgColor indexed="64"/>
          <bgColor rgb="FFC00000"/>
        </patternFill>
      </fill>
      <border>
        <left style="thin">
          <color rgb="FFC00000"/>
        </left>
        <right style="thin">
          <color rgb="FFC00000"/>
        </right>
        <top style="thin">
          <color rgb="FFC00000"/>
        </top>
        <bottom style="thin">
          <color rgb="FFC00000"/>
        </bottom>
      </border>
    </dxf>
    <dxf>
      <font>
        <b/>
        <i val="0"/>
        <color theme="0"/>
      </font>
      <fill>
        <patternFill patternType="solid">
          <fgColor indexed="64"/>
          <bgColor rgb="FF767171"/>
        </patternFill>
      </fill>
      <border>
        <left style="thin">
          <color rgb="FF767171"/>
        </left>
        <right style="thin">
          <color rgb="FF767171"/>
        </right>
        <top style="thin">
          <color rgb="FF767171"/>
        </top>
        <bottom style="thin">
          <color rgb="FF767171"/>
        </bottom>
      </border>
    </dxf>
    <dxf>
      <font>
        <b/>
        <i val="0"/>
        <color theme="0"/>
      </font>
      <fill>
        <patternFill patternType="solid">
          <fgColor indexed="64"/>
          <bgColor rgb="FFFFC000"/>
        </patternFill>
      </fill>
      <border>
        <left style="thin">
          <color rgb="FFFFC000"/>
        </left>
        <right style="thin">
          <color rgb="FFFFC000"/>
        </right>
        <top style="thin">
          <color rgb="FFFFC000"/>
        </top>
        <bottom style="thin">
          <color rgb="FFFFC000"/>
        </bottom>
      </border>
    </dxf>
    <dxf>
      <font>
        <color auto="1"/>
      </font>
      <fill>
        <patternFill patternType="solid">
          <fgColor indexed="64"/>
          <bgColor theme="0"/>
        </patternFill>
      </fill>
    </dxf>
    <dxf>
      <font>
        <color auto="1"/>
      </font>
      <fill>
        <patternFill patternType="solid">
          <fgColor indexed="64"/>
          <bgColor theme="0"/>
        </patternFill>
      </fill>
    </dxf>
    <dxf>
      <font>
        <color auto="1"/>
      </font>
      <fill>
        <patternFill patternType="solid">
          <fgColor indexed="64"/>
          <bgColor theme="0"/>
        </patternFill>
      </fill>
    </dxf>
    <dxf>
      <font>
        <color auto="1"/>
      </font>
      <fill>
        <patternFill patternType="solid">
          <fgColor indexed="64"/>
          <bgColor theme="0"/>
        </patternFill>
      </fill>
    </dxf>
    <dxf>
      <font>
        <color auto="1"/>
      </font>
      <fill>
        <patternFill patternType="solid">
          <fgColor indexed="64"/>
          <bgColor theme="0"/>
        </patternFill>
      </fill>
    </dxf>
    <dxf>
      <font>
        <color auto="1"/>
      </font>
      <fill>
        <patternFill patternType="solid">
          <fgColor indexed="64"/>
          <bgColor theme="0"/>
        </patternFill>
      </fill>
    </dxf>
    <dxf>
      <font>
        <color auto="1"/>
      </font>
      <fill>
        <patternFill patternType="solid">
          <fgColor indexed="64"/>
          <bgColor theme="0"/>
        </patternFill>
      </fill>
    </dxf>
    <dxf>
      <font>
        <color auto="1"/>
      </font>
      <fill>
        <patternFill patternType="solid">
          <fgColor indexed="64"/>
          <bgColor theme="0"/>
        </patternFill>
      </fill>
    </dxf>
    <dxf>
      <font>
        <color auto="1"/>
      </font>
      <fill>
        <patternFill patternType="solid">
          <fgColor indexed="64"/>
          <bgColor theme="0"/>
        </patternFill>
      </fill>
    </dxf>
    <dxf>
      <font>
        <color auto="1"/>
      </font>
      <fill>
        <patternFill patternType="solid">
          <fgColor indexed="64"/>
          <bgColor theme="0"/>
        </patternFill>
      </fill>
    </dxf>
    <dxf>
      <font>
        <color auto="1"/>
      </font>
      <fill>
        <patternFill patternType="solid">
          <fgColor indexed="64"/>
          <bgColor theme="0"/>
        </patternFill>
      </fill>
    </dxf>
    <dxf>
      <font>
        <color auto="1"/>
      </font>
      <fill>
        <patternFill patternType="solid">
          <fgColor indexed="64"/>
          <bgColor theme="0"/>
        </patternFill>
      </fill>
    </dxf>
    <dxf>
      <font>
        <color auto="1"/>
      </font>
      <fill>
        <patternFill patternType="solid">
          <fgColor indexed="64"/>
          <bgColor theme="0"/>
        </patternFill>
      </fill>
    </dxf>
    <dxf>
      <font>
        <color auto="1"/>
      </font>
      <fill>
        <patternFill patternType="solid">
          <fgColor indexed="64"/>
          <bgColor theme="0"/>
        </patternFill>
      </fill>
    </dxf>
    <dxf>
      <font>
        <color auto="1"/>
      </font>
      <fill>
        <patternFill patternType="solid">
          <fgColor indexed="64"/>
          <bgColor theme="0"/>
        </patternFill>
      </fill>
    </dxf>
    <dxf>
      <font>
        <color auto="1"/>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auto="1"/>
      </font>
      <fill>
        <patternFill patternType="solid">
          <fgColor indexed="64"/>
          <bgColor theme="1"/>
        </patternFill>
      </fill>
    </dxf>
    <dxf>
      <font>
        <color theme="0"/>
      </font>
      <fill>
        <patternFill patternType="solid">
          <fgColor indexed="64"/>
          <bgColor theme="0"/>
        </patternFill>
      </fill>
    </dxf>
    <dxf>
      <font>
        <color auto="1"/>
      </font>
      <fill>
        <patternFill patternType="solid">
          <fgColor indexed="64"/>
          <bgColor theme="0"/>
        </patternFill>
      </fill>
    </dxf>
    <dxf>
      <font>
        <color auto="1"/>
      </font>
      <fill>
        <patternFill patternType="solid">
          <fgColor indexed="64"/>
          <bgColor theme="0"/>
        </patternFill>
      </fill>
    </dxf>
    <dxf>
      <font>
        <color auto="1"/>
      </font>
      <fill>
        <patternFill patternType="solid">
          <fgColor indexed="64"/>
          <bgColor theme="0"/>
        </patternFill>
      </fill>
    </dxf>
    <dxf>
      <font>
        <color auto="1"/>
      </font>
      <fill>
        <patternFill patternType="solid">
          <fgColor indexed="64"/>
          <bgColor theme="0"/>
        </patternFill>
      </fill>
    </dxf>
    <dxf>
      <font>
        <color auto="1"/>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auto="1"/>
      </font>
      <fill>
        <patternFill patternType="solid">
          <fgColor indexed="64"/>
          <bgColor theme="0" tint="-0.14999847407452621"/>
        </patternFill>
      </fill>
    </dxf>
    <dxf>
      <font>
        <b/>
        <i val="0"/>
        <color auto="1"/>
      </font>
      <fill>
        <patternFill patternType="solid">
          <fgColor indexed="64"/>
          <bgColor theme="0"/>
        </patternFill>
      </fill>
    </dxf>
    <dxf>
      <font>
        <color auto="1"/>
      </font>
      <fill>
        <patternFill patternType="solid">
          <fgColor indexed="64"/>
          <bgColor theme="5" tint="0.39997558519241921"/>
        </patternFill>
      </fill>
    </dxf>
    <dxf>
      <font>
        <color auto="1"/>
      </font>
      <fill>
        <patternFill patternType="solid">
          <fgColor indexed="64"/>
          <bgColor theme="0" tint="-0.249977111117893"/>
        </patternFill>
      </fill>
    </dxf>
    <dxf>
      <font>
        <color auto="1"/>
      </font>
      <fill>
        <patternFill patternType="solid">
          <fgColor indexed="64"/>
          <bgColor rgb="FFF7D354"/>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_rels/drawing1.xml.rels><?xml version="1.0" encoding="UTF-8" standalone="yes"?>
<Relationships xmlns="http://schemas.openxmlformats.org/package/2006/relationships"><Relationship Id="rId3" Type="http://schemas.openxmlformats.org/officeDocument/2006/relationships/image" Target="../media/image3.jpg"/><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jpeg"/></Relationships>
</file>

<file path=xl/drawings/drawing1.xml><?xml version="1.0" encoding="utf-8"?>
<xdr:wsDr xmlns:xdr="http://schemas.openxmlformats.org/drawingml/2006/spreadsheetDrawing" xmlns:a="http://schemas.openxmlformats.org/drawingml/2006/main">
  <xdr:twoCellAnchor>
    <xdr:from>
      <xdr:col>4</xdr:col>
      <xdr:colOff>19050</xdr:colOff>
      <xdr:row>93</xdr:row>
      <xdr:rowOff>44450</xdr:rowOff>
    </xdr:from>
    <xdr:to>
      <xdr:col>4</xdr:col>
      <xdr:colOff>104775</xdr:colOff>
      <xdr:row>93</xdr:row>
      <xdr:rowOff>120650</xdr:rowOff>
    </xdr:to>
    <xdr:sp macro="" textlink="">
      <xdr:nvSpPr>
        <xdr:cNvPr id="9" name="Rectangle 17">
          <a:extLst>
            <a:ext uri="{FF2B5EF4-FFF2-40B4-BE49-F238E27FC236}">
              <a16:creationId xmlns:a16="http://schemas.microsoft.com/office/drawing/2014/main" id="{00000000-0008-0000-0200-000009000000}"/>
            </a:ext>
          </a:extLst>
        </xdr:cNvPr>
        <xdr:cNvSpPr>
          <a:spLocks noChangeArrowheads="1"/>
        </xdr:cNvSpPr>
      </xdr:nvSpPr>
      <xdr:spPr bwMode="auto">
        <a:xfrm>
          <a:off x="3384550" y="14941550"/>
          <a:ext cx="85725" cy="76200"/>
        </a:xfrm>
        <a:prstGeom prst="rect">
          <a:avLst/>
        </a:prstGeom>
        <a:solidFill>
          <a:schemeClr val="tx1">
            <a:lumMod val="65000"/>
            <a:lumOff val="35000"/>
          </a:schemeClr>
        </a:solidFill>
        <a:ln w="9525">
          <a:solidFill>
            <a:srgbClr val="000000"/>
          </a:solidFill>
          <a:miter lim="800000"/>
          <a:headEnd/>
          <a:tailEnd/>
        </a:ln>
      </xdr:spPr>
      <xdr:txBody>
        <a:bodyPr/>
        <a:lstStyle/>
        <a:p>
          <a:endParaRPr lang="en-US"/>
        </a:p>
      </xdr:txBody>
    </xdr:sp>
    <xdr:clientData/>
  </xdr:twoCellAnchor>
  <xdr:twoCellAnchor>
    <xdr:from>
      <xdr:col>4</xdr:col>
      <xdr:colOff>12700</xdr:colOff>
      <xdr:row>131</xdr:row>
      <xdr:rowOff>44450</xdr:rowOff>
    </xdr:from>
    <xdr:to>
      <xdr:col>4</xdr:col>
      <xdr:colOff>98425</xdr:colOff>
      <xdr:row>131</xdr:row>
      <xdr:rowOff>120650</xdr:rowOff>
    </xdr:to>
    <xdr:sp macro="" textlink="">
      <xdr:nvSpPr>
        <xdr:cNvPr id="11" name="Rectangle 20">
          <a:extLst>
            <a:ext uri="{FF2B5EF4-FFF2-40B4-BE49-F238E27FC236}">
              <a16:creationId xmlns:a16="http://schemas.microsoft.com/office/drawing/2014/main" id="{00000000-0008-0000-0200-00000B000000}"/>
            </a:ext>
          </a:extLst>
        </xdr:cNvPr>
        <xdr:cNvSpPr>
          <a:spLocks noChangeArrowheads="1"/>
        </xdr:cNvSpPr>
      </xdr:nvSpPr>
      <xdr:spPr bwMode="auto">
        <a:xfrm>
          <a:off x="2603500" y="18154650"/>
          <a:ext cx="85725" cy="76200"/>
        </a:xfrm>
        <a:prstGeom prst="rect">
          <a:avLst/>
        </a:prstGeom>
        <a:solidFill>
          <a:srgbClr val="595959"/>
        </a:solidFill>
        <a:ln w="9525">
          <a:solidFill>
            <a:srgbClr val="000000"/>
          </a:solidFill>
          <a:miter lim="800000"/>
          <a:headEnd/>
          <a:tailEnd/>
        </a:ln>
      </xdr:spPr>
    </xdr:sp>
    <xdr:clientData/>
  </xdr:twoCellAnchor>
  <xdr:twoCellAnchor>
    <xdr:from>
      <xdr:col>4</xdr:col>
      <xdr:colOff>15875</xdr:colOff>
      <xdr:row>132</xdr:row>
      <xdr:rowOff>47625</xdr:rowOff>
    </xdr:from>
    <xdr:to>
      <xdr:col>4</xdr:col>
      <xdr:colOff>101600</xdr:colOff>
      <xdr:row>132</xdr:row>
      <xdr:rowOff>123825</xdr:rowOff>
    </xdr:to>
    <xdr:sp macro="" textlink="">
      <xdr:nvSpPr>
        <xdr:cNvPr id="12" name="Rectangle 21">
          <a:extLst>
            <a:ext uri="{FF2B5EF4-FFF2-40B4-BE49-F238E27FC236}">
              <a16:creationId xmlns:a16="http://schemas.microsoft.com/office/drawing/2014/main" id="{00000000-0008-0000-0200-00000C000000}"/>
            </a:ext>
          </a:extLst>
        </xdr:cNvPr>
        <xdr:cNvSpPr>
          <a:spLocks noChangeArrowheads="1"/>
        </xdr:cNvSpPr>
      </xdr:nvSpPr>
      <xdr:spPr bwMode="auto">
        <a:xfrm>
          <a:off x="2606675" y="18322925"/>
          <a:ext cx="85725" cy="76200"/>
        </a:xfrm>
        <a:prstGeom prst="rect">
          <a:avLst/>
        </a:prstGeom>
        <a:solidFill>
          <a:srgbClr val="595959"/>
        </a:solidFill>
        <a:ln w="9525">
          <a:solidFill>
            <a:srgbClr val="000000"/>
          </a:solidFill>
          <a:miter lim="800000"/>
          <a:headEnd/>
          <a:tailEnd/>
        </a:ln>
      </xdr:spPr>
    </xdr:sp>
    <xdr:clientData/>
  </xdr:twoCellAnchor>
  <xdr:twoCellAnchor>
    <xdr:from>
      <xdr:col>4</xdr:col>
      <xdr:colOff>19050</xdr:colOff>
      <xdr:row>133</xdr:row>
      <xdr:rowOff>53975</xdr:rowOff>
    </xdr:from>
    <xdr:to>
      <xdr:col>4</xdr:col>
      <xdr:colOff>104775</xdr:colOff>
      <xdr:row>133</xdr:row>
      <xdr:rowOff>130175</xdr:rowOff>
    </xdr:to>
    <xdr:sp macro="" textlink="">
      <xdr:nvSpPr>
        <xdr:cNvPr id="13" name="Rectangle 19">
          <a:extLst>
            <a:ext uri="{FF2B5EF4-FFF2-40B4-BE49-F238E27FC236}">
              <a16:creationId xmlns:a16="http://schemas.microsoft.com/office/drawing/2014/main" id="{00000000-0008-0000-0200-00000D000000}"/>
            </a:ext>
          </a:extLst>
        </xdr:cNvPr>
        <xdr:cNvSpPr>
          <a:spLocks noChangeArrowheads="1"/>
        </xdr:cNvSpPr>
      </xdr:nvSpPr>
      <xdr:spPr bwMode="auto">
        <a:xfrm>
          <a:off x="3333750" y="18494375"/>
          <a:ext cx="85725" cy="76200"/>
        </a:xfrm>
        <a:prstGeom prst="rect">
          <a:avLst/>
        </a:prstGeom>
        <a:solidFill>
          <a:srgbClr val="595959"/>
        </a:solidFill>
        <a:ln w="9525">
          <a:solidFill>
            <a:srgbClr val="000000"/>
          </a:solidFill>
          <a:miter lim="800000"/>
          <a:headEnd/>
          <a:tailEnd/>
        </a:ln>
      </xdr:spPr>
    </xdr:sp>
    <xdr:clientData/>
  </xdr:twoCellAnchor>
  <xdr:twoCellAnchor editAs="oneCell">
    <xdr:from>
      <xdr:col>4</xdr:col>
      <xdr:colOff>0</xdr:colOff>
      <xdr:row>94</xdr:row>
      <xdr:rowOff>0</xdr:rowOff>
    </xdr:from>
    <xdr:to>
      <xdr:col>4</xdr:col>
      <xdr:colOff>127000</xdr:colOff>
      <xdr:row>94</xdr:row>
      <xdr:rowOff>114300</xdr:rowOff>
    </xdr:to>
    <xdr:pic>
      <xdr:nvPicPr>
        <xdr:cNvPr id="5403" name="Picture 283" descr="clip_image001.png">
          <a:extLst>
            <a:ext uri="{FF2B5EF4-FFF2-40B4-BE49-F238E27FC236}">
              <a16:creationId xmlns:a16="http://schemas.microsoft.com/office/drawing/2014/main" id="{00000000-0008-0000-0200-00001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a:ext>
          </a:extLst>
        </a:blip>
        <a:srcRect/>
        <a:stretch>
          <a:fillRect/>
        </a:stretch>
      </xdr:blipFill>
      <xdr:spPr bwMode="auto">
        <a:xfrm>
          <a:off x="3365500" y="15265400"/>
          <a:ext cx="127000" cy="114300"/>
        </a:xfrm>
        <a:prstGeom prst="rect">
          <a:avLst/>
        </a:prstGeom>
        <a:noFill/>
        <a:extLst>
          <a:ext uri="{909E8E84-426E-40dd-AFC4-6F175D3DCCD1}">
            <a14:hiddenFill xmlns:a14="http://schemas.microsoft.com/office/drawing/2010/main" xmlns="">
              <a:solidFill>
                <a:srgbClr val="FFFFFF"/>
              </a:solidFill>
            </a14:hiddenFill>
          </a:ext>
        </a:extLst>
      </xdr:spPr>
    </xdr:pic>
    <xdr:clientData/>
  </xdr:twoCellAnchor>
  <xdr:twoCellAnchor editAs="oneCell">
    <xdr:from>
      <xdr:col>4</xdr:col>
      <xdr:colOff>0</xdr:colOff>
      <xdr:row>95</xdr:row>
      <xdr:rowOff>0</xdr:rowOff>
    </xdr:from>
    <xdr:to>
      <xdr:col>4</xdr:col>
      <xdr:colOff>127000</xdr:colOff>
      <xdr:row>95</xdr:row>
      <xdr:rowOff>114300</xdr:rowOff>
    </xdr:to>
    <xdr:pic>
      <xdr:nvPicPr>
        <xdr:cNvPr id="5405" name="Picture 285" descr="clip_image001.png">
          <a:extLst>
            <a:ext uri="{FF2B5EF4-FFF2-40B4-BE49-F238E27FC236}">
              <a16:creationId xmlns:a16="http://schemas.microsoft.com/office/drawing/2014/main" id="{00000000-0008-0000-0200-00001D15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a:ext>
          </a:extLst>
        </a:blip>
        <a:srcRect/>
        <a:stretch>
          <a:fillRect/>
        </a:stretch>
      </xdr:blipFill>
      <xdr:spPr bwMode="auto">
        <a:xfrm>
          <a:off x="3365500" y="15430500"/>
          <a:ext cx="127000" cy="114300"/>
        </a:xfrm>
        <a:prstGeom prst="rect">
          <a:avLst/>
        </a:prstGeom>
        <a:noFill/>
        <a:extLst>
          <a:ext uri="{909E8E84-426E-40dd-AFC4-6F175D3DCCD1}">
            <a14:hiddenFill xmlns:a14="http://schemas.microsoft.com/office/drawing/2010/main" xmlns="">
              <a:solidFill>
                <a:srgbClr val="FFFFFF"/>
              </a:solidFill>
            </a14:hiddenFill>
          </a:ext>
        </a:extLst>
      </xdr:spPr>
    </xdr:pic>
    <xdr:clientData/>
  </xdr:twoCellAnchor>
  <xdr:twoCellAnchor>
    <xdr:from>
      <xdr:col>4</xdr:col>
      <xdr:colOff>8499</xdr:colOff>
      <xdr:row>112</xdr:row>
      <xdr:rowOff>27528</xdr:rowOff>
    </xdr:from>
    <xdr:to>
      <xdr:col>4</xdr:col>
      <xdr:colOff>98458</xdr:colOff>
      <xdr:row>112</xdr:row>
      <xdr:rowOff>103728</xdr:rowOff>
    </xdr:to>
    <xdr:sp macro="" textlink="">
      <xdr:nvSpPr>
        <xdr:cNvPr id="8" name="Rectangle 20">
          <a:extLst>
            <a:ext uri="{FF2B5EF4-FFF2-40B4-BE49-F238E27FC236}">
              <a16:creationId xmlns:a16="http://schemas.microsoft.com/office/drawing/2014/main" id="{00000000-0008-0000-0200-000008000000}"/>
            </a:ext>
          </a:extLst>
        </xdr:cNvPr>
        <xdr:cNvSpPr>
          <a:spLocks noChangeArrowheads="1"/>
        </xdr:cNvSpPr>
      </xdr:nvSpPr>
      <xdr:spPr bwMode="auto">
        <a:xfrm>
          <a:off x="3437499" y="18561061"/>
          <a:ext cx="89959" cy="76200"/>
        </a:xfrm>
        <a:prstGeom prst="rect">
          <a:avLst/>
        </a:prstGeom>
        <a:solidFill>
          <a:srgbClr val="595959"/>
        </a:solidFill>
        <a:ln w="9525">
          <a:solidFill>
            <a:srgbClr val="000000"/>
          </a:solidFill>
          <a:miter lim="800000"/>
          <a:headEnd/>
          <a:tailEnd/>
        </a:ln>
      </xdr:spPr>
    </xdr:sp>
    <xdr:clientData/>
  </xdr:twoCellAnchor>
  <xdr:twoCellAnchor>
    <xdr:from>
      <xdr:col>4</xdr:col>
      <xdr:colOff>11674</xdr:colOff>
      <xdr:row>113</xdr:row>
      <xdr:rowOff>22237</xdr:rowOff>
    </xdr:from>
    <xdr:to>
      <xdr:col>4</xdr:col>
      <xdr:colOff>101633</xdr:colOff>
      <xdr:row>113</xdr:row>
      <xdr:rowOff>98437</xdr:rowOff>
    </xdr:to>
    <xdr:sp macro="" textlink="">
      <xdr:nvSpPr>
        <xdr:cNvPr id="10" name="Rectangle 21">
          <a:extLst>
            <a:ext uri="{FF2B5EF4-FFF2-40B4-BE49-F238E27FC236}">
              <a16:creationId xmlns:a16="http://schemas.microsoft.com/office/drawing/2014/main" id="{00000000-0008-0000-0200-00000A000000}"/>
            </a:ext>
          </a:extLst>
        </xdr:cNvPr>
        <xdr:cNvSpPr>
          <a:spLocks noChangeArrowheads="1"/>
        </xdr:cNvSpPr>
      </xdr:nvSpPr>
      <xdr:spPr bwMode="auto">
        <a:xfrm>
          <a:off x="3440674" y="18733570"/>
          <a:ext cx="89959" cy="76200"/>
        </a:xfrm>
        <a:prstGeom prst="rect">
          <a:avLst/>
        </a:prstGeom>
        <a:solidFill>
          <a:srgbClr val="595959"/>
        </a:solidFill>
        <a:ln w="9525">
          <a:solidFill>
            <a:srgbClr val="000000"/>
          </a:solidFill>
          <a:miter lim="800000"/>
          <a:headEnd/>
          <a:tailEnd/>
        </a:ln>
      </xdr:spPr>
    </xdr:sp>
    <xdr:clientData/>
  </xdr:twoCellAnchor>
  <xdr:twoCellAnchor>
    <xdr:from>
      <xdr:col>4</xdr:col>
      <xdr:colOff>14849</xdr:colOff>
      <xdr:row>114</xdr:row>
      <xdr:rowOff>28587</xdr:rowOff>
    </xdr:from>
    <xdr:to>
      <xdr:col>4</xdr:col>
      <xdr:colOff>104808</xdr:colOff>
      <xdr:row>114</xdr:row>
      <xdr:rowOff>104787</xdr:rowOff>
    </xdr:to>
    <xdr:sp macro="" textlink="">
      <xdr:nvSpPr>
        <xdr:cNvPr id="14" name="Rectangle 19">
          <a:extLst>
            <a:ext uri="{FF2B5EF4-FFF2-40B4-BE49-F238E27FC236}">
              <a16:creationId xmlns:a16="http://schemas.microsoft.com/office/drawing/2014/main" id="{00000000-0008-0000-0200-00000E000000}"/>
            </a:ext>
          </a:extLst>
        </xdr:cNvPr>
        <xdr:cNvSpPr>
          <a:spLocks noChangeArrowheads="1"/>
        </xdr:cNvSpPr>
      </xdr:nvSpPr>
      <xdr:spPr bwMode="auto">
        <a:xfrm>
          <a:off x="3443849" y="18917720"/>
          <a:ext cx="89959" cy="76200"/>
        </a:xfrm>
        <a:prstGeom prst="rect">
          <a:avLst/>
        </a:prstGeom>
        <a:solidFill>
          <a:srgbClr val="595959"/>
        </a:solidFill>
        <a:ln w="9525">
          <a:solidFill>
            <a:srgbClr val="000000"/>
          </a:solidFill>
          <a:miter lim="800000"/>
          <a:headEnd/>
          <a:tailEnd/>
        </a:ln>
      </xdr:spPr>
    </xdr:sp>
    <xdr:clientData/>
  </xdr:twoCellAnchor>
  <xdr:twoCellAnchor>
    <xdr:from>
      <xdr:col>5</xdr:col>
      <xdr:colOff>1320800</xdr:colOff>
      <xdr:row>51</xdr:row>
      <xdr:rowOff>82550</xdr:rowOff>
    </xdr:from>
    <xdr:to>
      <xdr:col>9</xdr:col>
      <xdr:colOff>108962</xdr:colOff>
      <xdr:row>53</xdr:row>
      <xdr:rowOff>52060</xdr:rowOff>
    </xdr:to>
    <xdr:grpSp>
      <xdr:nvGrpSpPr>
        <xdr:cNvPr id="3" name="Group 2">
          <a:extLst>
            <a:ext uri="{FF2B5EF4-FFF2-40B4-BE49-F238E27FC236}">
              <a16:creationId xmlns:a16="http://schemas.microsoft.com/office/drawing/2014/main" id="{00000000-0008-0000-0200-000003000000}"/>
            </a:ext>
          </a:extLst>
        </xdr:cNvPr>
        <xdr:cNvGrpSpPr/>
      </xdr:nvGrpSpPr>
      <xdr:grpSpPr>
        <a:xfrm>
          <a:off x="5959475" y="8807450"/>
          <a:ext cx="4455537" cy="255260"/>
          <a:chOff x="6146800" y="8756650"/>
          <a:chExt cx="4350762" cy="261610"/>
        </a:xfrm>
      </xdr:grpSpPr>
      <xdr:sp macro="" textlink="">
        <xdr:nvSpPr>
          <xdr:cNvPr id="2" name="TextBox 1">
            <a:extLst>
              <a:ext uri="{FF2B5EF4-FFF2-40B4-BE49-F238E27FC236}">
                <a16:creationId xmlns:a16="http://schemas.microsoft.com/office/drawing/2014/main" id="{00000000-0008-0000-0200-000002000000}"/>
              </a:ext>
            </a:extLst>
          </xdr:cNvPr>
          <xdr:cNvSpPr txBox="1"/>
        </xdr:nvSpPr>
        <xdr:spPr>
          <a:xfrm>
            <a:off x="6146800" y="8756650"/>
            <a:ext cx="235962" cy="261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n-US" sz="1100" b="1">
                <a:latin typeface="Myriad Pro"/>
                <a:cs typeface="Myriad Pro"/>
              </a:rPr>
              <a:t>-</a:t>
            </a:r>
          </a:p>
        </xdr:txBody>
      </xdr:sp>
      <xdr:sp macro="" textlink="">
        <xdr:nvSpPr>
          <xdr:cNvPr id="15" name="TextBox 14">
            <a:extLst>
              <a:ext uri="{FF2B5EF4-FFF2-40B4-BE49-F238E27FC236}">
                <a16:creationId xmlns:a16="http://schemas.microsoft.com/office/drawing/2014/main" id="{00000000-0008-0000-0200-00000F000000}"/>
              </a:ext>
            </a:extLst>
          </xdr:cNvPr>
          <xdr:cNvSpPr txBox="1"/>
        </xdr:nvSpPr>
        <xdr:spPr>
          <a:xfrm>
            <a:off x="10261600" y="8756650"/>
            <a:ext cx="235962" cy="261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n-US" sz="1100" b="1">
                <a:latin typeface="Myriad Pro"/>
                <a:cs typeface="Myriad Pro"/>
              </a:rPr>
              <a:t>-</a:t>
            </a:r>
          </a:p>
        </xdr:txBody>
      </xdr:sp>
    </xdr:grpSp>
    <xdr:clientData/>
  </xdr:twoCellAnchor>
  <xdr:twoCellAnchor>
    <xdr:from>
      <xdr:col>4</xdr:col>
      <xdr:colOff>12700</xdr:colOff>
      <xdr:row>149</xdr:row>
      <xdr:rowOff>44450</xdr:rowOff>
    </xdr:from>
    <xdr:to>
      <xdr:col>4</xdr:col>
      <xdr:colOff>98425</xdr:colOff>
      <xdr:row>149</xdr:row>
      <xdr:rowOff>120650</xdr:rowOff>
    </xdr:to>
    <xdr:sp macro="" textlink="">
      <xdr:nvSpPr>
        <xdr:cNvPr id="19" name="Rectangle 20">
          <a:extLst>
            <a:ext uri="{FF2B5EF4-FFF2-40B4-BE49-F238E27FC236}">
              <a16:creationId xmlns:a16="http://schemas.microsoft.com/office/drawing/2014/main" id="{F2BE43D7-3437-459A-9174-04F7F1BCE3A0}"/>
            </a:ext>
          </a:extLst>
        </xdr:cNvPr>
        <xdr:cNvSpPr>
          <a:spLocks noChangeArrowheads="1"/>
        </xdr:cNvSpPr>
      </xdr:nvSpPr>
      <xdr:spPr bwMode="auto">
        <a:xfrm>
          <a:off x="3355975" y="21056600"/>
          <a:ext cx="85725" cy="76200"/>
        </a:xfrm>
        <a:prstGeom prst="rect">
          <a:avLst/>
        </a:prstGeom>
        <a:solidFill>
          <a:srgbClr val="595959"/>
        </a:solidFill>
        <a:ln w="9525">
          <a:solidFill>
            <a:srgbClr val="000000"/>
          </a:solidFill>
          <a:miter lim="800000"/>
          <a:headEnd/>
          <a:tailEnd/>
        </a:ln>
      </xdr:spPr>
    </xdr:sp>
    <xdr:clientData/>
  </xdr:twoCellAnchor>
  <xdr:twoCellAnchor>
    <xdr:from>
      <xdr:col>4</xdr:col>
      <xdr:colOff>15875</xdr:colOff>
      <xdr:row>150</xdr:row>
      <xdr:rowOff>47625</xdr:rowOff>
    </xdr:from>
    <xdr:to>
      <xdr:col>4</xdr:col>
      <xdr:colOff>101600</xdr:colOff>
      <xdr:row>150</xdr:row>
      <xdr:rowOff>123825</xdr:rowOff>
    </xdr:to>
    <xdr:sp macro="" textlink="">
      <xdr:nvSpPr>
        <xdr:cNvPr id="20" name="Rectangle 21">
          <a:extLst>
            <a:ext uri="{FF2B5EF4-FFF2-40B4-BE49-F238E27FC236}">
              <a16:creationId xmlns:a16="http://schemas.microsoft.com/office/drawing/2014/main" id="{7CA6A19A-8077-4BC9-BA2A-955CE0530507}"/>
            </a:ext>
          </a:extLst>
        </xdr:cNvPr>
        <xdr:cNvSpPr>
          <a:spLocks noChangeArrowheads="1"/>
        </xdr:cNvSpPr>
      </xdr:nvSpPr>
      <xdr:spPr bwMode="auto">
        <a:xfrm>
          <a:off x="3359150" y="21221700"/>
          <a:ext cx="85725" cy="76200"/>
        </a:xfrm>
        <a:prstGeom prst="rect">
          <a:avLst/>
        </a:prstGeom>
        <a:solidFill>
          <a:srgbClr val="595959"/>
        </a:solidFill>
        <a:ln w="9525">
          <a:solidFill>
            <a:srgbClr val="000000"/>
          </a:solidFill>
          <a:miter lim="800000"/>
          <a:headEnd/>
          <a:tailEnd/>
        </a:ln>
      </xdr:spPr>
    </xdr:sp>
    <xdr:clientData/>
  </xdr:twoCellAnchor>
  <xdr:twoCellAnchor>
    <xdr:from>
      <xdr:col>4</xdr:col>
      <xdr:colOff>19050</xdr:colOff>
      <xdr:row>151</xdr:row>
      <xdr:rowOff>53975</xdr:rowOff>
    </xdr:from>
    <xdr:to>
      <xdr:col>4</xdr:col>
      <xdr:colOff>104775</xdr:colOff>
      <xdr:row>151</xdr:row>
      <xdr:rowOff>130175</xdr:rowOff>
    </xdr:to>
    <xdr:sp macro="" textlink="">
      <xdr:nvSpPr>
        <xdr:cNvPr id="21" name="Rectangle 19">
          <a:extLst>
            <a:ext uri="{FF2B5EF4-FFF2-40B4-BE49-F238E27FC236}">
              <a16:creationId xmlns:a16="http://schemas.microsoft.com/office/drawing/2014/main" id="{7BE3B6BE-D238-4C18-972A-CB6D2F3BB66E}"/>
            </a:ext>
          </a:extLst>
        </xdr:cNvPr>
        <xdr:cNvSpPr>
          <a:spLocks noChangeArrowheads="1"/>
        </xdr:cNvSpPr>
      </xdr:nvSpPr>
      <xdr:spPr bwMode="auto">
        <a:xfrm>
          <a:off x="3362325" y="21389975"/>
          <a:ext cx="85725" cy="76200"/>
        </a:xfrm>
        <a:prstGeom prst="rect">
          <a:avLst/>
        </a:prstGeom>
        <a:solidFill>
          <a:srgbClr val="595959"/>
        </a:solidFill>
        <a:ln w="9525">
          <a:solidFill>
            <a:srgbClr val="000000"/>
          </a:solidFill>
          <a:miter lim="800000"/>
          <a:headEnd/>
          <a:tailEnd/>
        </a:ln>
      </xdr:spPr>
    </xdr:sp>
    <xdr:clientData/>
  </xdr:twoCellAnchor>
  <xdr:twoCellAnchor editAs="oneCell">
    <xdr:from>
      <xdr:col>0</xdr:col>
      <xdr:colOff>38101</xdr:colOff>
      <xdr:row>1</xdr:row>
      <xdr:rowOff>9525</xdr:rowOff>
    </xdr:from>
    <xdr:to>
      <xdr:col>9</xdr:col>
      <xdr:colOff>2152651</xdr:colOff>
      <xdr:row>4</xdr:row>
      <xdr:rowOff>296050</xdr:rowOff>
    </xdr:to>
    <xdr:pic>
      <xdr:nvPicPr>
        <xdr:cNvPr id="6" name="Picture 5">
          <a:extLst>
            <a:ext uri="{FF2B5EF4-FFF2-40B4-BE49-F238E27FC236}">
              <a16:creationId xmlns:a16="http://schemas.microsoft.com/office/drawing/2014/main" id="{071C353C-C799-4AF7-BE24-3CDD4EB57DE6}"/>
            </a:ext>
          </a:extLst>
        </xdr:cNvPr>
        <xdr:cNvPicPr>
          <a:picLocks noChangeAspect="1"/>
        </xdr:cNvPicPr>
      </xdr:nvPicPr>
      <xdr:blipFill>
        <a:blip xmlns:r="http://schemas.openxmlformats.org/officeDocument/2006/relationships" r:embed="rId3"/>
        <a:stretch>
          <a:fillRect/>
        </a:stretch>
      </xdr:blipFill>
      <xdr:spPr>
        <a:xfrm>
          <a:off x="38101" y="85725"/>
          <a:ext cx="12420600" cy="137237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16</xdr:col>
      <xdr:colOff>266700</xdr:colOff>
      <xdr:row>0</xdr:row>
      <xdr:rowOff>38100</xdr:rowOff>
    </xdr:from>
    <xdr:to>
      <xdr:col>17</xdr:col>
      <xdr:colOff>0</xdr:colOff>
      <xdr:row>3</xdr:row>
      <xdr:rowOff>161925</xdr:rowOff>
    </xdr:to>
    <xdr:pic>
      <xdr:nvPicPr>
        <xdr:cNvPr id="12289" name="Grafik 2" descr="logo_competition_department.jpg">
          <a:extLst>
            <a:ext uri="{FF2B5EF4-FFF2-40B4-BE49-F238E27FC236}">
              <a16:creationId xmlns:a16="http://schemas.microsoft.com/office/drawing/2014/main" id="{00000000-0008-0000-0600-0000013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a:ext>
          </a:extLst>
        </a:blip>
        <a:srcRect/>
        <a:stretch>
          <a:fillRect/>
        </a:stretch>
      </xdr:blipFill>
      <xdr:spPr bwMode="auto">
        <a:xfrm>
          <a:off x="13439775" y="38100"/>
          <a:ext cx="933450" cy="952500"/>
        </a:xfrm>
        <a:prstGeom prst="rect">
          <a:avLst/>
        </a:prstGeom>
        <a:noFill/>
        <a:ln w="9525">
          <a:noFill/>
          <a:miter lim="800000"/>
          <a:headEnd/>
          <a:tailEnd/>
        </a:ln>
      </xdr:spPr>
    </xdr:pic>
    <xdr:clientData/>
  </xdr:twoCellAnchor>
  <xdr:twoCellAnchor editAs="oneCell">
    <xdr:from>
      <xdr:col>0</xdr:col>
      <xdr:colOff>254000</xdr:colOff>
      <xdr:row>0</xdr:row>
      <xdr:rowOff>88900</xdr:rowOff>
    </xdr:from>
    <xdr:to>
      <xdr:col>1</xdr:col>
      <xdr:colOff>977900</xdr:colOff>
      <xdr:row>4</xdr:row>
      <xdr:rowOff>20540</xdr:rowOff>
    </xdr:to>
    <xdr:pic>
      <xdr:nvPicPr>
        <xdr:cNvPr id="2" name="GAC_WT_Logo.gif" descr="movie::file://localhost/Users/KarlJindrak/Desktop/DESKTOP/ITTF%20WORLD%20TOUR/DOCS_2012%20WORLD%20TOUR/New_World%20Tour%20Logos_2012/GAC_WT_Logo.gif">
          <a:extLst>
            <a:ext uri="{FF2B5EF4-FFF2-40B4-BE49-F238E27FC236}">
              <a16:creationId xmlns:a16="http://schemas.microsoft.com/office/drawing/2014/main" id="{00000000-0008-0000-0600-000002000000}"/>
            </a:ext>
          </a:extLst>
        </xdr:cNvPr>
        <xdr:cNvPicPr/>
      </xdr:nvPicPr>
      <xdr:blipFill>
        <a:blip xmlns:r="http://schemas.openxmlformats.org/officeDocument/2006/relationships" r:embed="rId2"/>
        <a:stretch>
          <a:fillRect/>
        </a:stretch>
      </xdr:blipFill>
      <xdr:spPr>
        <a:xfrm>
          <a:off x="254000" y="88900"/>
          <a:ext cx="2222500" cy="960340"/>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C/C/C/@/.psf/Home/Dokumente%20und%20Einstellungen/Karl%20Jindrak/Lokale%20Einstellungen/Temporary%20Internet%20Files/Content.Outlook/O9SCUJJ4/ITTF/%23PROTOUR/2007/%23FORMS/Prospectus2007.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d"/>
    </sheetNames>
    <sheetDataSet>
      <sheetData sheetId="0" refreshError="1"/>
    </sheetDataSet>
  </externalBook>
</externalLink>
</file>

<file path=xl/theme/theme1.xml><?xml version="1.0" encoding="utf-8"?>
<a:theme xmlns:a="http://schemas.openxmlformats.org/drawingml/2006/main" name="Office-Design">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2.xml.rels><?xml version="1.0" encoding="UTF-8" standalone="yes"?>
<Relationships xmlns="http://schemas.openxmlformats.org/package/2006/relationships"><Relationship Id="rId8" Type="http://schemas.openxmlformats.org/officeDocument/2006/relationships/hyperlink" Target="mailto:dmessinis@ittfmail.com" TargetMode="External"/><Relationship Id="rId13" Type="http://schemas.openxmlformats.org/officeDocument/2006/relationships/hyperlink" Target="../../../../../../../../../../../../Library/Caches/TemporaryItems/Downloads/jens@tabletennis.org.au" TargetMode="External"/><Relationship Id="rId18" Type="http://schemas.openxmlformats.org/officeDocument/2006/relationships/comments" Target="../comments1.xml"/><Relationship Id="rId3" Type="http://schemas.openxmlformats.org/officeDocument/2006/relationships/hyperlink" Target="mailto:rcalin@ittfmail.com" TargetMode="External"/><Relationship Id="rId7" Type="http://schemas.openxmlformats.org/officeDocument/2006/relationships/hyperlink" Target="mailto:freddyav16@gmail.com" TargetMode="External"/><Relationship Id="rId12" Type="http://schemas.openxmlformats.org/officeDocument/2006/relationships/hyperlink" Target="../../../../../../../../../../../../Library/Caches/TemporaryItems/Downloads/ganeshaniob@gmail.com" TargetMode="External"/><Relationship Id="rId17" Type="http://schemas.openxmlformats.org/officeDocument/2006/relationships/vmlDrawing" Target="../drawings/vmlDrawing1.vml"/><Relationship Id="rId2" Type="http://schemas.openxmlformats.org/officeDocument/2006/relationships/hyperlink" Target="mailto:dleroy@ittfmail.com" TargetMode="External"/><Relationship Id="rId16" Type="http://schemas.openxmlformats.org/officeDocument/2006/relationships/printerSettings" Target="../printerSettings/printerSettings1.bin"/><Relationship Id="rId1" Type="http://schemas.openxmlformats.org/officeDocument/2006/relationships/hyperlink" Target="mailto:kjindrak@ittfmail.com" TargetMode="External"/><Relationship Id="rId6" Type="http://schemas.openxmlformats.org/officeDocument/2006/relationships/hyperlink" Target="mailto:mbessah@ittf.com" TargetMode="External"/><Relationship Id="rId11" Type="http://schemas.openxmlformats.org/officeDocument/2006/relationships/hyperlink" Target="../../../../../../../../../../../../Library/Caches/TemporaryItems/Downloads/zbencsik@ittfmail.com" TargetMode="External"/><Relationship Id="rId5" Type="http://schemas.openxmlformats.org/officeDocument/2006/relationships/hyperlink" Target="mailto:vicky@ittfmail.com" TargetMode="External"/><Relationship Id="rId15" Type="http://schemas.openxmlformats.org/officeDocument/2006/relationships/hyperlink" Target="../../../../../../../../../../../../Library/Caches/TemporaryItems/Downloads/adham-ashour@hotmail.com" TargetMode="External"/><Relationship Id="rId10" Type="http://schemas.openxmlformats.org/officeDocument/2006/relationships/hyperlink" Target="../../../../../../../../../../../../Library/Caches/TemporaryItems/Downloads/aivancin@gmail.com" TargetMode="External"/><Relationship Id="rId4" Type="http://schemas.openxmlformats.org/officeDocument/2006/relationships/hyperlink" Target="mailto:mdawlatly@ittfmail.com" TargetMode="External"/><Relationship Id="rId9" Type="http://schemas.openxmlformats.org/officeDocument/2006/relationships/hyperlink" Target="../../../../../../../../../../../../Library/Caches/TemporaryItems/Downloads/zena@ittfmail.com" TargetMode="External"/><Relationship Id="rId14" Type="http://schemas.openxmlformats.org/officeDocument/2006/relationships/hyperlink" Target="../../../../../../../../../../../../Library/Caches/TemporaryItems/Downloads/anlarro@gmail.com" TargetMode="External"/></Relationships>
</file>

<file path=xl/worksheets/_rels/sheet3.xml.rels><?xml version="1.0" encoding="UTF-8" standalone="yes"?>
<Relationships xmlns="http://schemas.openxmlformats.org/package/2006/relationships"><Relationship Id="rId3" Type="http://schemas.openxmlformats.org/officeDocument/2006/relationships/hyperlink" Target="https://www.ittf.com/anti-doping/" TargetMode="External"/><Relationship Id="rId7" Type="http://schemas.openxmlformats.org/officeDocument/2006/relationships/comments" Target="../comments2.xml"/><Relationship Id="rId2" Type="http://schemas.openxmlformats.org/officeDocument/2006/relationships/hyperlink" Target="http://wtentries.ittf.link/" TargetMode="External"/><Relationship Id="rId1" Type="http://schemas.openxmlformats.org/officeDocument/2006/relationships/hyperlink" Target="http://wtentries.ittf.link/" TargetMode="External"/><Relationship Id="rId6" Type="http://schemas.openxmlformats.org/officeDocument/2006/relationships/vmlDrawing" Target="../drawings/vmlDrawing2.vml"/><Relationship Id="rId5" Type="http://schemas.openxmlformats.org/officeDocument/2006/relationships/drawing" Target="../drawings/drawing1.xml"/><Relationship Id="rId4"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AC43"/>
  <sheetViews>
    <sheetView zoomScale="75" zoomScaleNormal="75" zoomScalePageLayoutView="75" workbookViewId="0">
      <pane xSplit="15300"/>
      <selection activeCell="C11" sqref="C11"/>
      <selection pane="topRight" activeCell="O12" sqref="O12"/>
    </sheetView>
  </sheetViews>
  <sheetFormatPr defaultColWidth="10.85546875" defaultRowHeight="14.25"/>
  <cols>
    <col min="1" max="1" width="14.5703125" style="219" bestFit="1" customWidth="1"/>
    <col min="2" max="2" width="14.42578125" style="219" bestFit="1" customWidth="1"/>
    <col min="3" max="3" width="16.5703125" style="219" bestFit="1" customWidth="1"/>
    <col min="4" max="4" width="54.85546875" style="219" bestFit="1" customWidth="1"/>
    <col min="5" max="5" width="24.140625" style="219" customWidth="1"/>
    <col min="6" max="6" width="6.140625" style="234" bestFit="1" customWidth="1"/>
    <col min="7" max="7" width="22" style="234" bestFit="1" customWidth="1"/>
    <col min="8" max="8" width="22.85546875" style="234" customWidth="1"/>
    <col min="9" max="9" width="14" style="235" customWidth="1"/>
    <col min="10" max="10" width="22.5703125" style="235" bestFit="1" customWidth="1"/>
    <col min="11" max="11" width="50.28515625" style="219" bestFit="1" customWidth="1"/>
    <col min="12" max="12" width="17.7109375" style="219" customWidth="1"/>
    <col min="13" max="13" width="27.7109375" style="219" customWidth="1"/>
    <col min="14" max="14" width="28" style="219" customWidth="1"/>
    <col min="15" max="16" width="13.5703125" style="219" bestFit="1" customWidth="1"/>
    <col min="17" max="24" width="10.85546875" style="219"/>
    <col min="25" max="25" width="10.85546875" style="244"/>
    <col min="26" max="16384" width="10.85546875" style="219"/>
  </cols>
  <sheetData>
    <row r="1" spans="1:29" ht="14.1" customHeight="1">
      <c r="A1" s="218" t="s">
        <v>341</v>
      </c>
      <c r="B1" s="218" t="s">
        <v>342</v>
      </c>
      <c r="C1" s="218" t="s">
        <v>334</v>
      </c>
      <c r="D1" s="218" t="s">
        <v>333</v>
      </c>
      <c r="E1" s="218" t="s">
        <v>343</v>
      </c>
      <c r="F1" s="233" t="s">
        <v>347</v>
      </c>
      <c r="G1" s="233" t="s">
        <v>552</v>
      </c>
      <c r="H1" s="233" t="s">
        <v>349</v>
      </c>
      <c r="I1" s="233" t="s">
        <v>350</v>
      </c>
      <c r="J1" s="237" t="s">
        <v>356</v>
      </c>
      <c r="K1" s="218" t="s">
        <v>345</v>
      </c>
      <c r="M1" s="218" t="s">
        <v>343</v>
      </c>
      <c r="N1" s="218" t="s">
        <v>346</v>
      </c>
      <c r="O1" s="218" t="s">
        <v>416</v>
      </c>
      <c r="P1" s="218" t="s">
        <v>417</v>
      </c>
      <c r="S1" s="219" t="s">
        <v>352</v>
      </c>
      <c r="T1" s="219" t="s">
        <v>352</v>
      </c>
      <c r="U1" s="219" t="s">
        <v>348</v>
      </c>
      <c r="V1" s="219" t="s">
        <v>348</v>
      </c>
      <c r="Z1" s="219" t="s">
        <v>352</v>
      </c>
      <c r="AA1" s="219" t="s">
        <v>352</v>
      </c>
      <c r="AB1" s="219" t="s">
        <v>348</v>
      </c>
      <c r="AC1" s="219" t="s">
        <v>348</v>
      </c>
    </row>
    <row r="2" spans="1:29">
      <c r="A2" s="230">
        <v>43739</v>
      </c>
      <c r="B2" s="230">
        <v>43775</v>
      </c>
      <c r="C2" s="251"/>
      <c r="D2" s="222" t="s">
        <v>340</v>
      </c>
      <c r="E2" s="226" t="s">
        <v>336</v>
      </c>
      <c r="F2" s="228" t="s">
        <v>433</v>
      </c>
      <c r="G2" s="228" t="s">
        <v>202</v>
      </c>
      <c r="H2" s="234" t="s">
        <v>567</v>
      </c>
      <c r="I2" s="235" t="s">
        <v>456</v>
      </c>
      <c r="J2" s="238">
        <f>INDEX($S$3:$S$17,MATCH(Prospectus!$E$64,Events!$R$3:$R$17,0))</f>
        <v>310</v>
      </c>
      <c r="K2" s="219" t="str">
        <f t="array" ref="K2">IFERROR(INDEX($D$2:$D$104,SMALL(IF('PLEASE FILL IN HERE FIRST!!!'!$B$5=$E$2:$E$104,MATCH(ROW($E$2:$E$104),ROW($E$2:$E$104)),""),ROW(H1))),"")</f>
        <v>Stockholm (SWE) - WORLD TOUR</v>
      </c>
      <c r="L2" s="219" t="s">
        <v>623</v>
      </c>
      <c r="M2" s="219" t="s">
        <v>351</v>
      </c>
      <c r="N2" s="219" t="s">
        <v>313</v>
      </c>
      <c r="O2" s="247">
        <f>A2+1</f>
        <v>43740</v>
      </c>
      <c r="P2" s="247">
        <f>B2-3</f>
        <v>43772</v>
      </c>
      <c r="S2" s="219" t="s">
        <v>354</v>
      </c>
      <c r="T2" s="219" t="s">
        <v>347</v>
      </c>
      <c r="U2" s="219" t="s">
        <v>354</v>
      </c>
      <c r="V2" s="219" t="s">
        <v>347</v>
      </c>
      <c r="Z2" s="219" t="s">
        <v>354</v>
      </c>
      <c r="AA2" s="219" t="s">
        <v>347</v>
      </c>
      <c r="AB2" s="219" t="s">
        <v>354</v>
      </c>
      <c r="AC2" s="219" t="s">
        <v>347</v>
      </c>
    </row>
    <row r="3" spans="1:29" ht="15.95" customHeight="1">
      <c r="A3" s="230">
        <v>43480</v>
      </c>
      <c r="B3" s="230">
        <v>43485</v>
      </c>
      <c r="C3" s="226"/>
      <c r="D3" s="222" t="s">
        <v>335</v>
      </c>
      <c r="E3" s="226" t="s">
        <v>336</v>
      </c>
      <c r="F3" s="228" t="s">
        <v>433</v>
      </c>
      <c r="G3" s="228" t="s">
        <v>202</v>
      </c>
      <c r="H3" s="234" t="s">
        <v>567</v>
      </c>
      <c r="I3" s="235" t="s">
        <v>456</v>
      </c>
      <c r="J3" s="238">
        <f>INDEX($S$3:$S$17,MATCH(Prospectus!$E$64,Events!$R$3:$R$17,0))</f>
        <v>310</v>
      </c>
      <c r="K3" s="219" t="str">
        <f t="array" ref="K3">IFERROR(INDEX($D$2:$D$104,SMALL(IF('PLEASE FILL IN HERE FIRST!!!'!$B$5=$E$2:$E$104,MATCH(ROW($E$2:$E$104),ROW($E$2:$E$104)),""),ROW(H2))),"")</f>
        <v>Budapest (HUN) - WORLD TOUR</v>
      </c>
      <c r="L3" s="219" t="s">
        <v>555</v>
      </c>
      <c r="M3" s="219" t="s">
        <v>336</v>
      </c>
      <c r="N3" s="219" t="s">
        <v>314</v>
      </c>
      <c r="O3" s="247">
        <f t="shared" ref="O3:O14" si="0">A3+1</f>
        <v>43481</v>
      </c>
      <c r="P3" s="247">
        <f t="shared" ref="P3:P14" si="1">B3-3</f>
        <v>43482</v>
      </c>
      <c r="Q3" s="244" t="s">
        <v>353</v>
      </c>
      <c r="R3" s="219">
        <v>8</v>
      </c>
      <c r="S3" s="242">
        <v>260</v>
      </c>
      <c r="T3" s="242">
        <v>190</v>
      </c>
      <c r="U3" s="242">
        <v>160</v>
      </c>
      <c r="V3" s="242">
        <v>130</v>
      </c>
      <c r="X3" s="244" t="s">
        <v>355</v>
      </c>
      <c r="Y3" s="244">
        <v>8</v>
      </c>
      <c r="Z3" s="242">
        <v>360</v>
      </c>
      <c r="AA3" s="242">
        <v>260</v>
      </c>
      <c r="AB3" s="242">
        <v>220</v>
      </c>
      <c r="AC3" s="242">
        <v>190</v>
      </c>
    </row>
    <row r="4" spans="1:29" ht="15.95" customHeight="1">
      <c r="A4" s="229">
        <v>43550</v>
      </c>
      <c r="B4" s="229">
        <v>43555</v>
      </c>
      <c r="C4" s="225"/>
      <c r="D4" s="221" t="s">
        <v>337</v>
      </c>
      <c r="E4" s="225" t="s">
        <v>351</v>
      </c>
      <c r="F4" s="228" t="s">
        <v>433</v>
      </c>
      <c r="G4" s="228" t="s">
        <v>202</v>
      </c>
      <c r="H4" s="234" t="s">
        <v>567</v>
      </c>
      <c r="I4" s="235" t="s">
        <v>456</v>
      </c>
      <c r="J4" s="238">
        <f>INDEX($S$3:$S$17,MATCH(Prospectus!$E$64,Events!$R$3:$R$17,0))</f>
        <v>310</v>
      </c>
      <c r="K4" s="219" t="str">
        <f t="array" ref="K4">IFERROR(INDEX($D$2:$D$104,SMALL(IF('PLEASE FILL IN HERE FIRST!!!'!$B$5=$E$2:$E$104,MATCH(ROW($E$2:$E$104),ROW($E$2:$E$104)),""),ROW(H3))),"")</f>
        <v>Hong Kong (HKG) - WORLD TOUR</v>
      </c>
      <c r="L4" s="219" t="s">
        <v>556</v>
      </c>
      <c r="O4" s="247">
        <f>A4+2</f>
        <v>43552</v>
      </c>
      <c r="P4" s="247">
        <f>B4-2</f>
        <v>43553</v>
      </c>
      <c r="R4" s="241">
        <v>9</v>
      </c>
      <c r="S4" s="243">
        <v>270</v>
      </c>
      <c r="T4" s="243">
        <v>205</v>
      </c>
      <c r="U4" s="243">
        <v>170</v>
      </c>
      <c r="V4" s="243">
        <v>140</v>
      </c>
      <c r="Y4" s="245">
        <v>9</v>
      </c>
      <c r="Z4" s="243">
        <v>385</v>
      </c>
      <c r="AA4" s="243">
        <v>285</v>
      </c>
      <c r="AB4" s="243">
        <v>230</v>
      </c>
      <c r="AC4" s="243">
        <v>200</v>
      </c>
    </row>
    <row r="5" spans="1:29">
      <c r="A5" s="229">
        <v>43613</v>
      </c>
      <c r="B5" s="229">
        <v>43618</v>
      </c>
      <c r="C5" s="225">
        <v>400000</v>
      </c>
      <c r="D5" s="221" t="s">
        <v>430</v>
      </c>
      <c r="E5" s="225" t="s">
        <v>351</v>
      </c>
      <c r="F5" s="228" t="s">
        <v>433</v>
      </c>
      <c r="G5" s="228" t="s">
        <v>202</v>
      </c>
      <c r="H5" s="234" t="s">
        <v>567</v>
      </c>
      <c r="I5" s="235" t="s">
        <v>456</v>
      </c>
      <c r="J5" s="238">
        <f>INDEX($S$3:$S$17,MATCH(Prospectus!$E$64,Events!$R$3:$R$17,0))</f>
        <v>310</v>
      </c>
      <c r="K5" s="219" t="str">
        <f t="array" ref="K5">IFERROR(INDEX($D$2:$D$104,SMALL(IF('PLEASE FILL IN HERE FIRST!!!'!$B$5=$E$2:$E$104,MATCH(ROW($E$2:$E$104),ROW($E$2:$E$104)),""),ROW(H4))),"")</f>
        <v>City (KOR) - WORLD TOUR</v>
      </c>
      <c r="M5" s="219" t="s">
        <v>344</v>
      </c>
      <c r="O5" s="247">
        <f t="shared" si="0"/>
        <v>43614</v>
      </c>
      <c r="P5" s="247">
        <f t="shared" si="1"/>
        <v>43615</v>
      </c>
      <c r="R5" s="219">
        <v>10</v>
      </c>
      <c r="S5" s="242">
        <v>280</v>
      </c>
      <c r="T5" s="242">
        <v>220</v>
      </c>
      <c r="U5" s="242">
        <v>180</v>
      </c>
      <c r="V5" s="242">
        <v>150</v>
      </c>
      <c r="Y5" s="244">
        <v>10</v>
      </c>
      <c r="Z5" s="242">
        <v>410</v>
      </c>
      <c r="AA5" s="242">
        <v>310</v>
      </c>
      <c r="AB5" s="242">
        <v>240</v>
      </c>
      <c r="AC5" s="242">
        <v>210</v>
      </c>
    </row>
    <row r="6" spans="1:29">
      <c r="A6" s="230">
        <v>43620</v>
      </c>
      <c r="B6" s="230">
        <v>43625</v>
      </c>
      <c r="C6" s="226"/>
      <c r="D6" s="222" t="s">
        <v>429</v>
      </c>
      <c r="E6" s="226" t="s">
        <v>336</v>
      </c>
      <c r="F6" s="228" t="s">
        <v>433</v>
      </c>
      <c r="G6" s="228" t="s">
        <v>202</v>
      </c>
      <c r="H6" s="234" t="s">
        <v>567</v>
      </c>
      <c r="I6" s="235" t="s">
        <v>456</v>
      </c>
      <c r="J6" s="238">
        <f>INDEX($S$3:$S$17,MATCH(Prospectus!$E$64,Events!$R$3:$R$17,0))</f>
        <v>310</v>
      </c>
      <c r="K6" s="219" t="str">
        <f t="array" ref="K6">IFERROR(INDEX($D$2:$D$104,SMALL(IF('PLEASE FILL IN HERE FIRST!!!'!$B$5=$E$2:$E$104,MATCH(ROW($E$2:$E$104),ROW($E$2:$E$104)),""),ROW(H5))),"")</f>
        <v>Panagyuristhe (BUL) - WORLD TOUR</v>
      </c>
      <c r="O6" s="247">
        <f t="shared" si="0"/>
        <v>43621</v>
      </c>
      <c r="P6" s="247">
        <f t="shared" si="1"/>
        <v>43622</v>
      </c>
      <c r="R6" s="241">
        <v>11</v>
      </c>
      <c r="S6" s="243">
        <v>295</v>
      </c>
      <c r="T6" s="243">
        <v>230</v>
      </c>
      <c r="U6" s="243">
        <v>190</v>
      </c>
      <c r="V6" s="243">
        <v>160</v>
      </c>
      <c r="Y6" s="245">
        <v>11</v>
      </c>
      <c r="Z6" s="243">
        <v>435</v>
      </c>
      <c r="AA6" s="243">
        <v>335</v>
      </c>
      <c r="AB6" s="243">
        <v>250</v>
      </c>
      <c r="AC6" s="243">
        <v>220</v>
      </c>
    </row>
    <row r="7" spans="1:29">
      <c r="A7" s="230">
        <v>43628</v>
      </c>
      <c r="B7" s="230">
        <v>43632</v>
      </c>
      <c r="C7" s="251"/>
      <c r="D7" s="222" t="s">
        <v>558</v>
      </c>
      <c r="E7" s="226" t="s">
        <v>351</v>
      </c>
      <c r="F7" s="228" t="s">
        <v>433</v>
      </c>
      <c r="G7" s="228" t="s">
        <v>202</v>
      </c>
      <c r="H7" s="234" t="s">
        <v>568</v>
      </c>
      <c r="I7" s="235" t="s">
        <v>456</v>
      </c>
      <c r="J7" s="238">
        <f>INDEX($Z$3:$Z$17,MATCH(Prospectus!$E$64,Events!$Y$3:$Y$17,0))</f>
        <v>460</v>
      </c>
      <c r="K7" s="219" t="str">
        <f t="array" ref="K7">IFERROR(INDEX($D$2:$D$104,SMALL(IF('PLEASE FILL IN HERE FIRST!!!'!$B$5=$E$2:$E$104,MATCH(ROW($E$2:$E$104),ROW($E$2:$E$104)),""),ROW(H6))),"")</f>
        <v>Olomouc (CZE) - WORLD TOUR</v>
      </c>
      <c r="O7" s="250">
        <f>A7+1</f>
        <v>43629</v>
      </c>
      <c r="P7" s="250">
        <f>B7-2</f>
        <v>43630</v>
      </c>
      <c r="R7" s="219">
        <v>12</v>
      </c>
      <c r="S7" s="242">
        <v>310</v>
      </c>
      <c r="T7" s="242">
        <v>240</v>
      </c>
      <c r="U7" s="242">
        <v>200</v>
      </c>
      <c r="V7" s="242">
        <v>170</v>
      </c>
      <c r="Y7" s="244">
        <v>12</v>
      </c>
      <c r="Z7" s="242">
        <v>460</v>
      </c>
      <c r="AA7" s="242">
        <v>360</v>
      </c>
      <c r="AB7" s="242">
        <v>260</v>
      </c>
      <c r="AC7" s="242">
        <v>230</v>
      </c>
    </row>
    <row r="8" spans="1:29">
      <c r="A8" s="229">
        <v>43648</v>
      </c>
      <c r="B8" s="229">
        <v>40001</v>
      </c>
      <c r="C8" s="252"/>
      <c r="D8" s="221" t="s">
        <v>560</v>
      </c>
      <c r="E8" s="225" t="s">
        <v>336</v>
      </c>
      <c r="F8" s="228" t="s">
        <v>433</v>
      </c>
      <c r="G8" s="228" t="s">
        <v>202</v>
      </c>
      <c r="H8" s="234" t="s">
        <v>567</v>
      </c>
      <c r="I8" s="235" t="s">
        <v>456</v>
      </c>
      <c r="J8" s="238">
        <f>INDEX($S$3:$S$17,MATCH(Prospectus!$E$64,Events!$R$3:$R$17,0))</f>
        <v>310</v>
      </c>
      <c r="K8" s="219" t="str">
        <f t="array" ref="K8">IFERROR(INDEX($D$2:$D$104,SMALL(IF('PLEASE FILL IN HERE FIRST!!!'!$B$5=$E$2:$E$104,MATCH(ROW($E$2:$E$104),ROW($E$2:$E$104)),""),ROW(H7))),"")</f>
        <v/>
      </c>
      <c r="O8" s="247">
        <f t="shared" si="0"/>
        <v>43649</v>
      </c>
      <c r="P8" s="247">
        <f t="shared" si="1"/>
        <v>39998</v>
      </c>
      <c r="R8" s="241">
        <v>13</v>
      </c>
      <c r="S8" s="243">
        <v>330</v>
      </c>
      <c r="T8" s="243">
        <v>250</v>
      </c>
      <c r="U8" s="243">
        <v>215</v>
      </c>
      <c r="V8" s="243">
        <v>185</v>
      </c>
      <c r="Y8" s="245">
        <v>13</v>
      </c>
      <c r="Z8" s="243">
        <v>485</v>
      </c>
      <c r="AA8" s="243">
        <v>385</v>
      </c>
      <c r="AB8" s="243">
        <v>275</v>
      </c>
      <c r="AC8" s="243">
        <v>245</v>
      </c>
    </row>
    <row r="9" spans="1:29" ht="15.95" customHeight="1">
      <c r="A9" s="229">
        <v>43655</v>
      </c>
      <c r="B9" s="229">
        <v>43660</v>
      </c>
      <c r="C9" s="225"/>
      <c r="D9" s="221" t="s">
        <v>553</v>
      </c>
      <c r="E9" s="225" t="s">
        <v>351</v>
      </c>
      <c r="F9" s="228" t="s">
        <v>433</v>
      </c>
      <c r="G9" s="228" t="s">
        <v>202</v>
      </c>
      <c r="H9" s="234" t="s">
        <v>567</v>
      </c>
      <c r="I9" s="235" t="s">
        <v>456</v>
      </c>
      <c r="J9" s="238">
        <f>INDEX($S$3:$S$17,MATCH(Prospectus!$E$64,Events!$R$3:$R$17,0))</f>
        <v>310</v>
      </c>
      <c r="K9" s="219" t="str">
        <f t="array" ref="K9">IFERROR(INDEX($D$2:$D$104,SMALL(IF('PLEASE FILL IN HERE FIRST!!!'!$B$5=$E$2:$E$104,MATCH(ROW($E$2:$E$104),ROW($E$2:$E$104)),""),ROW(H7))),"")</f>
        <v/>
      </c>
      <c r="O9" s="247">
        <f t="shared" si="0"/>
        <v>43656</v>
      </c>
      <c r="P9" s="247">
        <f t="shared" si="1"/>
        <v>43657</v>
      </c>
      <c r="R9" s="219">
        <v>14</v>
      </c>
      <c r="S9" s="242">
        <v>350</v>
      </c>
      <c r="T9" s="242">
        <v>260</v>
      </c>
      <c r="U9" s="242">
        <v>230</v>
      </c>
      <c r="V9" s="242">
        <v>200</v>
      </c>
      <c r="Y9" s="244">
        <v>14</v>
      </c>
      <c r="Z9" s="242">
        <v>510</v>
      </c>
      <c r="AA9" s="242">
        <v>410</v>
      </c>
      <c r="AB9" s="242">
        <v>290</v>
      </c>
      <c r="AC9" s="242">
        <v>260</v>
      </c>
    </row>
    <row r="10" spans="1:29" ht="15.95" customHeight="1">
      <c r="A10" s="230">
        <v>43690</v>
      </c>
      <c r="B10" s="230">
        <v>43695</v>
      </c>
      <c r="C10" s="226">
        <v>190000</v>
      </c>
      <c r="D10" s="222" t="s">
        <v>431</v>
      </c>
      <c r="E10" s="226" t="s">
        <v>336</v>
      </c>
      <c r="F10" s="228" t="s">
        <v>433</v>
      </c>
      <c r="G10" s="228" t="s">
        <v>202</v>
      </c>
      <c r="H10" s="234" t="s">
        <v>567</v>
      </c>
      <c r="I10" s="235" t="s">
        <v>456</v>
      </c>
      <c r="J10" s="238">
        <f>INDEX($S$3:$S$17,MATCH(Prospectus!$E$64,Events!$R$3:$R$17,0))</f>
        <v>310</v>
      </c>
      <c r="K10" s="219" t="str">
        <f t="array" ref="K10">IFERROR(INDEX($D$2:$D$104,SMALL(IF('PLEASE FILL IN HERE FIRST!!!'!$B$5=$E$2:$E$104,MATCH(ROW($E$2:$E$104),ROW($E$2:$E$104)),""),ROW(H8))),"")</f>
        <v/>
      </c>
      <c r="O10" s="247">
        <f t="shared" si="0"/>
        <v>43691</v>
      </c>
      <c r="P10" s="247">
        <f t="shared" si="1"/>
        <v>43692</v>
      </c>
      <c r="R10" s="241">
        <v>15</v>
      </c>
      <c r="S10" s="243">
        <v>370</v>
      </c>
      <c r="T10" s="243">
        <v>270</v>
      </c>
      <c r="U10" s="243">
        <v>245</v>
      </c>
      <c r="V10" s="243">
        <v>215</v>
      </c>
      <c r="Y10" s="245">
        <v>15</v>
      </c>
      <c r="Z10" s="243">
        <v>535</v>
      </c>
      <c r="AA10" s="243">
        <v>435</v>
      </c>
      <c r="AB10" s="243">
        <v>305</v>
      </c>
      <c r="AC10" s="243">
        <v>275</v>
      </c>
    </row>
    <row r="11" spans="1:29" ht="14.1" customHeight="1">
      <c r="A11" s="230">
        <v>43697</v>
      </c>
      <c r="B11" s="230">
        <v>43702</v>
      </c>
      <c r="C11" s="251"/>
      <c r="D11" s="222" t="s">
        <v>338</v>
      </c>
      <c r="E11" s="226" t="s">
        <v>336</v>
      </c>
      <c r="F11" s="228" t="s">
        <v>433</v>
      </c>
      <c r="G11" s="228" t="s">
        <v>202</v>
      </c>
      <c r="H11" s="234" t="s">
        <v>567</v>
      </c>
      <c r="I11" s="235" t="s">
        <v>456</v>
      </c>
      <c r="J11" s="238">
        <f>INDEX($S$3:$S$17,MATCH(Prospectus!$E$64,Events!$R$3:$R$17,0))</f>
        <v>310</v>
      </c>
      <c r="K11" s="219" t="str">
        <f t="array" ref="K11">IFERROR(INDEX($D$2:$D$104,SMALL(IF('PLEASE FILL IN HERE FIRST!!!'!$B$5=$E$2:$E$104,MATCH(ROW($E$2:$E$104),ROW($E$2:$E$104)),""),ROW(H9))),"")</f>
        <v/>
      </c>
      <c r="O11" s="247">
        <f t="shared" si="0"/>
        <v>43698</v>
      </c>
      <c r="P11" s="247">
        <f t="shared" si="1"/>
        <v>43699</v>
      </c>
      <c r="R11" s="219">
        <v>16</v>
      </c>
      <c r="S11" s="242">
        <v>390</v>
      </c>
      <c r="T11" s="242">
        <v>280</v>
      </c>
      <c r="U11" s="242">
        <v>260</v>
      </c>
      <c r="V11" s="242">
        <v>230</v>
      </c>
      <c r="Y11" s="244">
        <v>16</v>
      </c>
      <c r="Z11" s="242">
        <v>560</v>
      </c>
      <c r="AA11" s="242">
        <v>460</v>
      </c>
      <c r="AB11" s="242">
        <v>320</v>
      </c>
      <c r="AC11" s="242">
        <v>290</v>
      </c>
    </row>
    <row r="12" spans="1:29">
      <c r="A12" s="229">
        <v>43746</v>
      </c>
      <c r="B12" s="229">
        <v>43751</v>
      </c>
      <c r="C12" s="225"/>
      <c r="D12" s="221" t="s">
        <v>428</v>
      </c>
      <c r="E12" s="225" t="s">
        <v>351</v>
      </c>
      <c r="F12" s="228" t="s">
        <v>559</v>
      </c>
      <c r="G12" s="228" t="s">
        <v>202</v>
      </c>
      <c r="H12" s="234" t="s">
        <v>567</v>
      </c>
      <c r="I12" s="235" t="s">
        <v>456</v>
      </c>
      <c r="J12" s="238">
        <f>INDEX($S$3:$S$17,MATCH(Prospectus!$E$64,Events!$R$3:$R$17,0))</f>
        <v>310</v>
      </c>
      <c r="K12" s="219" t="str">
        <f t="array" ref="K12">IFERROR(INDEX($D$2:$D$104,SMALL(IF('PLEASE FILL IN HERE FIRST!!!'!$B$5=$E$2:$E$104,MATCH(ROW($E$2:$E$104),ROW($E$2:$E$104)),""),ROW(H11))),"")</f>
        <v/>
      </c>
      <c r="O12" s="247">
        <f>A12+1</f>
        <v>43747</v>
      </c>
      <c r="P12" s="247">
        <f t="shared" si="1"/>
        <v>43748</v>
      </c>
      <c r="R12" s="241">
        <v>17</v>
      </c>
      <c r="S12" s="243">
        <v>410</v>
      </c>
      <c r="T12" s="243">
        <v>290</v>
      </c>
      <c r="U12" s="243">
        <v>275</v>
      </c>
      <c r="V12" s="243">
        <v>245</v>
      </c>
      <c r="Y12" s="245">
        <v>17</v>
      </c>
      <c r="Z12" s="243">
        <v>585</v>
      </c>
      <c r="AA12" s="243">
        <v>485</v>
      </c>
      <c r="AB12" s="243">
        <v>335</v>
      </c>
      <c r="AC12" s="243">
        <v>305</v>
      </c>
    </row>
    <row r="13" spans="1:29">
      <c r="A13" s="229">
        <v>43781</v>
      </c>
      <c r="B13" s="229">
        <v>43786</v>
      </c>
      <c r="C13" s="252"/>
      <c r="D13" s="221" t="s">
        <v>339</v>
      </c>
      <c r="E13" s="225" t="s">
        <v>351</v>
      </c>
      <c r="F13" s="228" t="s">
        <v>433</v>
      </c>
      <c r="G13" s="228" t="s">
        <v>202</v>
      </c>
      <c r="H13" s="234" t="s">
        <v>567</v>
      </c>
      <c r="I13" s="235" t="s">
        <v>456</v>
      </c>
      <c r="J13" s="238">
        <f>INDEX($S$3:$S$17,MATCH(Prospectus!$E$64,Events!$R$3:$R$17,0))</f>
        <v>310</v>
      </c>
      <c r="K13" s="219" t="str">
        <f t="array" ref="K13">IFERROR(INDEX($D$2:$D$104,SMALL(IF('PLEASE FILL IN HERE FIRST!!!'!$B$5=$E$2:$E$104,MATCH(ROW($E$2:$E$104),ROW($E$2:$E$104)),""),ROW(H12))),"")</f>
        <v/>
      </c>
      <c r="O13" s="247">
        <f t="shared" si="0"/>
        <v>43782</v>
      </c>
      <c r="P13" s="247">
        <f t="shared" si="1"/>
        <v>43783</v>
      </c>
      <c r="R13" s="219">
        <v>18</v>
      </c>
      <c r="S13" s="242">
        <v>430</v>
      </c>
      <c r="T13" s="242">
        <v>300</v>
      </c>
      <c r="U13" s="242">
        <v>290</v>
      </c>
      <c r="V13" s="242">
        <v>260</v>
      </c>
      <c r="Y13" s="244">
        <v>18</v>
      </c>
      <c r="Z13" s="242">
        <v>610</v>
      </c>
      <c r="AA13" s="242">
        <v>510</v>
      </c>
      <c r="AB13" s="242">
        <v>350</v>
      </c>
      <c r="AC13" s="242">
        <v>320</v>
      </c>
    </row>
    <row r="14" spans="1:29" ht="15.95" customHeight="1">
      <c r="A14" s="232">
        <v>43811</v>
      </c>
      <c r="B14" s="232">
        <v>43814</v>
      </c>
      <c r="C14" s="224"/>
      <c r="D14" s="220" t="s">
        <v>432</v>
      </c>
      <c r="E14" s="224" t="s">
        <v>344</v>
      </c>
      <c r="F14" s="228" t="s">
        <v>433</v>
      </c>
      <c r="G14" s="228" t="s">
        <v>202</v>
      </c>
      <c r="J14" s="238">
        <f>INDEX($S$3:$S$17,MATCH(Prospectus!$E$64,Events!$R$3:$R$17,0))</f>
        <v>310</v>
      </c>
      <c r="K14" s="219" t="str">
        <f t="array" ref="K14">IFERROR(INDEX($D$2:$D$104,SMALL(IF('PLEASE FILL IN HERE FIRST!!!'!$B$5=$E$2:$E$104,MATCH(ROW($E$2:$E$104),ROW($E$2:$E$104)),""),ROW(H13))),"")</f>
        <v/>
      </c>
      <c r="O14" s="247">
        <f t="shared" si="0"/>
        <v>43812</v>
      </c>
      <c r="P14" s="247">
        <f t="shared" si="1"/>
        <v>43811</v>
      </c>
      <c r="R14" s="241">
        <v>19</v>
      </c>
      <c r="S14" s="243">
        <v>450</v>
      </c>
      <c r="T14" s="243">
        <v>310</v>
      </c>
      <c r="U14" s="243">
        <v>305</v>
      </c>
      <c r="V14" s="243">
        <v>275</v>
      </c>
      <c r="Y14" s="245">
        <v>19</v>
      </c>
      <c r="Z14" s="243">
        <v>635</v>
      </c>
      <c r="AA14" s="243">
        <v>535</v>
      </c>
      <c r="AB14" s="243">
        <v>365</v>
      </c>
      <c r="AC14" s="243">
        <v>335</v>
      </c>
    </row>
    <row r="15" spans="1:29">
      <c r="A15" s="232"/>
      <c r="B15" s="232"/>
      <c r="C15" s="224"/>
      <c r="D15" s="220"/>
      <c r="E15" s="224"/>
      <c r="F15" s="228"/>
      <c r="G15" s="228"/>
      <c r="J15" s="238"/>
      <c r="K15" s="219" t="str">
        <f t="array" ref="K15">IFERROR(INDEX($D$2:$D$104,SMALL(IF('PLEASE FILL IN HERE FIRST!!!'!$B$5=$E$2:$E$104,MATCH(ROW($E$2:$E$104),ROW($E$2:$E$104)),""),ROW(H14))),"")</f>
        <v/>
      </c>
      <c r="O15" s="247"/>
      <c r="P15" s="247"/>
      <c r="R15" s="219">
        <v>20</v>
      </c>
      <c r="S15" s="242">
        <v>470</v>
      </c>
      <c r="T15" s="242">
        <v>320</v>
      </c>
      <c r="U15" s="242">
        <v>320</v>
      </c>
      <c r="V15" s="242">
        <v>290</v>
      </c>
      <c r="Y15" s="244">
        <v>20</v>
      </c>
      <c r="Z15" s="242">
        <v>660</v>
      </c>
      <c r="AA15" s="242">
        <v>560</v>
      </c>
      <c r="AB15" s="242">
        <v>380</v>
      </c>
      <c r="AC15" s="242">
        <v>350</v>
      </c>
    </row>
    <row r="16" spans="1:29">
      <c r="A16" s="229"/>
      <c r="B16" s="229"/>
      <c r="C16" s="225"/>
      <c r="D16" s="221"/>
      <c r="E16" s="225"/>
      <c r="F16" s="228"/>
      <c r="G16" s="228"/>
      <c r="J16" s="238"/>
      <c r="K16" s="219" t="str">
        <f t="array" ref="K16">IFERROR(INDEX($D$2:$D$104,SMALL(IF('PLEASE FILL IN HERE FIRST!!!'!$B$5=$E$2:$E$104,MATCH(ROW($E$2:$E$104),ROW($E$2:$E$104)),""),ROW(H15))),"")</f>
        <v/>
      </c>
      <c r="O16" s="247"/>
      <c r="P16" s="247"/>
      <c r="R16" s="241">
        <v>21</v>
      </c>
      <c r="S16" s="243">
        <v>490</v>
      </c>
      <c r="T16" s="243">
        <v>330</v>
      </c>
      <c r="U16" s="243">
        <v>335</v>
      </c>
      <c r="V16" s="243">
        <v>305</v>
      </c>
      <c r="Y16" s="245">
        <v>21</v>
      </c>
      <c r="Z16" s="243">
        <v>685</v>
      </c>
      <c r="AA16" s="243">
        <v>585</v>
      </c>
      <c r="AB16" s="243">
        <v>395</v>
      </c>
      <c r="AC16" s="243">
        <v>365</v>
      </c>
    </row>
    <row r="17" spans="1:29">
      <c r="A17" s="229"/>
      <c r="B17" s="229"/>
      <c r="C17" s="225"/>
      <c r="D17" s="221"/>
      <c r="E17" s="225"/>
      <c r="F17" s="228"/>
      <c r="G17" s="228"/>
      <c r="J17" s="238"/>
      <c r="K17" s="219" t="str">
        <f t="array" ref="K17">IFERROR(INDEX($D$2:$D$104,SMALL(IF('PLEASE FILL IN HERE FIRST!!!'!$B$5=$E$2:$E$104,MATCH(ROW($E$2:$E$104),ROW($E$2:$E$104)),""),ROW(H16))),"")</f>
        <v/>
      </c>
      <c r="O17" s="247"/>
      <c r="P17" s="247"/>
      <c r="R17" s="219">
        <v>22</v>
      </c>
      <c r="S17" s="242">
        <v>510</v>
      </c>
      <c r="T17" s="242">
        <v>340</v>
      </c>
      <c r="U17" s="242">
        <v>350</v>
      </c>
      <c r="V17" s="242">
        <v>320</v>
      </c>
      <c r="Y17" s="244">
        <v>22</v>
      </c>
      <c r="Z17" s="242">
        <v>710</v>
      </c>
      <c r="AA17" s="242">
        <v>610</v>
      </c>
      <c r="AB17" s="242">
        <v>410</v>
      </c>
      <c r="AC17" s="242">
        <v>380</v>
      </c>
    </row>
    <row r="18" spans="1:29" ht="15.95" customHeight="1">
      <c r="A18" s="229"/>
      <c r="B18" s="229"/>
      <c r="C18" s="225"/>
      <c r="D18" s="221"/>
      <c r="E18" s="225"/>
      <c r="F18" s="228"/>
      <c r="G18" s="228"/>
      <c r="J18" s="238"/>
      <c r="K18" s="219" t="str">
        <f t="array" ref="K18">IFERROR(INDEX($D$2:$D$104,SMALL(IF('PLEASE FILL IN HERE FIRST!!!'!$B$5=$E$2:$E$104,MATCH(ROW($E$2:$E$104),ROW($E$2:$E$104)),""),ROW(H17))),"")</f>
        <v/>
      </c>
      <c r="O18" s="247"/>
      <c r="P18" s="247"/>
    </row>
    <row r="19" spans="1:29">
      <c r="A19" s="232"/>
      <c r="B19" s="232"/>
      <c r="C19" s="224"/>
      <c r="D19" s="220"/>
      <c r="E19" s="224"/>
      <c r="F19" s="228"/>
      <c r="G19" s="228"/>
      <c r="J19" s="238"/>
      <c r="K19" s="219" t="str">
        <f t="array" ref="K19">IFERROR(INDEX($D$2:$D$104,SMALL(IF('PLEASE FILL IN HERE FIRST!!!'!$B$5=$E$2:$E$104,MATCH(ROW($E$2:$E$104),ROW($E$2:$E$104)),""),ROW(H18))),"")</f>
        <v/>
      </c>
      <c r="O19" s="247"/>
      <c r="P19" s="247"/>
    </row>
    <row r="20" spans="1:29">
      <c r="A20" s="232"/>
      <c r="B20" s="232"/>
      <c r="C20" s="224"/>
      <c r="D20" s="220"/>
      <c r="E20" s="224"/>
      <c r="F20" s="228"/>
      <c r="G20" s="228"/>
      <c r="J20" s="238"/>
      <c r="K20" s="219" t="str">
        <f t="array" ref="K20">IFERROR(INDEX($D$2:$D$104,SMALL(IF('PLEASE FILL IN HERE FIRST!!!'!$B$5=$E$2:$E$104,MATCH(ROW($E$2:$E$104),ROW($E$2:$E$104)),""),ROW(H19))),"")</f>
        <v/>
      </c>
      <c r="O20" s="247"/>
      <c r="P20" s="247"/>
    </row>
    <row r="21" spans="1:29">
      <c r="A21" s="230"/>
      <c r="B21" s="230"/>
      <c r="C21" s="226"/>
      <c r="D21" s="222"/>
      <c r="E21" s="226"/>
      <c r="F21" s="228"/>
      <c r="G21" s="228"/>
      <c r="J21" s="238"/>
      <c r="K21" s="219" t="str">
        <f t="array" ref="K21">IFERROR(INDEX($D$2:$D$104,SMALL(IF('PLEASE FILL IN HERE FIRST!!!'!$B$5=$E$2:$E$104,MATCH(ROW($E$2:$E$104),ROW($E$2:$E$104)),""),ROW(H20))),"")</f>
        <v/>
      </c>
      <c r="O21" s="247"/>
      <c r="P21" s="247"/>
    </row>
    <row r="22" spans="1:29">
      <c r="A22" s="229"/>
      <c r="B22" s="229"/>
      <c r="C22" s="225"/>
      <c r="D22" s="221"/>
      <c r="E22" s="225"/>
      <c r="F22" s="228"/>
      <c r="G22" s="228"/>
      <c r="J22" s="238"/>
      <c r="K22" s="219" t="str">
        <f t="array" ref="K22">IFERROR(INDEX($D$2:$D$104,SMALL(IF('PLEASE FILL IN HERE FIRST!!!'!$B$5=$E$2:$E$104,MATCH(ROW($E$2:$E$104),ROW($E$2:$E$104)),""),ROW(H21))),"")</f>
        <v/>
      </c>
      <c r="O22" s="247"/>
      <c r="P22" s="247"/>
    </row>
    <row r="23" spans="1:29" ht="14.1" customHeight="1">
      <c r="A23" s="230"/>
      <c r="B23" s="230"/>
      <c r="C23" s="226"/>
      <c r="D23" s="222"/>
      <c r="E23" s="226"/>
      <c r="F23" s="228"/>
      <c r="G23" s="228"/>
      <c r="J23" s="238"/>
      <c r="K23" s="219" t="str">
        <f t="array" ref="K23">IFERROR(INDEX($D$2:$D$104,SMALL(IF('PLEASE FILL IN HERE FIRST!!!'!$B$5=$E$2:$E$104,MATCH(ROW($E$2:$E$104),ROW($E$2:$E$104)),""),ROW(H22))),"")</f>
        <v/>
      </c>
      <c r="O23" s="247"/>
      <c r="P23" s="247"/>
    </row>
    <row r="24" spans="1:29">
      <c r="A24" s="232"/>
      <c r="B24" s="232"/>
      <c r="C24" s="224"/>
      <c r="D24" s="220"/>
      <c r="E24" s="224"/>
      <c r="F24" s="228"/>
      <c r="G24" s="228"/>
      <c r="J24" s="238"/>
      <c r="K24" s="219" t="str">
        <f t="array" ref="K24">IFERROR(INDEX($D$2:$D$104,SMALL(IF('PLEASE FILL IN HERE FIRST!!!'!$B$5=$E$2:$E$104,MATCH(ROW($E$2:$E$104),ROW($E$2:$E$104)),""),ROW(H23))),"")</f>
        <v/>
      </c>
      <c r="O24" s="247"/>
      <c r="P24" s="247"/>
    </row>
    <row r="25" spans="1:29" ht="14.1" customHeight="1">
      <c r="A25" s="232"/>
      <c r="B25" s="232"/>
      <c r="C25" s="224"/>
      <c r="D25" s="220"/>
      <c r="E25" s="224"/>
      <c r="F25" s="228"/>
      <c r="G25" s="228"/>
      <c r="J25" s="238"/>
      <c r="K25" s="219" t="str">
        <f t="array" ref="K25">IFERROR(INDEX($D$2:$D$104,SMALL(IF('PLEASE FILL IN HERE FIRST!!!'!$B$5=$E$2:$E$104,MATCH(ROW($E$2:$E$104),ROW($E$2:$E$104)),""),ROW(H24))),"")</f>
        <v/>
      </c>
      <c r="O25" s="247"/>
      <c r="P25" s="247"/>
    </row>
    <row r="26" spans="1:29">
      <c r="A26" s="229"/>
      <c r="B26" s="229"/>
      <c r="C26" s="225"/>
      <c r="D26" s="221"/>
      <c r="E26" s="225"/>
      <c r="F26" s="228"/>
      <c r="G26" s="228"/>
      <c r="J26" s="238"/>
      <c r="K26" s="219" t="str">
        <f t="array" ref="K26">IFERROR(INDEX($D$2:$D$104,SMALL(IF('PLEASE FILL IN HERE FIRST!!!'!$B$5=$E$2:$E$104,MATCH(ROW($E$2:$E$104),ROW($E$2:$E$104)),""),ROW(H25))),"")</f>
        <v/>
      </c>
      <c r="O26" s="247"/>
      <c r="P26" s="247"/>
    </row>
    <row r="27" spans="1:29" ht="15.95" customHeight="1">
      <c r="A27" s="230"/>
      <c r="B27" s="230"/>
      <c r="C27" s="226"/>
      <c r="D27" s="222"/>
      <c r="E27" s="226"/>
      <c r="F27" s="228"/>
      <c r="G27" s="228"/>
      <c r="J27" s="238"/>
      <c r="K27" s="219" t="str">
        <f t="array" ref="K27">IFERROR(INDEX($D$2:$D$104,SMALL(IF('PLEASE FILL IN HERE FIRST!!!'!$B$5=$E$2:$E$104,MATCH(ROW($E$2:$E$104),ROW($E$2:$E$104)),""),ROW(H26))),"")</f>
        <v/>
      </c>
      <c r="O27" s="247"/>
      <c r="P27" s="247"/>
    </row>
    <row r="28" spans="1:29">
      <c r="A28" s="232"/>
      <c r="B28" s="232"/>
      <c r="C28" s="224"/>
      <c r="D28" s="220"/>
      <c r="E28" s="224"/>
      <c r="F28" s="228"/>
      <c r="G28" s="228"/>
      <c r="K28" s="219" t="str">
        <f t="array" ref="K28">IFERROR(INDEX($D$2:$D$104,SMALL(IF('PLEASE FILL IN HERE FIRST!!!'!$B$5=$E$2:$E$104,MATCH(ROW($E$2:$E$104),ROW($E$2:$E$104)),""),ROW(H27))),"")</f>
        <v/>
      </c>
      <c r="O28" s="247"/>
      <c r="P28" s="247"/>
    </row>
    <row r="29" spans="1:29" ht="14.1" customHeight="1">
      <c r="A29" s="231"/>
      <c r="B29" s="231"/>
      <c r="C29" s="227"/>
      <c r="D29" s="223"/>
      <c r="E29" s="227"/>
      <c r="F29" s="228"/>
      <c r="G29" s="228"/>
      <c r="K29" s="219" t="str">
        <f t="array" ref="K29">IFERROR(INDEX($D$2:$D$104,SMALL(IF('PLEASE FILL IN HERE FIRST!!!'!$B$5=$E$2:$E$104,MATCH(ROW($E$2:$E$104),ROW($E$2:$E$104)),""),ROW(H28))),"")</f>
        <v/>
      </c>
      <c r="O29" s="247"/>
      <c r="P29" s="247"/>
    </row>
    <row r="30" spans="1:29">
      <c r="A30" s="215"/>
      <c r="B30" s="215"/>
      <c r="C30" s="216"/>
      <c r="D30" s="216"/>
      <c r="E30" s="216"/>
      <c r="F30" s="216"/>
      <c r="G30" s="216"/>
      <c r="K30" s="219" t="str">
        <f t="array" ref="K30">IFERROR(INDEX($D$2:$D$104,SMALL(IF('PLEASE FILL IN HERE FIRST!!!'!$B$5=$E$2:$E$104,MATCH(ROW($E$2:$E$104),ROW($E$2:$E$104)),""),ROW(H29))),"")</f>
        <v/>
      </c>
      <c r="O30" s="247"/>
      <c r="P30" s="247"/>
    </row>
    <row r="31" spans="1:29">
      <c r="A31" s="215"/>
      <c r="B31" s="215"/>
      <c r="C31" s="217"/>
      <c r="D31" s="216"/>
      <c r="E31" s="216"/>
      <c r="F31" s="216"/>
      <c r="G31" s="216"/>
      <c r="K31" s="219" t="str">
        <f t="array" ref="K31">IFERROR(INDEX($D$2:$D$104,SMALL(IF('PLEASE FILL IN HERE FIRST!!!'!$B$5=$E$2:$E$104,MATCH(ROW($E$2:$E$104),ROW($E$2:$E$104)),""),ROW(H30))),"")</f>
        <v/>
      </c>
    </row>
    <row r="32" spans="1:29">
      <c r="K32" s="219" t="str">
        <f t="array" ref="K32">IFERROR(INDEX($D$2:$D$104,SMALL(IF('PLEASE FILL IN HERE FIRST!!!'!$B$5=$E$2:$E$104,MATCH(ROW($E$2:$E$104),ROW($E$2:$E$104)),""),ROW(H31))),"")</f>
        <v/>
      </c>
    </row>
    <row r="33" spans="11:11">
      <c r="K33" s="219" t="str">
        <f t="array" ref="K33">IFERROR(INDEX($D$2:$D$104,SMALL(IF('PLEASE FILL IN HERE FIRST!!!'!$B$5=$E$2:$E$104,MATCH(ROW($E$2:$E$104),ROW($E$2:$E$104)),""),ROW(H32))),"")</f>
        <v/>
      </c>
    </row>
    <row r="34" spans="11:11">
      <c r="K34" s="219" t="str">
        <f>IFERROR(INDEX($D$2:$D$104,SMALL(IF('PLEASE FILL IN HERE FIRST!!!'!$B$5=$E$2:$E$104,MATCH(ROW($E$2:$E$104),ROW($E$2:$E$104)),""),ROW(H34))),"")</f>
        <v/>
      </c>
    </row>
    <row r="35" spans="11:11">
      <c r="K35" s="219" t="str">
        <f>IFERROR(INDEX($D$2:$D$104,SMALL(IF('PLEASE FILL IN HERE FIRST!!!'!$B$5=$E$2:$E$104,MATCH(ROW($E$2:$E$104),ROW($E$2:$E$104)),""),ROW(H35))),"")</f>
        <v/>
      </c>
    </row>
    <row r="36" spans="11:11">
      <c r="K36" s="219" t="str">
        <f>IFERROR(INDEX($E$2:$E$104,SMALL(IF('PLEASE FILL IN HERE FIRST!!!'!$B$5=$D$2:$D$104,MATCH(ROW($D$2:$D$104),ROW($D$2:$D$104)),""),ROW(H36))),"")</f>
        <v/>
      </c>
    </row>
    <row r="37" spans="11:11">
      <c r="K37" s="219" t="str">
        <f>IFERROR(INDEX($E$2:$E$104,SMALL(IF('PLEASE FILL IN HERE FIRST!!!'!$B$5=$D$2:$D$104,MATCH(ROW($E$2:$E$104),ROW($D$2:$D$104)),""),ROW(H37))),"")</f>
        <v/>
      </c>
    </row>
    <row r="38" spans="11:11">
      <c r="K38" s="219" t="str">
        <f>IFERROR(INDEX($E$2:$E$104,SMALL(IF('PLEASE FILL IN HERE FIRST!!!'!$B$5=$D$2:$D$104,MATCH(ROW($E$2:$E$104),ROW($D$2:$D$104)),""),ROW(H38))),"")</f>
        <v/>
      </c>
    </row>
    <row r="39" spans="11:11">
      <c r="K39" s="219" t="str">
        <f>IFERROR(INDEX($E$2:$E$104,SMALL(IF('PLEASE FILL IN HERE FIRST!!!'!$B$5=$D$2:$D$104,MATCH(ROW($E$2:$E$104),ROW($D$2:$D$104)),""),ROW(H39))),"")</f>
        <v/>
      </c>
    </row>
    <row r="40" spans="11:11">
      <c r="K40" s="219" t="str">
        <f>IFERROR(INDEX($E$2:$E$104,SMALL(IF('PLEASE FILL IN HERE FIRST!!!'!$B$5=$D$2:$D$104,MATCH(ROW($E$2:$E$104),ROW($D$2:$D$104)),""),ROW(H40))),"")</f>
        <v/>
      </c>
    </row>
    <row r="41" spans="11:11">
      <c r="K41" s="219" t="str">
        <f>IFERROR(INDEX($E$2:$E$104,SMALL(IF('PLEASE FILL IN HERE FIRST!!!'!$B$5=$D$2:$D$104,MATCH(ROW($E$2:$E$104),ROW($D$2:$D$104)),""),ROW(H41))),"")</f>
        <v/>
      </c>
    </row>
    <row r="42" spans="11:11">
      <c r="K42" s="219" t="str">
        <f>IFERROR(INDEX($E$2:$E$104,SMALL(IF('PLEASE FILL IN HERE FIRST!!!'!$B$5=$D$2:$D$104,MATCH(ROW($E$2:$E$104),ROW($D$2:$D$104)),""),ROW(H42))),"")</f>
        <v/>
      </c>
    </row>
    <row r="43" spans="11:11">
      <c r="K43" s="219" t="str">
        <f>IFERROR(INDEX($E$2:$E$104,SMALL(IF('PLEASE FILL IN HERE FIRST!!!'!$B$5=$D$2:$D$104,MATCH(ROW($E$2:$E$104),ROW($D$2:$D$104)),""),ROW(H43))),"")</f>
        <v/>
      </c>
    </row>
  </sheetData>
  <sortState xmlns:xlrd2="http://schemas.microsoft.com/office/spreadsheetml/2017/richdata2" ref="A2:E14">
    <sortCondition ref="A2:A14"/>
  </sortState>
  <phoneticPr fontId="3" type="noConversion"/>
  <pageMargins left="0.75" right="0.75" top="1" bottom="1" header="0.5" footer="0.5"/>
  <pageSetup paperSize="9" scale="17" orientation="portrait" horizontalDpi="4294967292" verticalDpi="4294967292"/>
  <extLst>
    <ext xmlns:mx="http://schemas.microsoft.com/office/mac/excel/2008/main" uri="{64002731-A6B0-56B0-2670-7721B7C09600}">
      <mx:PLV Mode="0" OnePage="0" WScale="100"/>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dimension ref="A1"/>
  <sheetViews>
    <sheetView workbookViewId="0">
      <selection activeCell="I22" sqref="I22"/>
    </sheetView>
  </sheetViews>
  <sheetFormatPr defaultColWidth="11.42578125" defaultRowHeight="12.75"/>
  <sheetData/>
  <pageMargins left="0.75" right="0.75" top="1" bottom="1" header="0.5" footer="0.5"/>
  <extLst>
    <ext xmlns:mx="http://schemas.microsoft.com/office/mac/excel/2008/main" uri="{64002731-A6B0-56B0-2670-7721B7C09600}">
      <mx:PLV Mode="0" OnePage="0" WScale="0"/>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1"/>
  <dimension ref="A1"/>
  <sheetViews>
    <sheetView workbookViewId="0"/>
  </sheetViews>
  <sheetFormatPr defaultColWidth="11.42578125" defaultRowHeight="12.75"/>
  <sheetData/>
  <pageMargins left="0.75" right="0.75" top="1" bottom="1" header="0.5" footer="0.5"/>
  <extLs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rgb="FFC00000"/>
    <pageSetUpPr fitToPage="1"/>
  </sheetPr>
  <dimension ref="A1:AA142"/>
  <sheetViews>
    <sheetView zoomScale="75" zoomScaleNormal="75" zoomScalePageLayoutView="75" workbookViewId="0">
      <selection activeCell="O12" sqref="O12"/>
    </sheetView>
  </sheetViews>
  <sheetFormatPr defaultColWidth="11.42578125" defaultRowHeight="18"/>
  <cols>
    <col min="1" max="1" width="59.28515625" style="71" customWidth="1"/>
    <col min="2" max="2" width="59.28515625" style="77" customWidth="1"/>
    <col min="3" max="3" width="2.42578125" style="72" bestFit="1" customWidth="1"/>
    <col min="4" max="4" width="30.7109375" style="72" customWidth="1"/>
    <col min="5" max="6" width="18.7109375" style="154" customWidth="1"/>
    <col min="7" max="10" width="11.42578125" style="83" customWidth="1"/>
    <col min="11" max="11" width="38.28515625" style="83" customWidth="1"/>
    <col min="12" max="13" width="11.42578125" style="163" customWidth="1"/>
    <col min="14" max="14" width="41.7109375" style="83" customWidth="1"/>
    <col min="15" max="15" width="15.85546875" style="160" customWidth="1"/>
    <col min="16" max="16" width="16.28515625" style="83" customWidth="1"/>
    <col min="17" max="17" width="24.7109375" style="83" customWidth="1"/>
    <col min="18" max="18" width="14.7109375" style="83" customWidth="1"/>
    <col min="19" max="19" width="15.140625" style="83" customWidth="1"/>
    <col min="20" max="20" width="11.42578125" style="83" customWidth="1"/>
    <col min="21" max="21" width="30.7109375" style="72" customWidth="1"/>
    <col min="22" max="22" width="19.28515625" style="72" customWidth="1"/>
    <col min="23" max="23" width="13.42578125" style="72" customWidth="1"/>
    <col min="24" max="24" width="22.7109375" style="72" bestFit="1" customWidth="1"/>
    <col min="25" max="16384" width="11.42578125" style="83"/>
  </cols>
  <sheetData>
    <row r="1" spans="1:27" ht="24.75">
      <c r="A1" s="437" t="s">
        <v>277</v>
      </c>
      <c r="B1" s="437"/>
      <c r="C1" s="437"/>
      <c r="D1" s="437"/>
      <c r="K1" s="84" t="s">
        <v>189</v>
      </c>
      <c r="N1" s="77"/>
      <c r="O1" s="236"/>
    </row>
    <row r="2" spans="1:27" ht="3.95" customHeight="1">
      <c r="A2" s="91"/>
      <c r="B2" s="95"/>
      <c r="C2" s="91"/>
      <c r="D2" s="91"/>
      <c r="K2" s="72"/>
    </row>
    <row r="3" spans="1:27" ht="17.100000000000001" customHeight="1">
      <c r="A3" s="96" t="s">
        <v>205</v>
      </c>
      <c r="B3" s="97" t="s">
        <v>313</v>
      </c>
      <c r="C3" s="91"/>
      <c r="D3" s="91"/>
      <c r="E3" s="155"/>
      <c r="F3" s="155"/>
      <c r="K3" s="72" t="s">
        <v>313</v>
      </c>
    </row>
    <row r="4" spans="1:27" ht="3.95" customHeight="1">
      <c r="A4" s="69"/>
      <c r="B4" s="70"/>
      <c r="C4" s="91"/>
      <c r="D4" s="91"/>
      <c r="K4" s="72"/>
    </row>
    <row r="5" spans="1:27">
      <c r="A5" s="71" t="s">
        <v>207</v>
      </c>
      <c r="B5" s="68" t="s">
        <v>336</v>
      </c>
      <c r="C5" s="92"/>
      <c r="D5" s="92"/>
      <c r="E5" s="155"/>
      <c r="F5" s="155"/>
      <c r="G5" s="436" t="s">
        <v>160</v>
      </c>
      <c r="H5" s="436"/>
      <c r="I5" s="436" t="s">
        <v>31</v>
      </c>
      <c r="J5" s="436"/>
      <c r="K5" s="72" t="s">
        <v>314</v>
      </c>
      <c r="N5" s="72"/>
      <c r="O5" s="161"/>
      <c r="P5" s="83" t="s">
        <v>182</v>
      </c>
      <c r="Q5" s="116" t="s">
        <v>183</v>
      </c>
      <c r="U5" s="100" t="s">
        <v>176</v>
      </c>
      <c r="V5" s="72" t="s">
        <v>370</v>
      </c>
      <c r="W5" s="101" t="s">
        <v>169</v>
      </c>
      <c r="X5" s="103" t="s">
        <v>434</v>
      </c>
      <c r="Y5" s="98"/>
      <c r="Z5" s="72"/>
      <c r="AA5" s="99"/>
    </row>
    <row r="6" spans="1:27" ht="4.5" customHeight="1">
      <c r="A6" s="69"/>
      <c r="B6" s="73"/>
      <c r="C6" s="92"/>
      <c r="D6" s="92"/>
      <c r="K6" s="72"/>
      <c r="N6" s="72"/>
      <c r="O6" s="161"/>
    </row>
    <row r="7" spans="1:27">
      <c r="A7" s="71" t="s">
        <v>190</v>
      </c>
      <c r="B7" s="68" t="s">
        <v>431</v>
      </c>
      <c r="C7" s="92"/>
      <c r="D7" s="92"/>
      <c r="G7" s="83" t="s">
        <v>61</v>
      </c>
      <c r="H7" s="83" t="s">
        <v>89</v>
      </c>
      <c r="I7" s="83" t="s">
        <v>61</v>
      </c>
      <c r="J7" s="83" t="s">
        <v>89</v>
      </c>
      <c r="K7" s="436" t="s">
        <v>206</v>
      </c>
      <c r="N7" s="72"/>
      <c r="O7" s="161"/>
      <c r="P7" s="83" t="s">
        <v>269</v>
      </c>
      <c r="Q7" s="83" t="s">
        <v>271</v>
      </c>
      <c r="U7" s="105" t="s">
        <v>177</v>
      </c>
      <c r="V7" s="72" t="s">
        <v>371</v>
      </c>
      <c r="W7" s="101" t="s">
        <v>169</v>
      </c>
      <c r="X7" s="102" t="s">
        <v>435</v>
      </c>
    </row>
    <row r="8" spans="1:27" ht="4.5" customHeight="1">
      <c r="A8" s="69"/>
      <c r="B8" s="73"/>
      <c r="C8" s="92"/>
      <c r="D8" s="90"/>
      <c r="K8" s="436"/>
      <c r="N8" s="72"/>
      <c r="O8" s="161"/>
    </row>
    <row r="9" spans="1:27">
      <c r="A9" s="71" t="s">
        <v>36</v>
      </c>
      <c r="B9" s="138">
        <f>INDEX(Events!A2:A29,MATCH(B7,Events!D2:D29,0))</f>
        <v>43690</v>
      </c>
      <c r="C9" s="92" t="s">
        <v>108</v>
      </c>
      <c r="D9" s="150">
        <f>INDEX(Events!B2:B29,MATCH(B7,Events!D2:D29,0))</f>
        <v>43695</v>
      </c>
      <c r="E9" s="155"/>
      <c r="F9" s="155"/>
      <c r="G9" s="83">
        <v>170</v>
      </c>
      <c r="H9" s="83">
        <v>190</v>
      </c>
      <c r="I9" s="83">
        <v>15</v>
      </c>
      <c r="J9" s="83">
        <v>17</v>
      </c>
      <c r="K9" s="234" t="s">
        <v>351</v>
      </c>
      <c r="N9" s="72"/>
      <c r="O9" s="161"/>
      <c r="P9" s="83" t="s">
        <v>202</v>
      </c>
      <c r="Q9" s="83" t="s">
        <v>272</v>
      </c>
      <c r="U9" s="105" t="s">
        <v>204</v>
      </c>
      <c r="V9" s="72" t="s">
        <v>372</v>
      </c>
      <c r="W9" s="101" t="s">
        <v>169</v>
      </c>
      <c r="X9" s="103" t="s">
        <v>436</v>
      </c>
    </row>
    <row r="10" spans="1:27" ht="4.5" customHeight="1">
      <c r="A10" s="69"/>
      <c r="B10" s="73"/>
      <c r="C10" s="92"/>
      <c r="D10" s="90"/>
      <c r="K10" s="234"/>
      <c r="N10" s="72"/>
      <c r="O10" s="161"/>
    </row>
    <row r="11" spans="1:27">
      <c r="A11" s="71" t="s">
        <v>37</v>
      </c>
      <c r="B11" s="139">
        <f>B9-30</f>
        <v>43660</v>
      </c>
      <c r="C11" s="92"/>
      <c r="D11" s="92"/>
      <c r="E11" s="155"/>
      <c r="F11" s="155"/>
      <c r="G11" s="83">
        <v>150</v>
      </c>
      <c r="H11" s="83">
        <v>170</v>
      </c>
      <c r="I11" s="83">
        <v>15</v>
      </c>
      <c r="J11" s="83">
        <v>17</v>
      </c>
      <c r="K11" s="234" t="s">
        <v>336</v>
      </c>
      <c r="N11" s="72"/>
      <c r="O11" s="161"/>
      <c r="P11" s="86"/>
      <c r="Q11" s="83" t="s">
        <v>273</v>
      </c>
      <c r="U11" s="105" t="s">
        <v>178</v>
      </c>
      <c r="V11" s="72" t="s">
        <v>373</v>
      </c>
      <c r="W11" s="101" t="s">
        <v>169</v>
      </c>
      <c r="X11" s="102" t="s">
        <v>437</v>
      </c>
    </row>
    <row r="12" spans="1:27" ht="4.5" customHeight="1">
      <c r="A12" s="69"/>
      <c r="B12" s="73"/>
      <c r="C12" s="92"/>
      <c r="D12" s="92"/>
      <c r="K12" s="72"/>
      <c r="N12" s="72"/>
      <c r="O12" s="161"/>
      <c r="U12" s="105"/>
    </row>
    <row r="13" spans="1:27">
      <c r="A13" s="71" t="s">
        <v>39</v>
      </c>
      <c r="B13" s="139">
        <f>B9-20</f>
        <v>43670</v>
      </c>
      <c r="C13" s="92"/>
      <c r="D13" s="92"/>
      <c r="E13" s="155"/>
      <c r="F13" s="155"/>
      <c r="K13" s="72" t="s">
        <v>344</v>
      </c>
      <c r="N13" s="72"/>
      <c r="O13" s="161"/>
      <c r="Q13" s="83" t="s">
        <v>274</v>
      </c>
      <c r="R13" s="86"/>
      <c r="U13" s="105" t="s">
        <v>208</v>
      </c>
      <c r="V13" s="72" t="s">
        <v>369</v>
      </c>
      <c r="W13" s="101" t="s">
        <v>169</v>
      </c>
      <c r="X13" s="102" t="s">
        <v>438</v>
      </c>
    </row>
    <row r="14" spans="1:27" ht="4.5" customHeight="1">
      <c r="A14" s="69"/>
      <c r="B14" s="73"/>
      <c r="C14" s="92"/>
      <c r="D14" s="92"/>
      <c r="N14" s="72"/>
      <c r="O14" s="161"/>
    </row>
    <row r="15" spans="1:27">
      <c r="A15" s="71" t="s">
        <v>52</v>
      </c>
      <c r="B15" s="74" t="s">
        <v>357</v>
      </c>
      <c r="C15" s="92"/>
      <c r="D15" s="92"/>
      <c r="E15" s="155"/>
      <c r="F15" s="155"/>
      <c r="G15" s="87"/>
      <c r="H15" s="87"/>
      <c r="K15" s="72"/>
      <c r="N15" s="72"/>
      <c r="O15" s="161"/>
      <c r="Q15" s="83" t="s">
        <v>275</v>
      </c>
      <c r="U15" s="105" t="s">
        <v>305</v>
      </c>
      <c r="V15" s="72" t="s">
        <v>374</v>
      </c>
      <c r="W15" s="101" t="s">
        <v>169</v>
      </c>
      <c r="X15" s="102" t="s">
        <v>307</v>
      </c>
    </row>
    <row r="16" spans="1:27" ht="4.5" customHeight="1">
      <c r="A16" s="69"/>
      <c r="B16" s="73"/>
      <c r="C16" s="92"/>
      <c r="D16" s="92"/>
      <c r="N16" s="72"/>
      <c r="O16" s="161"/>
      <c r="U16" s="105"/>
    </row>
    <row r="17" spans="1:24">
      <c r="A17" s="71" t="s">
        <v>40</v>
      </c>
      <c r="B17" s="138" t="str">
        <f>INDEX(V5:V100,MATCH(B15,U5:U100,0))</f>
        <v>0065 6473 8022</v>
      </c>
      <c r="C17" s="92"/>
      <c r="D17" s="92"/>
      <c r="E17" s="155"/>
      <c r="F17" s="155"/>
      <c r="G17" s="87"/>
      <c r="H17" s="87"/>
      <c r="N17" s="72"/>
      <c r="O17" s="161"/>
      <c r="Q17" s="83" t="s">
        <v>276</v>
      </c>
      <c r="U17" s="105" t="s">
        <v>306</v>
      </c>
      <c r="V17" s="72" t="s">
        <v>562</v>
      </c>
      <c r="W17" s="101" t="s">
        <v>169</v>
      </c>
      <c r="X17" s="102" t="s">
        <v>561</v>
      </c>
    </row>
    <row r="18" spans="1:24" ht="4.5" customHeight="1">
      <c r="A18" s="69"/>
      <c r="B18" s="73"/>
      <c r="C18" s="92"/>
      <c r="D18" s="92"/>
      <c r="N18" s="72"/>
      <c r="O18" s="161"/>
      <c r="U18" s="105"/>
    </row>
    <row r="19" spans="1:24">
      <c r="A19" s="71" t="s">
        <v>41</v>
      </c>
      <c r="B19" s="138" t="str">
        <f>INDEX(W5:W100,MATCH(B15,U5:U100,0))</f>
        <v>no Fax</v>
      </c>
      <c r="C19" s="92"/>
      <c r="D19" s="92"/>
      <c r="E19" s="155"/>
      <c r="F19" s="155"/>
      <c r="N19" s="72"/>
      <c r="O19" s="161"/>
      <c r="Q19" s="86" t="s">
        <v>551</v>
      </c>
      <c r="U19" s="105" t="s">
        <v>312</v>
      </c>
      <c r="V19" s="72" t="s">
        <v>375</v>
      </c>
      <c r="W19" s="101" t="s">
        <v>169</v>
      </c>
      <c r="X19" s="102" t="s">
        <v>439</v>
      </c>
    </row>
    <row r="20" spans="1:24" ht="4.5" customHeight="1">
      <c r="A20" s="69"/>
      <c r="B20" s="73"/>
      <c r="C20" s="92"/>
      <c r="D20" s="92"/>
      <c r="N20" s="72"/>
      <c r="O20" s="161"/>
      <c r="U20" s="105"/>
    </row>
    <row r="21" spans="1:24">
      <c r="A21" s="71" t="s">
        <v>42</v>
      </c>
      <c r="B21" s="140" t="str">
        <f>INDEX(X5:X100,MATCH(B15,U5:U100,0))</f>
        <v>zena@ittf.com</v>
      </c>
      <c r="C21" s="92"/>
      <c r="D21" s="92"/>
      <c r="E21" s="155"/>
      <c r="F21" s="155"/>
      <c r="N21" s="72"/>
      <c r="O21" s="161"/>
      <c r="Q21" s="86" t="s">
        <v>191</v>
      </c>
      <c r="U21" s="105" t="s">
        <v>357</v>
      </c>
      <c r="V21" s="72" t="s">
        <v>376</v>
      </c>
      <c r="W21" s="101" t="s">
        <v>169</v>
      </c>
      <c r="X21" s="102" t="s">
        <v>440</v>
      </c>
    </row>
    <row r="22" spans="1:24" ht="4.5" customHeight="1">
      <c r="A22" s="69"/>
      <c r="B22" s="73"/>
      <c r="C22" s="92"/>
      <c r="D22" s="92"/>
      <c r="N22" s="72"/>
      <c r="O22" s="161"/>
    </row>
    <row r="23" spans="1:24">
      <c r="A23" s="71" t="s">
        <v>46</v>
      </c>
      <c r="B23" s="139" t="str">
        <f>Prospectus!E8</f>
        <v>Bulgarian Table Tennis Federation</v>
      </c>
      <c r="C23" s="92"/>
      <c r="D23" s="92"/>
      <c r="E23" s="155"/>
      <c r="F23" s="155"/>
      <c r="N23" s="72"/>
      <c r="O23" s="161"/>
      <c r="U23" s="105" t="s">
        <v>358</v>
      </c>
      <c r="V23" s="72" t="s">
        <v>377</v>
      </c>
      <c r="W23" s="101" t="s">
        <v>169</v>
      </c>
      <c r="X23" s="102" t="s">
        <v>359</v>
      </c>
    </row>
    <row r="24" spans="1:24" ht="4.5" customHeight="1">
      <c r="A24" s="69"/>
      <c r="B24" s="73"/>
      <c r="C24" s="92"/>
      <c r="D24" s="92"/>
      <c r="N24" s="72"/>
      <c r="O24" s="161"/>
      <c r="U24" s="105"/>
    </row>
    <row r="25" spans="1:24">
      <c r="A25" s="71" t="s">
        <v>43</v>
      </c>
      <c r="B25" s="139" t="str">
        <f>Prospectus!E11</f>
        <v>+359 2 930 06 06</v>
      </c>
      <c r="C25" s="92"/>
      <c r="D25" s="92"/>
      <c r="E25" s="155"/>
      <c r="F25" s="155"/>
      <c r="N25" s="72"/>
      <c r="O25" s="161"/>
      <c r="U25" s="105" t="s">
        <v>360</v>
      </c>
      <c r="V25" s="72" t="s">
        <v>378</v>
      </c>
      <c r="W25" s="101" t="s">
        <v>169</v>
      </c>
      <c r="X25" s="102" t="s">
        <v>441</v>
      </c>
    </row>
    <row r="26" spans="1:24" ht="4.5" customHeight="1">
      <c r="A26" s="69"/>
      <c r="B26" s="73"/>
      <c r="C26" s="92"/>
      <c r="D26" s="92"/>
      <c r="N26" s="72"/>
      <c r="O26" s="161"/>
      <c r="U26" s="105"/>
    </row>
    <row r="27" spans="1:24">
      <c r="A27" s="71" t="s">
        <v>44</v>
      </c>
      <c r="B27" s="139" t="str">
        <f>Prospectus!E12</f>
        <v>+359 2 930 06 07</v>
      </c>
      <c r="C27" s="92"/>
      <c r="D27" s="92"/>
      <c r="E27" s="155"/>
      <c r="F27" s="155"/>
      <c r="N27" s="72"/>
      <c r="O27" s="161"/>
      <c r="U27" s="105" t="s">
        <v>361</v>
      </c>
      <c r="V27" s="72" t="s">
        <v>379</v>
      </c>
      <c r="W27" s="101" t="s">
        <v>169</v>
      </c>
      <c r="X27" s="102" t="s">
        <v>362</v>
      </c>
    </row>
    <row r="28" spans="1:24" ht="4.5" customHeight="1">
      <c r="A28" s="69"/>
      <c r="B28" s="73"/>
      <c r="C28" s="92"/>
      <c r="D28" s="92"/>
      <c r="N28" s="72"/>
      <c r="O28" s="161"/>
      <c r="U28" s="77"/>
    </row>
    <row r="29" spans="1:24">
      <c r="A29" s="71" t="s">
        <v>45</v>
      </c>
      <c r="B29" s="141" t="str">
        <f>Prospectus!E13</f>
        <v>bttf@abv.bg, accommodation@asarelbulgariaopen.com</v>
      </c>
      <c r="C29" s="92"/>
      <c r="D29" s="92"/>
      <c r="E29" s="155"/>
      <c r="F29" s="155"/>
      <c r="N29" s="72"/>
      <c r="O29" s="161"/>
      <c r="U29" s="105" t="s">
        <v>363</v>
      </c>
      <c r="V29" s="72" t="s">
        <v>380</v>
      </c>
      <c r="W29" s="101" t="s">
        <v>169</v>
      </c>
      <c r="X29" s="102" t="s">
        <v>364</v>
      </c>
    </row>
    <row r="30" spans="1:24" ht="4.5" customHeight="1">
      <c r="A30" s="69"/>
      <c r="B30" s="73"/>
      <c r="C30" s="92"/>
      <c r="D30" s="92"/>
      <c r="N30" s="72"/>
      <c r="O30" s="161"/>
      <c r="U30" s="77"/>
    </row>
    <row r="31" spans="1:24">
      <c r="A31" s="71" t="s">
        <v>38</v>
      </c>
      <c r="B31" s="139">
        <f>Prospectus!G180</f>
        <v>43660</v>
      </c>
      <c r="C31" s="92"/>
      <c r="D31" s="92"/>
      <c r="E31" s="155"/>
      <c r="F31" s="155"/>
      <c r="N31" s="72"/>
      <c r="O31" s="161"/>
      <c r="U31" s="105" t="s">
        <v>365</v>
      </c>
      <c r="V31" s="72" t="s">
        <v>381</v>
      </c>
      <c r="W31" s="101" t="s">
        <v>169</v>
      </c>
      <c r="X31" s="102" t="s">
        <v>366</v>
      </c>
    </row>
    <row r="32" spans="1:24" ht="4.5" customHeight="1">
      <c r="A32" s="69"/>
      <c r="B32" s="73"/>
      <c r="C32" s="92"/>
      <c r="D32" s="92"/>
      <c r="N32" s="72"/>
      <c r="O32" s="161"/>
      <c r="U32" s="77"/>
    </row>
    <row r="33" spans="1:24">
      <c r="A33" s="71" t="s">
        <v>47</v>
      </c>
      <c r="B33" s="139">
        <f>Prospectus!G184</f>
        <v>43666</v>
      </c>
      <c r="C33" s="92"/>
      <c r="D33" s="92"/>
      <c r="E33" s="155"/>
      <c r="F33" s="155"/>
      <c r="N33" s="72"/>
      <c r="O33" s="161"/>
      <c r="S33" s="86"/>
      <c r="U33" s="105" t="s">
        <v>367</v>
      </c>
      <c r="V33" s="72" t="s">
        <v>382</v>
      </c>
      <c r="W33" s="101" t="s">
        <v>169</v>
      </c>
      <c r="X33" s="102" t="s">
        <v>368</v>
      </c>
    </row>
    <row r="34" spans="1:24" ht="4.5" customHeight="1">
      <c r="A34" s="69"/>
      <c r="B34" s="73"/>
      <c r="C34" s="92"/>
      <c r="D34" s="92"/>
      <c r="N34" s="72"/>
      <c r="O34" s="161"/>
      <c r="U34" s="77"/>
    </row>
    <row r="35" spans="1:24">
      <c r="A35" s="71" t="s">
        <v>48</v>
      </c>
      <c r="B35" s="139">
        <f>Prospectus!G185</f>
        <v>43682</v>
      </c>
      <c r="C35" s="92"/>
      <c r="D35" s="92"/>
      <c r="E35" s="155"/>
      <c r="F35" s="155"/>
      <c r="N35" s="72"/>
      <c r="O35" s="161"/>
      <c r="U35" s="103"/>
    </row>
    <row r="36" spans="1:24" ht="4.5" customHeight="1">
      <c r="A36" s="69"/>
      <c r="B36" s="73"/>
      <c r="C36" s="92"/>
      <c r="D36" s="92"/>
      <c r="N36" s="72"/>
      <c r="O36" s="161"/>
      <c r="U36" s="77"/>
    </row>
    <row r="37" spans="1:24">
      <c r="A37" s="240" t="s">
        <v>50</v>
      </c>
      <c r="B37" s="239"/>
      <c r="C37" s="92"/>
      <c r="D37" s="92"/>
      <c r="N37" s="72"/>
      <c r="O37" s="161"/>
      <c r="U37" s="77"/>
    </row>
    <row r="38" spans="1:24" ht="4.5" customHeight="1">
      <c r="A38" s="69"/>
      <c r="B38" s="73"/>
      <c r="C38" s="92"/>
      <c r="D38" s="92"/>
      <c r="N38" s="72"/>
      <c r="O38" s="161"/>
      <c r="U38" s="77"/>
    </row>
    <row r="39" spans="1:24">
      <c r="A39" s="71" t="s">
        <v>51</v>
      </c>
      <c r="B39" s="139">
        <f>B9-3</f>
        <v>43687</v>
      </c>
      <c r="C39" s="92"/>
      <c r="D39" s="92"/>
      <c r="E39" s="155"/>
      <c r="F39" s="155"/>
      <c r="N39" s="72"/>
      <c r="O39" s="161"/>
      <c r="U39" s="104"/>
    </row>
    <row r="40" spans="1:24" ht="4.5" customHeight="1">
      <c r="A40" s="69"/>
      <c r="B40" s="73"/>
      <c r="C40" s="92"/>
      <c r="D40" s="92"/>
      <c r="N40" s="72"/>
      <c r="O40" s="161"/>
      <c r="U40" s="77"/>
    </row>
    <row r="41" spans="1:24">
      <c r="A41" s="71" t="s">
        <v>53</v>
      </c>
      <c r="B41" s="137">
        <f>INDEX(Events!C2:C29,MATCH(B7,Events!D2:D29,0))</f>
        <v>190000</v>
      </c>
      <c r="C41" s="92"/>
      <c r="D41" s="92"/>
      <c r="N41" s="72"/>
      <c r="O41" s="161"/>
      <c r="U41" s="104"/>
    </row>
    <row r="42" spans="1:24" ht="4.5" customHeight="1">
      <c r="A42" s="69"/>
      <c r="B42" s="73"/>
      <c r="C42" s="92"/>
      <c r="D42" s="92"/>
      <c r="N42" s="72"/>
      <c r="O42" s="161"/>
      <c r="U42" s="77"/>
    </row>
    <row r="43" spans="1:24">
      <c r="A43" s="71" t="s">
        <v>56</v>
      </c>
      <c r="B43" s="142" t="s">
        <v>61</v>
      </c>
      <c r="C43" s="92"/>
      <c r="D43" s="92"/>
      <c r="F43" s="156"/>
      <c r="G43" s="88"/>
      <c r="H43" s="88"/>
      <c r="I43" s="110"/>
      <c r="J43" s="111"/>
      <c r="K43" s="75"/>
      <c r="N43" s="89"/>
      <c r="O43" s="161"/>
      <c r="U43" s="104"/>
    </row>
    <row r="44" spans="1:24" ht="4.5" customHeight="1">
      <c r="A44" s="69"/>
      <c r="B44" s="73"/>
      <c r="C44" s="92"/>
      <c r="D44" s="92"/>
      <c r="G44" s="72"/>
      <c r="H44" s="72"/>
      <c r="I44" s="112"/>
      <c r="J44" s="113"/>
      <c r="N44" s="72"/>
      <c r="O44" s="161"/>
      <c r="U44" s="77"/>
    </row>
    <row r="45" spans="1:24">
      <c r="A45" s="76" t="s">
        <v>62</v>
      </c>
      <c r="B45" s="151">
        <f>IF(B43=I7,I9,J9)</f>
        <v>15</v>
      </c>
      <c r="C45" s="92"/>
      <c r="D45" s="92"/>
      <c r="F45" s="156"/>
      <c r="G45" s="75"/>
      <c r="H45" s="372"/>
      <c r="I45" s="110"/>
      <c r="J45" s="110"/>
      <c r="K45" s="88"/>
      <c r="N45" s="72"/>
      <c r="O45" s="161"/>
      <c r="U45" s="108"/>
    </row>
    <row r="46" spans="1:24" ht="4.5" customHeight="1">
      <c r="A46" s="69"/>
      <c r="B46" s="152"/>
      <c r="C46" s="92"/>
      <c r="D46" s="369"/>
      <c r="E46" s="368"/>
      <c r="I46" s="112"/>
      <c r="J46" s="114"/>
      <c r="K46" s="72"/>
      <c r="N46" s="72"/>
      <c r="O46" s="161"/>
      <c r="U46" s="77"/>
    </row>
    <row r="47" spans="1:24">
      <c r="A47" s="76" t="s">
        <v>214</v>
      </c>
      <c r="B47" s="153">
        <f>IF(AND(B5=K9,B43=H7),H9,IF(AND(B5=K9,B43=G7),G9,IF(AND(B5=K11,B43=H7),H11,G11)))</f>
        <v>150</v>
      </c>
      <c r="C47" s="92"/>
      <c r="D47" s="371" t="s">
        <v>586</v>
      </c>
      <c r="E47" s="370"/>
      <c r="F47" s="156"/>
      <c r="G47" s="75"/>
      <c r="H47" s="372"/>
      <c r="I47" s="112"/>
      <c r="J47" s="115"/>
      <c r="K47" s="88"/>
      <c r="N47" s="72"/>
      <c r="O47" s="161"/>
    </row>
    <row r="48" spans="1:24" ht="4.5" customHeight="1">
      <c r="A48" s="69"/>
      <c r="B48" s="152"/>
      <c r="C48" s="92"/>
      <c r="D48" s="371"/>
      <c r="E48" s="368"/>
      <c r="I48" s="112"/>
      <c r="J48" s="114"/>
      <c r="N48" s="72"/>
      <c r="O48" s="161"/>
    </row>
    <row r="49" spans="1:15">
      <c r="A49" s="76" t="s">
        <v>213</v>
      </c>
      <c r="B49" s="144">
        <f>B47</f>
        <v>150</v>
      </c>
      <c r="C49" s="92"/>
      <c r="D49" s="371" t="s">
        <v>586</v>
      </c>
      <c r="E49" s="370"/>
      <c r="F49" s="156"/>
      <c r="G49" s="88"/>
      <c r="H49" s="88"/>
      <c r="I49" s="110"/>
      <c r="J49" s="111"/>
      <c r="K49" s="75"/>
      <c r="N49" s="89"/>
      <c r="O49" s="162"/>
    </row>
    <row r="50" spans="1:15" ht="4.5" customHeight="1">
      <c r="A50" s="69"/>
      <c r="B50" s="73"/>
      <c r="C50" s="92"/>
      <c r="D50" s="94"/>
      <c r="E50" s="156"/>
      <c r="F50" s="156"/>
      <c r="G50" s="72"/>
      <c r="H50" s="72"/>
      <c r="I50" s="112"/>
      <c r="J50" s="114"/>
      <c r="K50" s="75"/>
      <c r="N50" s="72"/>
      <c r="O50" s="161"/>
    </row>
    <row r="51" spans="1:15" ht="45.95" customHeight="1">
      <c r="A51" s="117" t="s">
        <v>181</v>
      </c>
      <c r="B51" s="118" t="s">
        <v>315</v>
      </c>
      <c r="C51" s="92"/>
      <c r="D51" s="78"/>
      <c r="E51" s="156"/>
      <c r="F51" s="156"/>
      <c r="G51" s="88"/>
      <c r="H51" s="88"/>
      <c r="I51" s="110"/>
      <c r="J51" s="111"/>
      <c r="K51" s="75"/>
      <c r="N51" s="72"/>
      <c r="O51" s="161"/>
    </row>
    <row r="52" spans="1:15" ht="4.5" customHeight="1">
      <c r="A52" s="69"/>
      <c r="B52" s="73"/>
      <c r="C52" s="92"/>
      <c r="D52" s="94"/>
      <c r="E52" s="156"/>
      <c r="F52" s="156"/>
      <c r="J52" s="77"/>
      <c r="K52" s="75"/>
    </row>
    <row r="53" spans="1:15" ht="15">
      <c r="A53" s="145" t="str">
        <f>IF(B5=K9,P5,IF(B5=K11,P5,IF(B5=K13,P9)))</f>
        <v>mandatory event</v>
      </c>
      <c r="B53" s="146" t="s">
        <v>271</v>
      </c>
      <c r="C53" s="92"/>
      <c r="D53" s="78"/>
      <c r="E53" s="156"/>
      <c r="F53" s="156"/>
      <c r="G53" s="85"/>
      <c r="H53" s="85"/>
      <c r="J53" s="109"/>
      <c r="K53" s="75"/>
    </row>
    <row r="54" spans="1:15" ht="4.5" customHeight="1">
      <c r="A54" s="69"/>
      <c r="B54" s="73"/>
      <c r="C54" s="92"/>
      <c r="D54" s="94"/>
      <c r="E54" s="156"/>
      <c r="F54" s="156"/>
      <c r="J54" s="77"/>
      <c r="K54" s="75"/>
    </row>
    <row r="55" spans="1:15" ht="15">
      <c r="A55" s="145" t="str">
        <f>IF(B5=K9,P5,IF(B5=K11,P5,IF(B5=K13,P9)))</f>
        <v>mandatory event</v>
      </c>
      <c r="B55" s="146" t="s">
        <v>272</v>
      </c>
      <c r="C55" s="92"/>
      <c r="D55" s="78"/>
      <c r="E55" s="156"/>
      <c r="F55" s="156"/>
      <c r="J55" s="109"/>
      <c r="K55" s="75"/>
    </row>
    <row r="56" spans="1:15" ht="4.5" customHeight="1">
      <c r="A56" s="69"/>
      <c r="B56" s="73"/>
      <c r="C56" s="92"/>
      <c r="D56" s="94"/>
      <c r="E56" s="156"/>
      <c r="F56" s="156"/>
      <c r="J56" s="77"/>
      <c r="K56" s="75"/>
    </row>
    <row r="57" spans="1:15" ht="15">
      <c r="A57" s="137" t="str">
        <f>IF(B5=K9,P5,IF(B5=K11,P5,IF(B5=K13,P9)))</f>
        <v>mandatory event</v>
      </c>
      <c r="B57" s="147" t="s">
        <v>273</v>
      </c>
      <c r="C57" s="92"/>
      <c r="D57" s="78"/>
      <c r="E57" s="156"/>
      <c r="F57" s="156"/>
      <c r="J57" s="109"/>
      <c r="K57" s="75"/>
    </row>
    <row r="58" spans="1:15" ht="4.5" customHeight="1">
      <c r="A58" s="69"/>
      <c r="B58" s="73"/>
      <c r="C58" s="92"/>
      <c r="D58" s="94"/>
      <c r="E58" s="156"/>
      <c r="F58" s="156"/>
      <c r="J58" s="77"/>
      <c r="K58" s="75"/>
    </row>
    <row r="59" spans="1:15" ht="15">
      <c r="A59" s="137" t="str">
        <f>IF(B5=K9,P5,IF(B5=K11,P5,IF(B5=K13,P9)))</f>
        <v>mandatory event</v>
      </c>
      <c r="B59" s="147" t="s">
        <v>274</v>
      </c>
      <c r="C59" s="92"/>
      <c r="D59" s="78"/>
      <c r="E59" s="156"/>
      <c r="F59" s="156"/>
      <c r="J59" s="109"/>
      <c r="K59" s="75"/>
    </row>
    <row r="60" spans="1:15" ht="4.5" customHeight="1">
      <c r="A60" s="69"/>
      <c r="B60" s="73"/>
      <c r="C60" s="92"/>
      <c r="D60" s="94"/>
      <c r="E60" s="156"/>
      <c r="F60" s="156"/>
      <c r="J60" s="77"/>
      <c r="K60" s="75"/>
    </row>
    <row r="61" spans="1:15" ht="15">
      <c r="A61" s="137" t="s">
        <v>182</v>
      </c>
      <c r="B61" s="147" t="s">
        <v>551</v>
      </c>
      <c r="C61" s="92"/>
      <c r="D61" s="78"/>
      <c r="E61" s="156"/>
      <c r="F61" s="156"/>
      <c r="J61" s="109"/>
      <c r="K61" s="75"/>
    </row>
    <row r="62" spans="1:15" ht="4.5" customHeight="1">
      <c r="A62" s="69"/>
      <c r="B62" s="73"/>
      <c r="C62" s="92"/>
      <c r="D62" s="94"/>
      <c r="E62" s="156"/>
      <c r="F62" s="156"/>
      <c r="J62" s="77"/>
      <c r="K62" s="75"/>
    </row>
    <row r="63" spans="1:15" ht="15">
      <c r="A63" s="137" t="str">
        <f>INDEX(Events!F2:F29,MATCH(B7,Events!D2:D29,0))</f>
        <v>no</v>
      </c>
      <c r="B63" s="147" t="s">
        <v>275</v>
      </c>
      <c r="C63" s="92"/>
      <c r="D63" s="78"/>
      <c r="E63" s="156"/>
      <c r="F63" s="156"/>
      <c r="J63" s="109"/>
      <c r="K63" s="75"/>
    </row>
    <row r="64" spans="1:15" ht="4.5" customHeight="1">
      <c r="A64" s="69"/>
      <c r="B64" s="73"/>
      <c r="C64" s="92"/>
      <c r="D64" s="94"/>
      <c r="E64" s="156"/>
      <c r="F64" s="156"/>
      <c r="J64" s="77"/>
      <c r="K64" s="75"/>
    </row>
    <row r="65" spans="1:11" ht="15">
      <c r="A65" s="137" t="str">
        <f>INDEX(Events!F2:F29,MATCH(B7,Events!D2:D29,0))</f>
        <v>no</v>
      </c>
      <c r="B65" s="147" t="s">
        <v>276</v>
      </c>
      <c r="C65" s="92"/>
      <c r="D65" s="78"/>
      <c r="E65" s="156"/>
      <c r="F65" s="156"/>
      <c r="J65" s="109"/>
      <c r="K65" s="75"/>
    </row>
    <row r="66" spans="1:11" ht="4.5" customHeight="1">
      <c r="A66" s="69"/>
      <c r="B66" s="73"/>
      <c r="C66" s="92"/>
      <c r="D66" s="94"/>
      <c r="E66" s="156"/>
      <c r="F66" s="156"/>
      <c r="J66" s="77"/>
      <c r="K66" s="75"/>
    </row>
    <row r="67" spans="1:11" ht="15">
      <c r="A67" s="137"/>
      <c r="B67" s="148"/>
      <c r="C67" s="92"/>
      <c r="D67" s="78"/>
      <c r="E67" s="156"/>
      <c r="F67" s="156"/>
      <c r="J67" s="109"/>
      <c r="K67" s="75"/>
    </row>
    <row r="68" spans="1:11" ht="4.5" customHeight="1">
      <c r="A68" s="69"/>
      <c r="B68" s="73"/>
      <c r="C68" s="92"/>
      <c r="D68" s="94"/>
      <c r="E68" s="156"/>
      <c r="F68" s="156"/>
      <c r="J68" s="77"/>
      <c r="K68" s="75"/>
    </row>
    <row r="69" spans="1:11" ht="15">
      <c r="A69" s="137"/>
      <c r="B69" s="148"/>
      <c r="C69" s="92"/>
      <c r="D69" s="78"/>
      <c r="E69" s="156"/>
      <c r="F69" s="156"/>
      <c r="J69" s="109"/>
      <c r="K69" s="75"/>
    </row>
    <row r="70" spans="1:11" ht="4.5" customHeight="1">
      <c r="A70" s="69"/>
      <c r="B70" s="73"/>
      <c r="C70" s="92"/>
      <c r="D70" s="94"/>
      <c r="E70" s="156"/>
      <c r="F70" s="156"/>
      <c r="J70" s="77"/>
      <c r="K70" s="75"/>
    </row>
    <row r="71" spans="1:11" ht="15">
      <c r="A71" s="137"/>
      <c r="B71" s="148"/>
      <c r="C71" s="92"/>
      <c r="D71" s="78"/>
      <c r="E71" s="156"/>
      <c r="F71" s="156"/>
      <c r="J71" s="109"/>
      <c r="K71" s="75"/>
    </row>
    <row r="72" spans="1:11" ht="4.5" customHeight="1">
      <c r="A72" s="69"/>
      <c r="B72" s="73"/>
      <c r="C72" s="92"/>
      <c r="D72" s="94"/>
      <c r="E72" s="156"/>
      <c r="F72" s="156"/>
      <c r="J72" s="77"/>
      <c r="K72" s="75"/>
    </row>
    <row r="73" spans="1:11" ht="15">
      <c r="A73" s="137"/>
      <c r="B73" s="148"/>
      <c r="C73" s="92"/>
      <c r="D73" s="78"/>
      <c r="E73" s="156"/>
      <c r="F73" s="156"/>
      <c r="J73" s="109"/>
      <c r="K73" s="75"/>
    </row>
    <row r="74" spans="1:11" ht="3.95" customHeight="1">
      <c r="A74" s="69"/>
      <c r="B74" s="73"/>
      <c r="C74" s="92"/>
      <c r="D74" s="78"/>
      <c r="E74" s="156"/>
      <c r="F74" s="156"/>
      <c r="J74" s="109"/>
      <c r="K74" s="75"/>
    </row>
    <row r="75" spans="1:11" ht="15">
      <c r="A75" s="137"/>
      <c r="B75" s="148"/>
      <c r="C75" s="92"/>
      <c r="D75" s="78"/>
      <c r="E75" s="156"/>
      <c r="F75" s="156"/>
      <c r="J75" s="109"/>
      <c r="K75" s="75"/>
    </row>
    <row r="76" spans="1:11" ht="3.95" customHeight="1">
      <c r="A76" s="69"/>
      <c r="B76" s="73"/>
      <c r="C76" s="92"/>
      <c r="D76" s="78"/>
      <c r="E76" s="156"/>
      <c r="F76" s="156"/>
      <c r="J76" s="109"/>
      <c r="K76" s="75"/>
    </row>
    <row r="77" spans="1:11" ht="15">
      <c r="A77" s="137"/>
      <c r="B77" s="148"/>
      <c r="C77" s="92"/>
      <c r="D77" s="78"/>
      <c r="E77" s="156"/>
      <c r="F77" s="156"/>
      <c r="J77" s="109"/>
      <c r="K77" s="75"/>
    </row>
    <row r="78" spans="1:11" ht="3.95" customHeight="1">
      <c r="A78" s="69"/>
      <c r="B78" s="73"/>
      <c r="C78" s="92"/>
      <c r="D78" s="78"/>
      <c r="E78" s="156"/>
      <c r="F78" s="156"/>
    </row>
    <row r="79" spans="1:11" ht="17.100000000000001" customHeight="1">
      <c r="A79" s="143"/>
      <c r="B79" s="148"/>
      <c r="C79" s="92"/>
      <c r="D79" s="92"/>
    </row>
    <row r="80" spans="1:11" ht="3.95" customHeight="1">
      <c r="A80" s="69"/>
      <c r="B80" s="73"/>
      <c r="C80" s="92"/>
      <c r="D80" s="92"/>
    </row>
    <row r="81" spans="1:4" ht="17.100000000000001" customHeight="1">
      <c r="A81" s="143"/>
      <c r="B81" s="149"/>
      <c r="C81" s="92"/>
      <c r="D81" s="92"/>
    </row>
    <row r="82" spans="1:4" ht="3.95" customHeight="1">
      <c r="A82" s="69"/>
      <c r="B82" s="73"/>
      <c r="C82" s="92"/>
      <c r="D82" s="92"/>
    </row>
    <row r="83" spans="1:4" ht="17.100000000000001" customHeight="1">
      <c r="A83" s="79"/>
      <c r="B83" s="80"/>
      <c r="C83" s="92"/>
      <c r="D83" s="92"/>
    </row>
    <row r="84" spans="1:4" ht="3.95" customHeight="1">
      <c r="A84" s="81"/>
      <c r="B84" s="82"/>
      <c r="C84" s="92"/>
      <c r="D84" s="92"/>
    </row>
    <row r="85" spans="1:4">
      <c r="A85" s="93"/>
      <c r="B85" s="94"/>
      <c r="C85" s="92"/>
      <c r="D85" s="92"/>
    </row>
    <row r="86" spans="1:4" ht="3.95" customHeight="1">
      <c r="A86" s="93"/>
      <c r="B86" s="94"/>
      <c r="C86" s="92"/>
      <c r="D86" s="92"/>
    </row>
    <row r="87" spans="1:4">
      <c r="A87" s="93"/>
      <c r="B87" s="106"/>
      <c r="C87" s="92"/>
      <c r="D87" s="92"/>
    </row>
    <row r="88" spans="1:4" ht="3.95" customHeight="1">
      <c r="A88" s="93"/>
      <c r="B88" s="94"/>
      <c r="C88" s="92"/>
      <c r="D88" s="92"/>
    </row>
    <row r="89" spans="1:4">
      <c r="A89" s="93"/>
      <c r="B89" s="106"/>
      <c r="C89" s="92"/>
      <c r="D89" s="92"/>
    </row>
    <row r="90" spans="1:4" ht="3.95" customHeight="1">
      <c r="A90" s="93"/>
      <c r="B90" s="94"/>
      <c r="C90" s="92"/>
      <c r="D90" s="92"/>
    </row>
    <row r="91" spans="1:4">
      <c r="A91" s="93"/>
      <c r="B91" s="106"/>
      <c r="C91" s="92"/>
      <c r="D91" s="92"/>
    </row>
    <row r="92" spans="1:4" ht="3.95" customHeight="1">
      <c r="A92" s="93"/>
      <c r="B92" s="94"/>
      <c r="C92" s="92"/>
      <c r="D92" s="92"/>
    </row>
    <row r="93" spans="1:4">
      <c r="A93" s="93"/>
      <c r="B93" s="107"/>
      <c r="C93" s="92"/>
      <c r="D93" s="92"/>
    </row>
    <row r="94" spans="1:4" ht="3.95" customHeight="1">
      <c r="A94" s="93"/>
      <c r="B94" s="94"/>
      <c r="C94" s="92"/>
      <c r="D94" s="92"/>
    </row>
    <row r="95" spans="1:4">
      <c r="A95" s="93"/>
      <c r="B95" s="94"/>
      <c r="C95" s="92"/>
      <c r="D95" s="92"/>
    </row>
    <row r="96" spans="1:4" ht="3.95" customHeight="1">
      <c r="A96" s="93"/>
      <c r="B96" s="94"/>
      <c r="C96" s="92"/>
      <c r="D96" s="92"/>
    </row>
    <row r="97" spans="1:4">
      <c r="A97" s="93"/>
      <c r="B97" s="106"/>
      <c r="C97" s="92"/>
      <c r="D97" s="92"/>
    </row>
    <row r="98" spans="1:4" ht="3.95" customHeight="1">
      <c r="A98" s="93"/>
      <c r="B98" s="94"/>
      <c r="C98" s="92"/>
      <c r="D98" s="92"/>
    </row>
    <row r="99" spans="1:4">
      <c r="A99" s="93"/>
      <c r="B99" s="106"/>
      <c r="C99" s="92"/>
      <c r="D99" s="92"/>
    </row>
    <row r="100" spans="1:4" ht="3.95" customHeight="1">
      <c r="A100" s="93"/>
      <c r="B100" s="94"/>
      <c r="C100" s="92"/>
      <c r="D100" s="92"/>
    </row>
    <row r="101" spans="1:4">
      <c r="A101" s="93"/>
      <c r="B101" s="106"/>
      <c r="C101" s="92"/>
      <c r="D101" s="92"/>
    </row>
    <row r="102" spans="1:4" ht="3.95" customHeight="1">
      <c r="A102" s="93"/>
      <c r="B102" s="94"/>
      <c r="C102" s="92"/>
      <c r="D102" s="92"/>
    </row>
    <row r="103" spans="1:4">
      <c r="A103" s="93"/>
      <c r="B103" s="107"/>
      <c r="C103" s="92"/>
      <c r="D103" s="92"/>
    </row>
    <row r="104" spans="1:4" ht="3.95" customHeight="1">
      <c r="A104" s="93"/>
      <c r="B104" s="94"/>
      <c r="C104" s="92"/>
      <c r="D104" s="92"/>
    </row>
    <row r="105" spans="1:4">
      <c r="A105" s="93"/>
      <c r="B105" s="94"/>
      <c r="C105" s="92"/>
      <c r="D105" s="92"/>
    </row>
    <row r="106" spans="1:4" ht="3.95" customHeight="1">
      <c r="A106" s="93"/>
      <c r="B106" s="94"/>
      <c r="C106" s="92"/>
      <c r="D106" s="92"/>
    </row>
    <row r="107" spans="1:4">
      <c r="A107" s="93"/>
      <c r="B107" s="106"/>
      <c r="C107" s="92"/>
      <c r="D107" s="92"/>
    </row>
    <row r="108" spans="1:4" ht="3.95" customHeight="1">
      <c r="A108" s="93"/>
      <c r="B108" s="94"/>
      <c r="C108" s="92"/>
      <c r="D108" s="92"/>
    </row>
    <row r="109" spans="1:4">
      <c r="A109" s="93"/>
      <c r="B109" s="106"/>
      <c r="C109" s="92"/>
      <c r="D109" s="92"/>
    </row>
    <row r="110" spans="1:4" ht="3.95" customHeight="1">
      <c r="A110" s="93"/>
      <c r="B110" s="94"/>
      <c r="C110" s="92"/>
      <c r="D110" s="92"/>
    </row>
    <row r="111" spans="1:4">
      <c r="A111" s="93"/>
      <c r="B111" s="106"/>
      <c r="C111" s="92"/>
      <c r="D111" s="92"/>
    </row>
    <row r="112" spans="1:4" ht="3.95" customHeight="1">
      <c r="A112" s="93"/>
      <c r="B112" s="94"/>
      <c r="C112" s="92"/>
      <c r="D112" s="92"/>
    </row>
    <row r="113" spans="1:4">
      <c r="A113" s="93"/>
      <c r="B113" s="107"/>
      <c r="C113" s="92"/>
      <c r="D113" s="92"/>
    </row>
    <row r="114" spans="1:4" ht="3.95" customHeight="1">
      <c r="A114" s="93"/>
      <c r="B114" s="94"/>
      <c r="C114" s="92"/>
      <c r="D114" s="92"/>
    </row>
    <row r="115" spans="1:4">
      <c r="A115" s="93"/>
      <c r="B115" s="94"/>
      <c r="C115" s="92"/>
      <c r="D115" s="92"/>
    </row>
    <row r="116" spans="1:4" ht="3.95" customHeight="1">
      <c r="A116" s="93"/>
      <c r="B116" s="94"/>
      <c r="C116" s="92"/>
      <c r="D116" s="92"/>
    </row>
    <row r="117" spans="1:4">
      <c r="A117" s="93"/>
      <c r="B117" s="106"/>
      <c r="C117" s="92"/>
      <c r="D117" s="92"/>
    </row>
    <row r="118" spans="1:4" ht="3.95" customHeight="1">
      <c r="A118" s="93"/>
      <c r="B118" s="94"/>
      <c r="C118" s="92"/>
      <c r="D118" s="92"/>
    </row>
    <row r="119" spans="1:4">
      <c r="A119" s="93"/>
      <c r="B119" s="106"/>
      <c r="C119" s="92"/>
      <c r="D119" s="92"/>
    </row>
    <row r="120" spans="1:4" ht="3.95" customHeight="1">
      <c r="A120" s="93"/>
      <c r="B120" s="94"/>
      <c r="C120" s="92"/>
      <c r="D120" s="92"/>
    </row>
    <row r="121" spans="1:4">
      <c r="A121" s="93"/>
      <c r="B121" s="106"/>
      <c r="C121" s="92"/>
      <c r="D121" s="92"/>
    </row>
    <row r="122" spans="1:4" ht="3.95" customHeight="1">
      <c r="A122" s="93"/>
      <c r="B122" s="94"/>
      <c r="C122" s="92"/>
      <c r="D122" s="92"/>
    </row>
    <row r="123" spans="1:4">
      <c r="A123" s="93"/>
      <c r="B123" s="107"/>
      <c r="C123" s="92"/>
      <c r="D123" s="92"/>
    </row>
    <row r="124" spans="1:4" ht="3.95" customHeight="1">
      <c r="A124" s="93"/>
      <c r="B124" s="94"/>
      <c r="C124" s="92"/>
      <c r="D124" s="92"/>
    </row>
    <row r="125" spans="1:4">
      <c r="A125" s="93"/>
      <c r="B125" s="94"/>
      <c r="C125" s="92"/>
      <c r="D125" s="92"/>
    </row>
    <row r="126" spans="1:4" ht="3.95" customHeight="1">
      <c r="A126" s="93"/>
      <c r="B126" s="94"/>
      <c r="C126" s="92"/>
      <c r="D126" s="92"/>
    </row>
    <row r="127" spans="1:4">
      <c r="A127" s="93"/>
      <c r="B127" s="106"/>
      <c r="C127" s="92"/>
      <c r="D127" s="92"/>
    </row>
    <row r="128" spans="1:4" ht="3.95" customHeight="1">
      <c r="A128" s="93"/>
      <c r="B128" s="94"/>
      <c r="C128" s="92"/>
      <c r="D128" s="92"/>
    </row>
    <row r="129" spans="1:4">
      <c r="A129" s="93"/>
      <c r="B129" s="106"/>
      <c r="C129" s="92"/>
      <c r="D129" s="92"/>
    </row>
    <row r="130" spans="1:4" ht="3.95" customHeight="1">
      <c r="A130" s="93"/>
      <c r="B130" s="94"/>
      <c r="C130" s="92"/>
      <c r="D130" s="92"/>
    </row>
    <row r="131" spans="1:4">
      <c r="A131" s="93"/>
      <c r="B131" s="106"/>
      <c r="C131" s="92"/>
      <c r="D131" s="92"/>
    </row>
    <row r="132" spans="1:4" ht="3.95" customHeight="1">
      <c r="A132" s="93"/>
      <c r="B132" s="94"/>
      <c r="C132" s="92"/>
      <c r="D132" s="92"/>
    </row>
    <row r="133" spans="1:4">
      <c r="A133" s="93"/>
      <c r="B133" s="119"/>
      <c r="C133" s="92"/>
      <c r="D133" s="92"/>
    </row>
    <row r="134" spans="1:4" ht="3.95" customHeight="1">
      <c r="A134" s="93"/>
      <c r="B134" s="94"/>
      <c r="C134" s="92"/>
      <c r="D134" s="92"/>
    </row>
    <row r="135" spans="1:4">
      <c r="A135" s="93"/>
      <c r="B135" s="94"/>
      <c r="C135" s="92"/>
      <c r="D135" s="92"/>
    </row>
    <row r="136" spans="1:4">
      <c r="A136" s="93"/>
      <c r="B136" s="94"/>
      <c r="C136" s="92"/>
      <c r="D136" s="92"/>
    </row>
    <row r="137" spans="1:4">
      <c r="A137" s="93"/>
      <c r="B137" s="94"/>
      <c r="C137" s="92"/>
      <c r="D137" s="92"/>
    </row>
    <row r="138" spans="1:4">
      <c r="A138" s="93"/>
      <c r="B138" s="94"/>
      <c r="C138" s="92"/>
      <c r="D138" s="92"/>
    </row>
    <row r="139" spans="1:4">
      <c r="A139" s="93"/>
      <c r="B139" s="94"/>
      <c r="C139" s="92"/>
      <c r="D139" s="92"/>
    </row>
    <row r="140" spans="1:4">
      <c r="A140" s="93"/>
      <c r="B140" s="94"/>
      <c r="C140" s="92"/>
      <c r="D140" s="92"/>
    </row>
    <row r="141" spans="1:4">
      <c r="A141" s="93"/>
      <c r="B141" s="94"/>
      <c r="C141" s="92"/>
      <c r="D141" s="92"/>
    </row>
    <row r="142" spans="1:4">
      <c r="A142" s="93"/>
      <c r="B142" s="94"/>
      <c r="C142" s="92"/>
      <c r="D142" s="92"/>
    </row>
  </sheetData>
  <sheetProtection selectLockedCells="1"/>
  <mergeCells count="4">
    <mergeCell ref="I5:J5"/>
    <mergeCell ref="A1:D1"/>
    <mergeCell ref="K7:K8"/>
    <mergeCell ref="G5:H5"/>
  </mergeCells>
  <phoneticPr fontId="0" type="noConversion"/>
  <dataValidations count="6">
    <dataValidation type="list" allowBlank="1" showInputMessage="1" showErrorMessage="1" sqref="B43" xr:uid="{00000000-0002-0000-0100-000000000000}">
      <formula1>$I$7:$J$7</formula1>
    </dataValidation>
    <dataValidation type="list" allowBlank="1" showInputMessage="1" showErrorMessage="1" sqref="B53 B55" xr:uid="{00000000-0002-0000-0100-000001000000}">
      <formula1>$Q$7:$Q$17</formula1>
    </dataValidation>
    <dataValidation type="list" allowBlank="1" showInputMessage="1" showErrorMessage="1" sqref="B15" xr:uid="{00000000-0002-0000-0100-000002000000}">
      <formula1>$U$5:$U$33</formula1>
    </dataValidation>
    <dataValidation type="list" allowBlank="1" showInputMessage="1" showErrorMessage="1" sqref="B57 B59" xr:uid="{00000000-0002-0000-0100-000003000000}">
      <formula1>$Q$11:$Q$17</formula1>
    </dataValidation>
    <dataValidation type="list" allowBlank="1" showInputMessage="1" showErrorMessage="1" sqref="A59 A61 A63 A53 A55 A57" xr:uid="{00000000-0002-0000-0100-000004000000}">
      <formula1>$P$5:$P$9</formula1>
    </dataValidation>
    <dataValidation type="list" allowBlank="1" showInputMessage="1" showErrorMessage="1" sqref="B61 B65 B63" xr:uid="{00000000-0002-0000-0100-000005000000}">
      <formula1>$Q$11:$Q$19</formula1>
    </dataValidation>
  </dataValidations>
  <hyperlinks>
    <hyperlink ref="X5" r:id="rId1" display="kjindrak@ittfmail.com" xr:uid="{00000000-0004-0000-0100-000000000000}"/>
    <hyperlink ref="X7" r:id="rId2" display="dleroy@ittfmail.com" xr:uid="{00000000-0004-0000-0100-000001000000}"/>
    <hyperlink ref="X9" r:id="rId3" display="rcalin@ittfmail.com" xr:uid="{00000000-0004-0000-0100-000002000000}"/>
    <hyperlink ref="X11" r:id="rId4" display="mdawlatly@ittfmail.com" xr:uid="{00000000-0004-0000-0100-000003000000}"/>
    <hyperlink ref="X13" r:id="rId5" display="vicky@ittfmail.com" xr:uid="{00000000-0004-0000-0100-000004000000}"/>
    <hyperlink ref="X17" r:id="rId6" xr:uid="{00000000-0004-0000-0100-000005000000}"/>
    <hyperlink ref="X15" r:id="rId7" xr:uid="{00000000-0004-0000-0100-000006000000}"/>
    <hyperlink ref="X19" r:id="rId8" display="dmessinis@ittfmail.com" xr:uid="{00000000-0004-0000-0100-000007000000}"/>
    <hyperlink ref="X21" r:id="rId9" display="zena@ittfmail.com" xr:uid="{00000000-0004-0000-0100-000008000000}"/>
    <hyperlink ref="X23" r:id="rId10" xr:uid="{00000000-0004-0000-0100-000009000000}"/>
    <hyperlink ref="X25" r:id="rId11" display="zbencsik@ittfmail.com" xr:uid="{00000000-0004-0000-0100-00000A000000}"/>
    <hyperlink ref="X27" r:id="rId12" xr:uid="{00000000-0004-0000-0100-00000B000000}"/>
    <hyperlink ref="X29" r:id="rId13" xr:uid="{00000000-0004-0000-0100-00000C000000}"/>
    <hyperlink ref="X31" r:id="rId14" xr:uid="{00000000-0004-0000-0100-00000D000000}"/>
    <hyperlink ref="X33" r:id="rId15" xr:uid="{00000000-0004-0000-0100-00000E000000}"/>
  </hyperlinks>
  <pageMargins left="0.70866141732283472" right="0.70866141732283472" top="0.78740157480314965" bottom="0.78740157480314965" header="0.31496062992125984" footer="0.31496062992125984"/>
  <pageSetup paperSize="9" scale="54" orientation="portrait" horizontalDpi="4294967292" verticalDpi="4294967292" r:id="rId16"/>
  <legacyDrawing r:id="rId17"/>
  <extLst>
    <ext xmlns:x14="http://schemas.microsoft.com/office/spreadsheetml/2009/9/main" uri="{78C0D931-6437-407d-A8EE-F0AAD7539E65}">
      <x14:conditionalFormattings>
        <x14:conditionalFormatting xmlns:xm="http://schemas.microsoft.com/office/excel/2006/main">
          <x14:cfRule type="expression" priority="1" id="{614D56AE-FCE6-D545-965B-D08E275942A2}">
            <xm:f>$B$5=Events!$M$5</xm:f>
            <x14:dxf>
              <font>
                <color auto="1"/>
              </font>
              <fill>
                <patternFill patternType="solid">
                  <fgColor indexed="64"/>
                  <bgColor rgb="FFF7D354"/>
                </patternFill>
              </fill>
            </x14:dxf>
          </x14:cfRule>
          <x14:cfRule type="expression" priority="2" id="{31994626-F03E-5342-A8FB-C01076E6E663}">
            <xm:f>$B$5=Events!$M$2</xm:f>
            <x14:dxf>
              <font>
                <color auto="1"/>
              </font>
              <fill>
                <patternFill patternType="solid">
                  <fgColor indexed="64"/>
                  <bgColor theme="0" tint="-0.249977111117893"/>
                </patternFill>
              </fill>
            </x14:dxf>
          </x14:cfRule>
          <x14:cfRule type="expression" priority="3" id="{5942E84D-8284-A343-94B6-F7D44B421054}">
            <xm:f>$B$5=Events!$M$3</xm:f>
            <x14:dxf>
              <font>
                <color auto="1"/>
              </font>
              <fill>
                <patternFill patternType="solid">
                  <fgColor indexed="64"/>
                  <bgColor theme="5" tint="0.39997558519241921"/>
                </patternFill>
              </fill>
            </x14:dxf>
          </x14:cfRule>
          <xm:sqref>B3 B5 B7 B15 B37 B43</xm:sqref>
        </x14:conditionalFormatting>
      </x14:conditionalFormattings>
    </ext>
    <ext xmlns:x14="http://schemas.microsoft.com/office/spreadsheetml/2009/9/main" uri="{CCE6A557-97BC-4b89-ADB6-D9C93CAAB3DF}">
      <x14:dataValidations xmlns:xm="http://schemas.microsoft.com/office/excel/2006/main" count="3">
        <x14:dataValidation type="list" allowBlank="1" showInputMessage="1" showErrorMessage="1" xr:uid="{00000000-0002-0000-0100-000006000000}">
          <x14:formula1>
            <xm:f>Events!$M$2:$M$5</xm:f>
          </x14:formula1>
          <xm:sqref>B5</xm:sqref>
        </x14:dataValidation>
        <x14:dataValidation type="list" allowBlank="1" showInputMessage="1" showErrorMessage="1" xr:uid="{00000000-0002-0000-0100-000007000000}">
          <x14:formula1>
            <xm:f>Events!$N$2:$N$5</xm:f>
          </x14:formula1>
          <xm:sqref>B3</xm:sqref>
        </x14:dataValidation>
        <x14:dataValidation type="list" allowBlank="1" showInputMessage="1" showErrorMessage="1" xr:uid="{00000000-0002-0000-0100-000008000000}">
          <x14:formula1>
            <xm:f>Events!$K$2:$K$22</xm:f>
          </x14:formula1>
          <xm:sqref>B7</xm:sqref>
        </x14:dataValidation>
      </x14:dataValidations>
    </ext>
    <ext xmlns:mx="http://schemas.microsoft.com/office/mac/excel/2008/main" uri="{64002731-A6B0-56B0-2670-7721B7C09600}">
      <mx:PLV Mode="0" OnePage="0" WScale="0"/>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tabColor indexed="53"/>
  </sheetPr>
  <dimension ref="A1:T262"/>
  <sheetViews>
    <sheetView showGridLines="0" view="pageBreakPreview" zoomScaleNormal="100" zoomScaleSheetLayoutView="100" workbookViewId="0">
      <selection activeCell="H92" sqref="H92"/>
    </sheetView>
  </sheetViews>
  <sheetFormatPr defaultColWidth="10.85546875" defaultRowHeight="12.75"/>
  <cols>
    <col min="1" max="1" width="4.7109375" style="388" customWidth="1"/>
    <col min="2" max="2" width="26.85546875" style="388" customWidth="1"/>
    <col min="3" max="3" width="6.5703125" style="253" customWidth="1"/>
    <col min="4" max="4" width="13" style="253" customWidth="1"/>
    <col min="5" max="5" width="18.42578125" style="253" customWidth="1"/>
    <col min="6" max="6" width="22.42578125" style="253" customWidth="1"/>
    <col min="7" max="7" width="19.85546875" style="253" customWidth="1"/>
    <col min="8" max="8" width="22" style="253" customWidth="1"/>
    <col min="9" max="9" width="20.7109375" style="253" customWidth="1"/>
    <col min="10" max="10" width="32.7109375" style="253" customWidth="1"/>
    <col min="11" max="11" width="10.85546875" style="254"/>
    <col min="12" max="16384" width="10.85546875" style="253"/>
  </cols>
  <sheetData>
    <row r="1" spans="1:10" ht="6" customHeight="1"/>
    <row r="2" spans="1:10" ht="29.1" customHeight="1">
      <c r="A2" s="458" t="str">
        <f>'PLEASE FILL IN HERE FIRST!!!'!B3&amp;" "&amp;"["&amp;'PLEASE FILL IN HERE FIRST!!!'!B5&amp;"]"</f>
        <v>ITTF World Tour [World Tour]</v>
      </c>
      <c r="B2" s="458"/>
      <c r="C2" s="458"/>
      <c r="D2" s="458"/>
      <c r="E2" s="458"/>
      <c r="F2" s="458"/>
      <c r="G2" s="458"/>
      <c r="H2" s="458"/>
      <c r="I2" s="458"/>
      <c r="J2" s="458"/>
    </row>
    <row r="3" spans="1:10" ht="29.1" customHeight="1">
      <c r="A3" s="458" t="str">
        <f>'PLEASE FILL IN HERE FIRST!!!'!B7</f>
        <v>Panagyuristhe (BUL) - WORLD TOUR</v>
      </c>
      <c r="B3" s="458"/>
      <c r="C3" s="458"/>
      <c r="D3" s="458"/>
      <c r="E3" s="458"/>
      <c r="F3" s="458"/>
      <c r="G3" s="458"/>
      <c r="H3" s="458"/>
      <c r="I3" s="458"/>
      <c r="J3" s="458"/>
    </row>
    <row r="4" spans="1:10" ht="29.1" customHeight="1">
      <c r="A4" s="389"/>
      <c r="B4" s="465" t="s">
        <v>192</v>
      </c>
      <c r="C4" s="465"/>
      <c r="D4" s="465"/>
      <c r="E4" s="465"/>
      <c r="F4" s="465"/>
      <c r="G4" s="465"/>
      <c r="H4" s="465"/>
      <c r="I4" s="465"/>
      <c r="J4" s="465"/>
    </row>
    <row r="5" spans="1:10" ht="29.1" customHeight="1">
      <c r="A5" s="390"/>
      <c r="B5" s="390"/>
      <c r="C5" s="255"/>
      <c r="D5" s="255"/>
      <c r="E5" s="255"/>
      <c r="F5" s="255"/>
      <c r="G5" s="255"/>
      <c r="H5" s="255"/>
      <c r="I5" s="255"/>
      <c r="J5" s="255"/>
    </row>
    <row r="6" spans="1:10" ht="21.95" customHeight="1">
      <c r="A6" s="459" t="s">
        <v>179</v>
      </c>
      <c r="B6" s="459"/>
      <c r="C6" s="459"/>
      <c r="D6" s="459"/>
      <c r="E6" s="459"/>
      <c r="F6" s="459"/>
      <c r="G6" s="459"/>
      <c r="H6" s="459"/>
      <c r="I6" s="459"/>
      <c r="J6" s="459"/>
    </row>
    <row r="7" spans="1:10" ht="15.95" customHeight="1">
      <c r="A7" s="525"/>
      <c r="B7" s="525"/>
      <c r="C7" s="525"/>
      <c r="D7" s="525"/>
      <c r="E7" s="525"/>
      <c r="F7" s="525"/>
      <c r="G7" s="525"/>
      <c r="H7" s="525"/>
      <c r="I7" s="525"/>
      <c r="J7" s="525"/>
    </row>
    <row r="8" spans="1:10" ht="15">
      <c r="A8" s="391">
        <v>1</v>
      </c>
      <c r="B8" s="392" t="s">
        <v>138</v>
      </c>
      <c r="C8" s="256"/>
      <c r="D8" s="257">
        <v>1</v>
      </c>
      <c r="E8" s="462" t="s">
        <v>633</v>
      </c>
      <c r="F8" s="462"/>
      <c r="G8" s="462"/>
      <c r="H8" s="462"/>
      <c r="I8" s="462"/>
      <c r="J8" s="462"/>
    </row>
    <row r="9" spans="1:10" ht="12.95" customHeight="1">
      <c r="A9" s="393"/>
      <c r="B9" s="393"/>
      <c r="C9" s="258"/>
      <c r="D9" s="259">
        <v>2</v>
      </c>
      <c r="E9" s="472" t="s">
        <v>634</v>
      </c>
      <c r="F9" s="472"/>
      <c r="G9" s="472"/>
      <c r="H9" s="472"/>
      <c r="I9" s="472"/>
      <c r="J9" s="472"/>
    </row>
    <row r="10" spans="1:10" ht="12.95" customHeight="1">
      <c r="A10" s="393"/>
      <c r="B10" s="393"/>
      <c r="C10" s="258"/>
      <c r="D10" s="259">
        <v>3</v>
      </c>
      <c r="E10" s="464" t="s">
        <v>635</v>
      </c>
      <c r="F10" s="464"/>
      <c r="G10" s="464"/>
      <c r="H10" s="464"/>
      <c r="I10" s="464"/>
      <c r="J10" s="464"/>
    </row>
    <row r="11" spans="1:10" ht="15">
      <c r="A11" s="393"/>
      <c r="B11" s="393"/>
      <c r="C11" s="258"/>
      <c r="D11" s="260" t="s">
        <v>139</v>
      </c>
      <c r="E11" s="482" t="s">
        <v>636</v>
      </c>
      <c r="F11" s="472"/>
      <c r="G11" s="472"/>
      <c r="H11" s="472"/>
      <c r="I11" s="472"/>
      <c r="J11" s="472"/>
    </row>
    <row r="12" spans="1:10" ht="15">
      <c r="A12" s="393"/>
      <c r="B12" s="393"/>
      <c r="C12" s="258"/>
      <c r="D12" s="260" t="s">
        <v>107</v>
      </c>
      <c r="E12" s="482" t="s">
        <v>637</v>
      </c>
      <c r="F12" s="472"/>
      <c r="G12" s="472"/>
      <c r="H12" s="472"/>
      <c r="I12" s="472"/>
      <c r="J12" s="472"/>
    </row>
    <row r="13" spans="1:10" ht="15">
      <c r="A13" s="393"/>
      <c r="B13" s="393"/>
      <c r="C13" s="258"/>
      <c r="D13" s="260" t="s">
        <v>212</v>
      </c>
      <c r="E13" s="483" t="s">
        <v>686</v>
      </c>
      <c r="F13" s="483"/>
      <c r="G13" s="483"/>
      <c r="H13" s="483"/>
      <c r="I13" s="483"/>
      <c r="J13" s="483"/>
    </row>
    <row r="14" spans="1:10" ht="15">
      <c r="A14" s="394"/>
      <c r="B14" s="394"/>
      <c r="C14" s="262"/>
      <c r="D14" s="263" t="s">
        <v>322</v>
      </c>
      <c r="E14" s="481" t="s">
        <v>677</v>
      </c>
      <c r="F14" s="481"/>
      <c r="G14" s="481"/>
      <c r="H14" s="481"/>
      <c r="I14" s="481"/>
      <c r="J14" s="481"/>
    </row>
    <row r="15" spans="1:10" ht="9.9499999999999993" customHeight="1">
      <c r="D15" s="264"/>
      <c r="E15" s="303"/>
      <c r="F15" s="303"/>
      <c r="G15" s="303"/>
      <c r="H15" s="303"/>
      <c r="I15" s="303"/>
      <c r="J15" s="303"/>
    </row>
    <row r="16" spans="1:10" ht="15">
      <c r="A16" s="391" t="s">
        <v>16</v>
      </c>
      <c r="B16" s="392" t="s">
        <v>167</v>
      </c>
      <c r="C16" s="256"/>
      <c r="D16" s="265" t="s">
        <v>109</v>
      </c>
      <c r="E16" s="462" t="s">
        <v>638</v>
      </c>
      <c r="F16" s="462"/>
      <c r="G16" s="462"/>
      <c r="H16" s="462"/>
      <c r="I16" s="462"/>
      <c r="J16" s="462"/>
    </row>
    <row r="17" spans="1:10" ht="15">
      <c r="A17" s="393"/>
      <c r="B17" s="393"/>
      <c r="C17" s="258"/>
      <c r="D17" s="260" t="s">
        <v>139</v>
      </c>
      <c r="E17" s="463" t="s">
        <v>639</v>
      </c>
      <c r="F17" s="464"/>
      <c r="G17" s="464"/>
      <c r="H17" s="464"/>
      <c r="I17" s="464"/>
      <c r="J17" s="464"/>
    </row>
    <row r="18" spans="1:10" ht="15">
      <c r="A18" s="393"/>
      <c r="B18" s="393"/>
      <c r="C18" s="258"/>
      <c r="D18" s="260" t="s">
        <v>107</v>
      </c>
      <c r="E18" s="464" t="s">
        <v>266</v>
      </c>
      <c r="F18" s="464"/>
      <c r="G18" s="464"/>
      <c r="H18" s="464"/>
      <c r="I18" s="464"/>
      <c r="J18" s="464"/>
    </row>
    <row r="19" spans="1:10" ht="15">
      <c r="A19" s="394"/>
      <c r="B19" s="394"/>
      <c r="C19" s="262"/>
      <c r="D19" s="263" t="s">
        <v>212</v>
      </c>
      <c r="E19" s="481" t="s">
        <v>640</v>
      </c>
      <c r="F19" s="481"/>
      <c r="G19" s="481"/>
      <c r="H19" s="481"/>
      <c r="I19" s="481"/>
      <c r="J19" s="481"/>
    </row>
    <row r="20" spans="1:10" ht="9.9499999999999993" customHeight="1">
      <c r="D20" s="264"/>
      <c r="E20" s="303"/>
      <c r="F20" s="303"/>
      <c r="G20" s="303"/>
      <c r="H20" s="303"/>
      <c r="I20" s="303"/>
      <c r="J20" s="303"/>
    </row>
    <row r="21" spans="1:10" ht="12.95" customHeight="1">
      <c r="A21" s="391" t="s">
        <v>17</v>
      </c>
      <c r="B21" s="392" t="s">
        <v>18</v>
      </c>
      <c r="C21" s="256"/>
      <c r="D21" s="265" t="s">
        <v>109</v>
      </c>
      <c r="E21" s="461" t="s">
        <v>641</v>
      </c>
      <c r="F21" s="461"/>
      <c r="G21" s="461"/>
      <c r="H21" s="461"/>
      <c r="I21" s="461"/>
      <c r="J21" s="461"/>
    </row>
    <row r="22" spans="1:10" ht="12.95" customHeight="1">
      <c r="A22" s="393"/>
      <c r="B22" s="393"/>
      <c r="C22" s="258"/>
      <c r="D22" s="260" t="s">
        <v>139</v>
      </c>
      <c r="E22" s="460" t="s">
        <v>266</v>
      </c>
      <c r="F22" s="460"/>
      <c r="G22" s="460"/>
      <c r="H22" s="460"/>
      <c r="I22" s="460"/>
      <c r="J22" s="460"/>
    </row>
    <row r="23" spans="1:10" ht="12.95" customHeight="1">
      <c r="A23" s="393"/>
      <c r="B23" s="393"/>
      <c r="C23" s="258"/>
      <c r="D23" s="260" t="s">
        <v>107</v>
      </c>
      <c r="E23" s="460" t="s">
        <v>266</v>
      </c>
      <c r="F23" s="460"/>
      <c r="G23" s="460"/>
      <c r="H23" s="460"/>
      <c r="I23" s="460"/>
      <c r="J23" s="460"/>
    </row>
    <row r="24" spans="1:10" ht="12.95" customHeight="1">
      <c r="A24" s="394"/>
      <c r="B24" s="394"/>
      <c r="C24" s="262"/>
      <c r="D24" s="263" t="s">
        <v>212</v>
      </c>
      <c r="E24" s="479" t="s">
        <v>266</v>
      </c>
      <c r="F24" s="480"/>
      <c r="G24" s="480"/>
      <c r="H24" s="480"/>
      <c r="I24" s="480"/>
      <c r="J24" s="480"/>
    </row>
    <row r="25" spans="1:10" ht="9.9499999999999993" customHeight="1">
      <c r="D25" s="264"/>
      <c r="E25" s="303"/>
      <c r="F25" s="303"/>
      <c r="G25" s="303"/>
      <c r="H25" s="303"/>
      <c r="I25" s="303"/>
      <c r="J25" s="303"/>
    </row>
    <row r="26" spans="1:10" ht="12.95" customHeight="1">
      <c r="A26" s="391" t="s">
        <v>23</v>
      </c>
      <c r="B26" s="392" t="s">
        <v>24</v>
      </c>
      <c r="C26" s="256"/>
      <c r="D26" s="265" t="s">
        <v>109</v>
      </c>
      <c r="E26" s="508" t="s">
        <v>642</v>
      </c>
      <c r="F26" s="508"/>
      <c r="G26" s="508"/>
      <c r="H26" s="508"/>
      <c r="I26" s="508"/>
      <c r="J26" s="508"/>
    </row>
    <row r="27" spans="1:10" ht="12.95" customHeight="1">
      <c r="A27" s="393"/>
      <c r="B27" s="393"/>
      <c r="C27" s="258"/>
      <c r="D27" s="260" t="s">
        <v>139</v>
      </c>
      <c r="E27" s="509" t="s">
        <v>643</v>
      </c>
      <c r="F27" s="497"/>
      <c r="G27" s="497"/>
      <c r="H27" s="497"/>
      <c r="I27" s="497"/>
      <c r="J27" s="497"/>
    </row>
    <row r="28" spans="1:10" ht="12.95" customHeight="1">
      <c r="A28" s="393"/>
      <c r="B28" s="393"/>
      <c r="C28" s="258"/>
      <c r="D28" s="260" t="s">
        <v>107</v>
      </c>
      <c r="E28" s="497" t="s">
        <v>266</v>
      </c>
      <c r="F28" s="497"/>
      <c r="G28" s="497"/>
      <c r="H28" s="497"/>
      <c r="I28" s="497"/>
      <c r="J28" s="497"/>
    </row>
    <row r="29" spans="1:10" ht="12.95" customHeight="1">
      <c r="A29" s="394"/>
      <c r="B29" s="394"/>
      <c r="C29" s="262"/>
      <c r="D29" s="263" t="s">
        <v>212</v>
      </c>
      <c r="E29" s="517" t="s">
        <v>645</v>
      </c>
      <c r="F29" s="518"/>
      <c r="G29" s="518"/>
      <c r="H29" s="518"/>
      <c r="I29" s="518"/>
      <c r="J29" s="518"/>
    </row>
    <row r="30" spans="1:10" ht="9.9499999999999993" customHeight="1">
      <c r="D30" s="266"/>
      <c r="E30" s="425"/>
      <c r="F30" s="426"/>
      <c r="G30" s="426"/>
      <c r="H30" s="426"/>
      <c r="I30" s="426"/>
      <c r="J30" s="426"/>
    </row>
    <row r="31" spans="1:10" ht="12.95" customHeight="1">
      <c r="A31" s="391">
        <v>3</v>
      </c>
      <c r="B31" s="392" t="s">
        <v>163</v>
      </c>
      <c r="C31" s="256"/>
      <c r="D31" s="265" t="s">
        <v>109</v>
      </c>
      <c r="E31" s="495" t="str">
        <f>'PLEASE FILL IN HERE FIRST!!!'!B15</f>
        <v>Zena SIM</v>
      </c>
      <c r="F31" s="495"/>
      <c r="G31" s="495"/>
      <c r="H31" s="495"/>
      <c r="I31" s="495"/>
      <c r="J31" s="495"/>
    </row>
    <row r="32" spans="1:10" ht="12.95" customHeight="1">
      <c r="A32" s="393"/>
      <c r="B32" s="393"/>
      <c r="C32" s="258"/>
      <c r="D32" s="260" t="s">
        <v>139</v>
      </c>
      <c r="E32" s="510" t="str">
        <f>'PLEASE FILL IN HERE FIRST!!!'!B17</f>
        <v>0065 6473 8022</v>
      </c>
      <c r="F32" s="510"/>
      <c r="G32" s="510"/>
      <c r="H32" s="510"/>
      <c r="I32" s="510"/>
      <c r="J32" s="510"/>
    </row>
    <row r="33" spans="1:10" ht="12.95" customHeight="1">
      <c r="A33" s="393"/>
      <c r="B33" s="393"/>
      <c r="C33" s="258"/>
      <c r="D33" s="260" t="s">
        <v>107</v>
      </c>
      <c r="E33" s="510" t="s">
        <v>266</v>
      </c>
      <c r="F33" s="510"/>
      <c r="G33" s="510"/>
      <c r="H33" s="510"/>
      <c r="I33" s="510"/>
      <c r="J33" s="510"/>
    </row>
    <row r="34" spans="1:10" ht="12.95" customHeight="1">
      <c r="A34" s="394"/>
      <c r="B34" s="394"/>
      <c r="C34" s="262"/>
      <c r="D34" s="263" t="s">
        <v>212</v>
      </c>
      <c r="E34" s="532" t="str">
        <f>'PLEASE FILL IN HERE FIRST!!!'!B21</f>
        <v>zena@ittf.com</v>
      </c>
      <c r="F34" s="533"/>
      <c r="G34" s="533"/>
      <c r="H34" s="533"/>
      <c r="I34" s="533"/>
      <c r="J34" s="533"/>
    </row>
    <row r="35" spans="1:10" ht="9.9499999999999993" customHeight="1">
      <c r="D35" s="264"/>
      <c r="E35" s="427"/>
      <c r="F35" s="427"/>
      <c r="G35" s="427"/>
      <c r="H35" s="427"/>
      <c r="I35" s="427"/>
      <c r="J35" s="427"/>
    </row>
    <row r="36" spans="1:10" ht="12.95" customHeight="1">
      <c r="A36" s="391">
        <v>4</v>
      </c>
      <c r="B36" s="392" t="s">
        <v>140</v>
      </c>
      <c r="C36" s="256"/>
      <c r="D36" s="257">
        <v>1</v>
      </c>
      <c r="E36" s="508" t="s">
        <v>646</v>
      </c>
      <c r="F36" s="508"/>
      <c r="G36" s="508"/>
      <c r="H36" s="508"/>
      <c r="I36" s="508"/>
      <c r="J36" s="508"/>
    </row>
    <row r="37" spans="1:10" ht="12.95" customHeight="1">
      <c r="A37" s="393"/>
      <c r="B37" s="393"/>
      <c r="C37" s="258"/>
      <c r="D37" s="259">
        <v>2</v>
      </c>
      <c r="E37" s="498" t="s">
        <v>647</v>
      </c>
      <c r="F37" s="498"/>
      <c r="G37" s="498"/>
      <c r="H37" s="498"/>
      <c r="I37" s="498"/>
      <c r="J37" s="498"/>
    </row>
    <row r="38" spans="1:10" ht="12.95" customHeight="1">
      <c r="A38" s="393"/>
      <c r="B38" s="393"/>
      <c r="C38" s="258"/>
      <c r="D38" s="259">
        <v>3</v>
      </c>
      <c r="E38" s="498" t="s">
        <v>648</v>
      </c>
      <c r="F38" s="498"/>
      <c r="G38" s="498"/>
      <c r="H38" s="498"/>
      <c r="I38" s="498"/>
      <c r="J38" s="498"/>
    </row>
    <row r="39" spans="1:10" ht="12.95" customHeight="1">
      <c r="A39" s="393"/>
      <c r="B39" s="393"/>
      <c r="C39" s="258"/>
      <c r="D39" s="260" t="s">
        <v>139</v>
      </c>
      <c r="E39" s="497" t="s">
        <v>649</v>
      </c>
      <c r="F39" s="497"/>
      <c r="G39" s="497"/>
      <c r="H39" s="497"/>
      <c r="I39" s="497"/>
      <c r="J39" s="497"/>
    </row>
    <row r="40" spans="1:10" ht="12.95" hidden="1" customHeight="1">
      <c r="A40" s="393"/>
      <c r="B40" s="393"/>
      <c r="C40" s="258"/>
      <c r="D40" s="260" t="s">
        <v>107</v>
      </c>
      <c r="E40" s="497" t="s">
        <v>644</v>
      </c>
      <c r="F40" s="497"/>
      <c r="G40" s="497"/>
      <c r="H40" s="497"/>
      <c r="I40" s="497"/>
      <c r="J40" s="497"/>
    </row>
    <row r="41" spans="1:10" ht="12.95" customHeight="1">
      <c r="A41" s="393"/>
      <c r="B41" s="393"/>
      <c r="C41" s="258"/>
      <c r="D41" s="260" t="s">
        <v>212</v>
      </c>
      <c r="E41" s="520" t="s">
        <v>650</v>
      </c>
      <c r="F41" s="520"/>
      <c r="G41" s="520"/>
      <c r="H41" s="520"/>
      <c r="I41" s="520"/>
      <c r="J41" s="520"/>
    </row>
    <row r="42" spans="1:10" ht="12.95" customHeight="1">
      <c r="A42" s="394"/>
      <c r="B42" s="394"/>
      <c r="C42" s="262"/>
      <c r="D42" s="263" t="s">
        <v>322</v>
      </c>
      <c r="E42" s="517" t="s">
        <v>651</v>
      </c>
      <c r="F42" s="517"/>
      <c r="G42" s="517"/>
      <c r="H42" s="517"/>
      <c r="I42" s="517"/>
      <c r="J42" s="517"/>
    </row>
    <row r="43" spans="1:10" ht="9.9499999999999993" customHeight="1">
      <c r="D43" s="264"/>
      <c r="E43" s="433"/>
      <c r="F43" s="433"/>
      <c r="G43" s="433"/>
      <c r="H43" s="433"/>
      <c r="I43" s="433"/>
      <c r="J43" s="433"/>
    </row>
    <row r="44" spans="1:10" ht="12.95" customHeight="1">
      <c r="A44" s="391">
        <v>5</v>
      </c>
      <c r="B44" s="392" t="s">
        <v>141</v>
      </c>
      <c r="C44" s="256"/>
      <c r="D44" s="257">
        <v>1</v>
      </c>
      <c r="E44" s="495" t="str">
        <f>'PLEASE FILL IN HERE FIRST!!!'!B53</f>
        <v>Men's Singles (MS)</v>
      </c>
      <c r="F44" s="495"/>
      <c r="G44" s="428" t="str">
        <f>'PLEASE FILL IN HERE FIRST!!!'!A53</f>
        <v>mandatory event</v>
      </c>
      <c r="H44" s="429"/>
      <c r="I44" s="429"/>
      <c r="J44" s="430"/>
    </row>
    <row r="45" spans="1:10" ht="12.95" customHeight="1">
      <c r="A45" s="393"/>
      <c r="B45" s="393"/>
      <c r="C45" s="258"/>
      <c r="D45" s="259">
        <v>2</v>
      </c>
      <c r="E45" s="531" t="str">
        <f>'PLEASE FILL IN HERE FIRST!!!'!B55</f>
        <v>Women's Singles (WS)</v>
      </c>
      <c r="F45" s="510"/>
      <c r="G45" s="431" t="str">
        <f>'PLEASE FILL IN HERE FIRST!!!'!A55</f>
        <v>mandatory event</v>
      </c>
      <c r="H45" s="432"/>
      <c r="I45" s="432"/>
      <c r="J45" s="433"/>
    </row>
    <row r="46" spans="1:10" ht="12.95" customHeight="1">
      <c r="A46" s="471"/>
      <c r="B46" s="471"/>
      <c r="C46" s="471"/>
      <c r="D46" s="259">
        <v>3</v>
      </c>
      <c r="E46" s="510" t="str">
        <f>'PLEASE FILL IN HERE FIRST!!!'!B57</f>
        <v>Men's Doubles (MD)</v>
      </c>
      <c r="F46" s="510"/>
      <c r="G46" s="431" t="str">
        <f>'PLEASE FILL IN HERE FIRST!!!'!A57</f>
        <v>mandatory event</v>
      </c>
      <c r="H46" s="432"/>
      <c r="I46" s="432"/>
      <c r="J46" s="433"/>
    </row>
    <row r="47" spans="1:10" ht="12.95" customHeight="1">
      <c r="A47" s="471"/>
      <c r="B47" s="471"/>
      <c r="C47" s="471"/>
      <c r="D47" s="259">
        <v>4</v>
      </c>
      <c r="E47" s="510" t="str">
        <f>'PLEASE FILL IN HERE FIRST!!!'!B59</f>
        <v>Women's Doubles (WD)</v>
      </c>
      <c r="F47" s="510"/>
      <c r="G47" s="431" t="str">
        <f>'PLEASE FILL IN HERE FIRST!!!'!A57</f>
        <v>mandatory event</v>
      </c>
      <c r="H47" s="432"/>
      <c r="I47" s="432"/>
      <c r="J47" s="431"/>
    </row>
    <row r="48" spans="1:10" ht="15" customHeight="1">
      <c r="A48" s="471"/>
      <c r="B48" s="471"/>
      <c r="C48" s="471"/>
      <c r="D48" s="259">
        <v>5</v>
      </c>
      <c r="E48" s="519" t="str">
        <f>IF('PLEASE FILL IN HERE FIRST!!!'!A61="mandatory event",'PLEASE FILL IN HERE FIRST!!!'!B61,IF('PLEASE FILL IN HERE FIRST!!!'!A61="confirmed event",'PLEASE FILL IN HERE FIRST!!!'!B61,IF('PLEASE FILL IN HERE FIRST!!!'!A61="No"," ")))</f>
        <v>Mixed Doubles (XD)</v>
      </c>
      <c r="F48" s="519"/>
      <c r="G48" s="431" t="str">
        <f>'PLEASE FILL IN HERE FIRST!!!'!A61</f>
        <v>mandatory event</v>
      </c>
      <c r="H48" s="434"/>
      <c r="I48" s="434"/>
      <c r="J48" s="434"/>
    </row>
    <row r="49" spans="1:10" ht="15" hidden="1" customHeight="1">
      <c r="A49" s="471"/>
      <c r="B49" s="471"/>
      <c r="C49" s="471"/>
      <c r="D49" s="259">
        <v>5</v>
      </c>
      <c r="E49" s="511" t="str">
        <f>IF('PLEASE FILL IN HERE FIRST!!!'!A63="mandatory event",'PLEASE FILL IN HERE FIRST!!!'!B63,IF('PLEASE FILL IN HERE FIRST!!!'!A63="confirmed event",'PLEASE FILL IN HERE FIRST!!!'!B63,IF('PLEASE FILL IN HERE FIRST!!!'!A63="No"," ")))</f>
        <v xml:space="preserve"> </v>
      </c>
      <c r="F49" s="511"/>
      <c r="G49" s="270" t="str">
        <f>'PLEASE FILL IN HERE FIRST!!!'!A63</f>
        <v>no</v>
      </c>
      <c r="H49" s="512" t="s">
        <v>447</v>
      </c>
      <c r="I49" s="512"/>
      <c r="J49" s="512"/>
    </row>
    <row r="50" spans="1:10" ht="15" hidden="1" customHeight="1">
      <c r="A50" s="471"/>
      <c r="B50" s="471"/>
      <c r="C50" s="471"/>
      <c r="D50" s="259">
        <v>6</v>
      </c>
      <c r="E50" s="511" t="str">
        <f>IF('PLEASE FILL IN HERE FIRST!!!'!A65="mandatory event",'PLEASE FILL IN HERE FIRST!!!'!B65,IF('PLEASE FILL IN HERE FIRST!!!'!A65="confirmed event",'PLEASE FILL IN HERE FIRST!!!'!B65,IF('PLEASE FILL IN HERE FIRST!!!'!A65="No"," ")))</f>
        <v xml:space="preserve"> </v>
      </c>
      <c r="F50" s="511"/>
      <c r="G50" s="270" t="str">
        <f>'PLEASE FILL IN HERE FIRST!!!'!A65</f>
        <v>no</v>
      </c>
      <c r="H50" s="512"/>
      <c r="I50" s="512"/>
      <c r="J50" s="512"/>
    </row>
    <row r="51" spans="1:10" ht="15" customHeight="1">
      <c r="A51" s="394"/>
      <c r="B51" s="394"/>
      <c r="C51" s="262"/>
      <c r="D51" s="271"/>
      <c r="E51" s="515" t="str">
        <f>IF(E49="U21 Men's Singles (U21 MS)","Under 21 Category for 2018 : Born on or after January 1st, 1997"," ")</f>
        <v xml:space="preserve"> </v>
      </c>
      <c r="F51" s="515"/>
      <c r="G51" s="515"/>
      <c r="H51" s="515"/>
      <c r="I51" s="515"/>
      <c r="J51" s="515"/>
    </row>
    <row r="52" spans="1:10" ht="9.9499999999999993" customHeight="1">
      <c r="E52" s="264"/>
      <c r="F52" s="264"/>
      <c r="G52" s="264"/>
      <c r="H52" s="264"/>
      <c r="I52" s="264"/>
      <c r="J52" s="264"/>
    </row>
    <row r="53" spans="1:10" ht="12.95" customHeight="1">
      <c r="A53" s="395">
        <v>6</v>
      </c>
      <c r="B53" s="396" t="s">
        <v>142</v>
      </c>
      <c r="C53" s="272"/>
      <c r="D53" s="273"/>
      <c r="E53" s="274" t="s">
        <v>566</v>
      </c>
      <c r="F53" s="275">
        <f>'PLEASE FILL IN HERE FIRST!!!'!B9</f>
        <v>43690</v>
      </c>
      <c r="G53" s="275">
        <f>INDEX(Events!O2:O29,MATCH('PLEASE FILL IN HERE FIRST!!!'!B7,Events!D2:D29,0))</f>
        <v>43691</v>
      </c>
      <c r="H53" s="358" t="s">
        <v>554</v>
      </c>
      <c r="I53" s="275">
        <f>INDEX(Events!P2:P29,MATCH('PLEASE FILL IN HERE FIRST!!!'!B7,Events!D2:D29,0))</f>
        <v>43692</v>
      </c>
      <c r="J53" s="275">
        <f>'PLEASE FILL IN HERE FIRST!!!'!D9</f>
        <v>43695</v>
      </c>
    </row>
    <row r="54" spans="1:10" ht="9.9499999999999993" customHeight="1">
      <c r="E54" s="264"/>
      <c r="F54" s="264"/>
      <c r="G54" s="264"/>
      <c r="H54" s="264"/>
      <c r="I54" s="264"/>
      <c r="J54" s="264"/>
    </row>
    <row r="55" spans="1:10" ht="12.95" customHeight="1">
      <c r="A55" s="395">
        <v>7</v>
      </c>
      <c r="B55" s="396" t="s">
        <v>143</v>
      </c>
      <c r="C55" s="272"/>
      <c r="D55" s="273"/>
      <c r="E55" s="246" t="str">
        <f>INDEX(Events!H2:H29,MATCH('PLEASE FILL IN HERE FIRST!!!'!B7,Events!D2:D29,0))</f>
        <v>First Stage:  2 Days</v>
      </c>
      <c r="F55" s="356" t="str">
        <f>INDEX(Events!I2:I29,MATCH('PLEASE FILL IN HERE FIRST!!!'!B7,Events!D2:D29,0))</f>
        <v>Knock-Out</v>
      </c>
      <c r="G55" s="521" t="s">
        <v>624</v>
      </c>
      <c r="H55" s="521"/>
      <c r="I55" s="521"/>
      <c r="J55" s="521"/>
    </row>
    <row r="56" spans="1:10" ht="9.9499999999999993" customHeight="1">
      <c r="E56" s="264"/>
      <c r="F56" s="264"/>
      <c r="G56" s="264"/>
      <c r="H56" s="264"/>
      <c r="I56" s="264"/>
      <c r="J56" s="264"/>
    </row>
    <row r="57" spans="1:10" ht="12.95" customHeight="1">
      <c r="A57" s="391">
        <v>8</v>
      </c>
      <c r="B57" s="392" t="s">
        <v>569</v>
      </c>
      <c r="C57" s="256"/>
      <c r="D57" s="276"/>
      <c r="E57" s="277" t="s">
        <v>144</v>
      </c>
      <c r="F57" s="267"/>
      <c r="G57" s="278">
        <f>F53-1</f>
        <v>43689</v>
      </c>
      <c r="H57" s="279" t="s">
        <v>145</v>
      </c>
      <c r="I57" s="280">
        <v>0.5</v>
      </c>
      <c r="J57" s="267" t="s">
        <v>146</v>
      </c>
    </row>
    <row r="58" spans="1:10" ht="12.95" customHeight="1">
      <c r="A58" s="393"/>
      <c r="B58" s="393"/>
      <c r="C58" s="258"/>
      <c r="D58" s="258"/>
      <c r="E58" s="281" t="s">
        <v>145</v>
      </c>
      <c r="F58" s="473" t="s">
        <v>675</v>
      </c>
      <c r="G58" s="473"/>
      <c r="H58" s="473"/>
      <c r="I58" s="473"/>
      <c r="J58" s="473"/>
    </row>
    <row r="59" spans="1:10" ht="8.1" customHeight="1">
      <c r="A59" s="393"/>
      <c r="B59" s="393"/>
      <c r="C59" s="258"/>
      <c r="D59" s="258"/>
      <c r="E59" s="281"/>
      <c r="F59" s="357"/>
      <c r="G59" s="357"/>
      <c r="H59" s="357"/>
      <c r="I59" s="357"/>
      <c r="J59" s="357"/>
    </row>
    <row r="60" spans="1:10" ht="12.95" customHeight="1">
      <c r="A60" s="397"/>
      <c r="B60" s="392" t="s">
        <v>570</v>
      </c>
      <c r="C60" s="276"/>
      <c r="D60" s="276"/>
      <c r="E60" s="277" t="s">
        <v>144</v>
      </c>
      <c r="F60" s="267"/>
      <c r="G60" s="278">
        <f>F53-2</f>
        <v>43688</v>
      </c>
      <c r="H60" s="279" t="s">
        <v>145</v>
      </c>
      <c r="I60" s="280">
        <v>0.45833333333333398</v>
      </c>
      <c r="J60" s="267" t="s">
        <v>146</v>
      </c>
    </row>
    <row r="61" spans="1:10" ht="12.95" customHeight="1">
      <c r="A61" s="393"/>
      <c r="B61" s="393"/>
      <c r="C61" s="258"/>
      <c r="D61" s="258"/>
      <c r="E61" s="281" t="s">
        <v>145</v>
      </c>
      <c r="F61" s="473" t="s">
        <v>675</v>
      </c>
      <c r="G61" s="473"/>
      <c r="H61" s="473"/>
      <c r="I61" s="473"/>
      <c r="J61" s="473"/>
    </row>
    <row r="62" spans="1:10" ht="9" customHeight="1">
      <c r="A62" s="394"/>
      <c r="B62" s="394"/>
      <c r="C62" s="261"/>
      <c r="D62" s="261"/>
      <c r="E62" s="506"/>
      <c r="F62" s="506"/>
      <c r="G62" s="506"/>
      <c r="H62" s="506"/>
      <c r="I62" s="506"/>
      <c r="J62" s="506"/>
    </row>
    <row r="63" spans="1:10" ht="9.9499999999999993" customHeight="1"/>
    <row r="64" spans="1:10" ht="12.95" customHeight="1">
      <c r="A64" s="391">
        <v>9</v>
      </c>
      <c r="B64" s="392" t="s">
        <v>200</v>
      </c>
      <c r="C64" s="516" t="s">
        <v>21</v>
      </c>
      <c r="D64" s="516"/>
      <c r="E64" s="435">
        <v>12</v>
      </c>
      <c r="F64" s="513" t="s">
        <v>464</v>
      </c>
      <c r="G64" s="513"/>
      <c r="H64" s="282" t="s">
        <v>87</v>
      </c>
      <c r="I64" s="424" t="s">
        <v>308</v>
      </c>
      <c r="J64" s="418" t="s">
        <v>511</v>
      </c>
    </row>
    <row r="65" spans="1:10" ht="12.95" customHeight="1">
      <c r="A65" s="398"/>
      <c r="B65" s="398"/>
      <c r="C65" s="283"/>
      <c r="D65" s="260" t="s">
        <v>22</v>
      </c>
      <c r="E65" s="423">
        <v>12</v>
      </c>
      <c r="F65" s="507" t="s">
        <v>464</v>
      </c>
      <c r="G65" s="507"/>
      <c r="H65" s="284" t="s">
        <v>87</v>
      </c>
      <c r="I65" s="284"/>
      <c r="J65" s="284"/>
    </row>
    <row r="66" spans="1:10" ht="12.95" customHeight="1">
      <c r="A66" s="393"/>
      <c r="B66" s="393"/>
      <c r="C66" s="260"/>
      <c r="D66" s="260" t="s">
        <v>147</v>
      </c>
      <c r="E66" s="285"/>
      <c r="F66" s="499" t="s">
        <v>427</v>
      </c>
      <c r="G66" s="499"/>
      <c r="H66" s="284" t="s">
        <v>455</v>
      </c>
      <c r="I66" s="284"/>
      <c r="J66" s="284"/>
    </row>
    <row r="67" spans="1:10" ht="12.95" customHeight="1">
      <c r="A67" s="394"/>
      <c r="B67" s="394"/>
      <c r="C67" s="286"/>
      <c r="D67" s="263" t="s">
        <v>148</v>
      </c>
      <c r="E67" s="287"/>
      <c r="F67" s="514" t="s">
        <v>613</v>
      </c>
      <c r="G67" s="514"/>
      <c r="H67" s="288" t="s">
        <v>548</v>
      </c>
      <c r="I67" s="289"/>
      <c r="J67" s="289"/>
    </row>
    <row r="68" spans="1:10" ht="9.9499999999999993" customHeight="1"/>
    <row r="69" spans="1:10" ht="12.95" customHeight="1">
      <c r="A69" s="391">
        <v>10</v>
      </c>
      <c r="B69" s="392" t="s">
        <v>149</v>
      </c>
      <c r="C69" s="256"/>
      <c r="D69" s="276"/>
      <c r="E69" s="376" t="s">
        <v>557</v>
      </c>
      <c r="F69" s="290"/>
      <c r="G69" s="291">
        <f>'PLEASE FILL IN HERE FIRST!!!'!B41</f>
        <v>190000</v>
      </c>
      <c r="H69" s="292" t="s">
        <v>555</v>
      </c>
      <c r="I69" s="523" t="s">
        <v>625</v>
      </c>
      <c r="J69" s="523"/>
    </row>
    <row r="70" spans="1:10" ht="12.95" customHeight="1">
      <c r="A70" s="394"/>
      <c r="B70" s="399"/>
      <c r="C70" s="293"/>
      <c r="D70" s="262"/>
      <c r="E70" s="294"/>
      <c r="F70" s="294"/>
      <c r="G70" s="295">
        <v>0.1</v>
      </c>
      <c r="H70" s="375" t="s">
        <v>150</v>
      </c>
      <c r="I70" s="524" t="s">
        <v>626</v>
      </c>
      <c r="J70" s="524"/>
    </row>
    <row r="71" spans="1:10" ht="9.9499999999999993" customHeight="1">
      <c r="E71" s="264"/>
      <c r="F71" s="264"/>
      <c r="G71" s="264"/>
      <c r="H71" s="264"/>
      <c r="I71" s="264"/>
      <c r="J71" s="264"/>
    </row>
    <row r="72" spans="1:10" ht="12.95" customHeight="1">
      <c r="A72" s="391">
        <v>11</v>
      </c>
      <c r="B72" s="392" t="s">
        <v>151</v>
      </c>
      <c r="C72" s="256"/>
      <c r="D72" s="296" t="s">
        <v>128</v>
      </c>
      <c r="E72" s="522" t="s">
        <v>323</v>
      </c>
      <c r="F72" s="522"/>
      <c r="G72" s="522"/>
      <c r="H72" s="522"/>
      <c r="I72" s="522"/>
      <c r="J72" s="522"/>
    </row>
    <row r="73" spans="1:10" ht="12.95" customHeight="1">
      <c r="A73" s="398"/>
      <c r="B73" s="398"/>
      <c r="C73" s="297"/>
      <c r="D73" s="298"/>
      <c r="E73" s="500" t="s">
        <v>324</v>
      </c>
      <c r="F73" s="500"/>
      <c r="G73" s="500"/>
      <c r="H73" s="500"/>
      <c r="I73" s="500"/>
      <c r="J73" s="500"/>
    </row>
    <row r="74" spans="1:10" ht="12.95" customHeight="1">
      <c r="A74" s="398"/>
      <c r="B74" s="398"/>
      <c r="C74" s="297"/>
      <c r="D74" s="298"/>
      <c r="E74" s="500" t="s">
        <v>219</v>
      </c>
      <c r="F74" s="500"/>
      <c r="G74" s="500"/>
      <c r="H74" s="500"/>
      <c r="I74" s="500"/>
      <c r="J74" s="500"/>
    </row>
    <row r="75" spans="1:10" ht="12.95" customHeight="1">
      <c r="A75" s="398"/>
      <c r="B75" s="398"/>
      <c r="C75" s="297"/>
      <c r="D75" s="298"/>
      <c r="E75" s="500" t="s">
        <v>218</v>
      </c>
      <c r="F75" s="500"/>
      <c r="G75" s="500"/>
      <c r="H75" s="500"/>
      <c r="I75" s="500"/>
      <c r="J75" s="500"/>
    </row>
    <row r="76" spans="1:10" ht="5.0999999999999996" customHeight="1">
      <c r="A76" s="398"/>
      <c r="B76" s="398"/>
      <c r="C76" s="297"/>
      <c r="D76" s="298"/>
      <c r="E76" s="499"/>
      <c r="F76" s="499"/>
      <c r="G76" s="499"/>
      <c r="H76" s="499"/>
      <c r="I76" s="499"/>
      <c r="J76" s="499"/>
    </row>
    <row r="77" spans="1:10" ht="15">
      <c r="A77" s="393"/>
      <c r="B77" s="400"/>
      <c r="C77" s="258"/>
      <c r="D77" s="494"/>
      <c r="E77" s="269" t="s">
        <v>325</v>
      </c>
      <c r="F77" s="269"/>
      <c r="G77" s="269"/>
      <c r="H77" s="269"/>
      <c r="I77" s="299">
        <f>'PLEASE FILL IN HERE FIRST!!!'!B47</f>
        <v>150</v>
      </c>
      <c r="J77" s="268" t="str">
        <f>'PLEASE FILL IN HERE FIRST!!!'!B43</f>
        <v>Euro €</v>
      </c>
    </row>
    <row r="78" spans="1:10" ht="15">
      <c r="A78" s="393"/>
      <c r="B78" s="400"/>
      <c r="C78" s="258"/>
      <c r="D78" s="494"/>
      <c r="E78" s="501" t="s">
        <v>326</v>
      </c>
      <c r="F78" s="501"/>
      <c r="G78" s="501"/>
      <c r="H78" s="501"/>
      <c r="I78" s="299">
        <f>'PLEASE FILL IN HERE FIRST!!!'!B49</f>
        <v>150</v>
      </c>
      <c r="J78" s="268" t="str">
        <f>'PLEASE FILL IN HERE FIRST!!!'!B43</f>
        <v>Euro €</v>
      </c>
    </row>
    <row r="79" spans="1:10" ht="12.95" customHeight="1">
      <c r="A79" s="393"/>
      <c r="B79" s="401"/>
      <c r="C79" s="534" t="s">
        <v>217</v>
      </c>
      <c r="D79" s="534"/>
      <c r="E79" s="503" t="s">
        <v>266</v>
      </c>
      <c r="F79" s="503"/>
      <c r="G79" s="503"/>
      <c r="H79" s="503"/>
      <c r="I79" s="503"/>
      <c r="J79" s="503"/>
    </row>
    <row r="80" spans="1:10" ht="13.5">
      <c r="A80" s="393"/>
      <c r="B80" s="401"/>
      <c r="C80" s="534"/>
      <c r="D80" s="534"/>
      <c r="E80" s="504"/>
      <c r="F80" s="504"/>
      <c r="G80" s="504"/>
      <c r="H80" s="504"/>
      <c r="I80" s="504"/>
      <c r="J80" s="504"/>
    </row>
    <row r="81" spans="1:11" ht="13.5">
      <c r="A81" s="393"/>
      <c r="B81" s="401"/>
      <c r="C81" s="534"/>
      <c r="D81" s="534"/>
      <c r="E81" s="504"/>
      <c r="F81" s="504"/>
      <c r="G81" s="504"/>
      <c r="H81" s="504"/>
      <c r="I81" s="504"/>
      <c r="J81" s="504"/>
    </row>
    <row r="82" spans="1:11" ht="13.5">
      <c r="A82" s="393"/>
      <c r="B82" s="401"/>
      <c r="C82" s="534"/>
      <c r="D82" s="534"/>
      <c r="E82" s="504"/>
      <c r="F82" s="504"/>
      <c r="G82" s="504"/>
      <c r="H82" s="504"/>
      <c r="I82" s="504"/>
      <c r="J82" s="504"/>
    </row>
    <row r="83" spans="1:11">
      <c r="A83" s="393"/>
      <c r="B83" s="393"/>
      <c r="C83" s="534"/>
      <c r="D83" s="534"/>
      <c r="E83" s="505"/>
      <c r="F83" s="505"/>
      <c r="G83" s="505"/>
      <c r="H83" s="505"/>
      <c r="I83" s="505"/>
      <c r="J83" s="505"/>
    </row>
    <row r="84" spans="1:11" ht="15">
      <c r="A84" s="397"/>
      <c r="B84" s="397"/>
      <c r="C84" s="276"/>
      <c r="D84" s="296" t="s">
        <v>129</v>
      </c>
      <c r="E84" s="473" t="s">
        <v>659</v>
      </c>
      <c r="F84" s="473"/>
      <c r="G84" s="473"/>
      <c r="H84" s="473"/>
      <c r="I84" s="473"/>
      <c r="J84" s="473"/>
      <c r="K84" s="304"/>
    </row>
    <row r="85" spans="1:11" ht="15">
      <c r="A85" s="393"/>
      <c r="B85" s="393"/>
      <c r="C85" s="258"/>
      <c r="D85" s="260" t="s">
        <v>152</v>
      </c>
      <c r="E85" s="473" t="s">
        <v>653</v>
      </c>
      <c r="F85" s="473"/>
      <c r="G85" s="473"/>
      <c r="H85" s="473"/>
      <c r="I85" s="473"/>
      <c r="J85" s="473"/>
      <c r="K85" s="304"/>
    </row>
    <row r="86" spans="1:11" ht="15">
      <c r="A86" s="393"/>
      <c r="B86" s="393"/>
      <c r="C86" s="258"/>
      <c r="D86" s="260" t="s">
        <v>152</v>
      </c>
      <c r="E86" s="473" t="s">
        <v>266</v>
      </c>
      <c r="F86" s="473"/>
      <c r="G86" s="473"/>
      <c r="H86" s="473"/>
      <c r="I86" s="473"/>
      <c r="J86" s="473"/>
      <c r="K86" s="304"/>
    </row>
    <row r="87" spans="1:11" ht="15">
      <c r="A87" s="393"/>
      <c r="B87" s="393"/>
      <c r="C87" s="258"/>
      <c r="D87" s="260" t="s">
        <v>153</v>
      </c>
      <c r="E87" s="460" t="s">
        <v>652</v>
      </c>
      <c r="F87" s="460"/>
      <c r="G87" s="460"/>
      <c r="H87" s="460"/>
      <c r="I87" s="460"/>
      <c r="J87" s="460"/>
      <c r="K87" s="304"/>
    </row>
    <row r="88" spans="1:11" ht="15">
      <c r="A88" s="393"/>
      <c r="B88" s="393"/>
      <c r="C88" s="258"/>
      <c r="D88" s="260" t="s">
        <v>154</v>
      </c>
      <c r="E88" s="460" t="s">
        <v>266</v>
      </c>
      <c r="F88" s="460"/>
      <c r="G88" s="460"/>
      <c r="H88" s="460"/>
      <c r="I88" s="460"/>
      <c r="J88" s="460"/>
      <c r="K88" s="304"/>
    </row>
    <row r="89" spans="1:11" ht="15">
      <c r="A89" s="393"/>
      <c r="B89" s="393"/>
      <c r="C89" s="258"/>
      <c r="D89" s="260" t="s">
        <v>322</v>
      </c>
      <c r="E89" s="502" t="s">
        <v>681</v>
      </c>
      <c r="F89" s="502"/>
      <c r="G89" s="502"/>
      <c r="H89" s="502"/>
      <c r="I89" s="502"/>
      <c r="J89" s="502"/>
      <c r="K89" s="304"/>
    </row>
    <row r="90" spans="1:11" ht="15">
      <c r="A90" s="393"/>
      <c r="B90" s="393"/>
      <c r="C90" s="258"/>
      <c r="D90" s="258"/>
      <c r="E90" s="445" t="s">
        <v>155</v>
      </c>
      <c r="F90" s="445"/>
      <c r="G90" s="445"/>
      <c r="H90" s="300">
        <v>160</v>
      </c>
      <c r="I90" s="301" t="str">
        <f>'PLEASE FILL IN HERE FIRST!!!'!B43</f>
        <v>Euro €</v>
      </c>
      <c r="J90" s="269"/>
      <c r="K90" s="304"/>
    </row>
    <row r="91" spans="1:11" ht="15">
      <c r="A91" s="393"/>
      <c r="B91" s="393"/>
      <c r="C91" s="258"/>
      <c r="D91" s="258"/>
      <c r="E91" s="445" t="s">
        <v>156</v>
      </c>
      <c r="F91" s="445"/>
      <c r="G91" s="445"/>
      <c r="H91" s="300">
        <v>130</v>
      </c>
      <c r="I91" s="301" t="str">
        <f>'PLEASE FILL IN HERE FIRST!!!'!B43</f>
        <v>Euro €</v>
      </c>
      <c r="J91" s="269"/>
      <c r="K91" s="304"/>
    </row>
    <row r="92" spans="1:11" ht="15">
      <c r="A92" s="393"/>
      <c r="B92" s="393"/>
      <c r="C92" s="258"/>
      <c r="D92" s="258"/>
      <c r="E92" s="445" t="s">
        <v>631</v>
      </c>
      <c r="F92" s="445"/>
      <c r="G92" s="445"/>
      <c r="H92" s="300">
        <v>190</v>
      </c>
      <c r="I92" s="301" t="s">
        <v>61</v>
      </c>
      <c r="J92" s="269"/>
      <c r="K92" s="304"/>
    </row>
    <row r="93" spans="1:11" ht="15" customHeight="1">
      <c r="A93" s="393"/>
      <c r="B93" s="393"/>
      <c r="C93" s="258"/>
      <c r="D93" s="302"/>
      <c r="E93" s="526" t="s">
        <v>327</v>
      </c>
      <c r="F93" s="526"/>
      <c r="G93" s="526"/>
      <c r="H93" s="526"/>
      <c r="I93" s="526"/>
      <c r="J93" s="526"/>
      <c r="K93" s="304"/>
    </row>
    <row r="94" spans="1:11">
      <c r="A94" s="393"/>
      <c r="B94" s="393"/>
      <c r="C94" s="258"/>
      <c r="D94" s="302"/>
      <c r="E94" s="303" t="s">
        <v>209</v>
      </c>
      <c r="F94" s="303"/>
      <c r="G94" s="303"/>
      <c r="H94" s="303"/>
      <c r="I94" s="303"/>
      <c r="J94" s="303"/>
      <c r="K94" s="304"/>
    </row>
    <row r="95" spans="1:11">
      <c r="A95" s="393"/>
      <c r="B95" s="393"/>
      <c r="C95" s="258"/>
      <c r="D95" s="302"/>
      <c r="E95" s="527" t="s">
        <v>210</v>
      </c>
      <c r="F95" s="527"/>
      <c r="G95" s="527"/>
      <c r="H95" s="527"/>
      <c r="I95" s="527"/>
      <c r="J95" s="527"/>
      <c r="K95" s="527"/>
    </row>
    <row r="96" spans="1:11">
      <c r="A96" s="393"/>
      <c r="B96" s="393"/>
      <c r="C96" s="258"/>
      <c r="D96" s="302"/>
      <c r="E96" s="527" t="s">
        <v>211</v>
      </c>
      <c r="F96" s="527"/>
      <c r="G96" s="527"/>
      <c r="H96" s="527"/>
      <c r="I96" s="527"/>
      <c r="J96" s="527"/>
      <c r="K96" s="527"/>
    </row>
    <row r="97" spans="1:11" ht="12.95" customHeight="1">
      <c r="A97" s="393"/>
      <c r="B97" s="401"/>
      <c r="C97" s="438" t="s">
        <v>217</v>
      </c>
      <c r="D97" s="438"/>
      <c r="E97" s="528" t="s">
        <v>684</v>
      </c>
      <c r="F97" s="528"/>
      <c r="G97" s="528"/>
      <c r="H97" s="528"/>
      <c r="I97" s="528"/>
      <c r="J97" s="528"/>
      <c r="K97" s="304"/>
    </row>
    <row r="98" spans="1:11">
      <c r="A98" s="393"/>
      <c r="B98" s="402"/>
      <c r="C98" s="438"/>
      <c r="D98" s="438"/>
      <c r="E98" s="529"/>
      <c r="F98" s="529"/>
      <c r="G98" s="529"/>
      <c r="H98" s="529"/>
      <c r="I98" s="529"/>
      <c r="J98" s="529"/>
      <c r="K98" s="304"/>
    </row>
    <row r="99" spans="1:11">
      <c r="A99" s="393"/>
      <c r="B99" s="402"/>
      <c r="C99" s="438"/>
      <c r="D99" s="438"/>
      <c r="E99" s="529"/>
      <c r="F99" s="529"/>
      <c r="G99" s="529"/>
      <c r="H99" s="529"/>
      <c r="I99" s="529"/>
      <c r="J99" s="529"/>
      <c r="K99" s="304"/>
    </row>
    <row r="100" spans="1:11">
      <c r="A100" s="393"/>
      <c r="B100" s="402"/>
      <c r="C100" s="438"/>
      <c r="D100" s="438"/>
      <c r="E100" s="529"/>
      <c r="F100" s="529"/>
      <c r="G100" s="529"/>
      <c r="H100" s="529"/>
      <c r="I100" s="529"/>
      <c r="J100" s="529"/>
      <c r="K100" s="304"/>
    </row>
    <row r="101" spans="1:11">
      <c r="A101" s="394"/>
      <c r="B101" s="394"/>
      <c r="C101" s="439"/>
      <c r="D101" s="439"/>
      <c r="E101" s="530"/>
      <c r="F101" s="530"/>
      <c r="G101" s="530"/>
      <c r="H101" s="530"/>
      <c r="I101" s="530"/>
      <c r="J101" s="530"/>
      <c r="K101" s="304"/>
    </row>
    <row r="102" spans="1:11" ht="5.0999999999999996" customHeight="1">
      <c r="E102" s="419"/>
      <c r="F102" s="419"/>
      <c r="G102" s="419"/>
      <c r="H102" s="419"/>
      <c r="I102" s="419"/>
      <c r="J102" s="419"/>
    </row>
    <row r="103" spans="1:11" ht="15">
      <c r="A103" s="403"/>
      <c r="B103" s="392"/>
      <c r="C103" s="257"/>
      <c r="D103" s="296" t="s">
        <v>130</v>
      </c>
      <c r="E103" s="498" t="s">
        <v>654</v>
      </c>
      <c r="F103" s="498"/>
      <c r="G103" s="498"/>
      <c r="H103" s="498"/>
      <c r="I103" s="498"/>
      <c r="J103" s="498"/>
    </row>
    <row r="104" spans="1:11" ht="15">
      <c r="A104" s="393"/>
      <c r="B104" s="393"/>
      <c r="C104" s="259"/>
      <c r="D104" s="260" t="s">
        <v>152</v>
      </c>
      <c r="E104" s="535" t="s">
        <v>655</v>
      </c>
      <c r="F104" s="498"/>
      <c r="G104" s="498"/>
      <c r="H104" s="498"/>
      <c r="I104" s="498"/>
      <c r="J104" s="498"/>
    </row>
    <row r="105" spans="1:11" ht="15">
      <c r="A105" s="393"/>
      <c r="B105" s="393"/>
      <c r="C105" s="259"/>
      <c r="D105" s="260" t="s">
        <v>152</v>
      </c>
      <c r="E105" s="498" t="s">
        <v>266</v>
      </c>
      <c r="F105" s="498"/>
      <c r="G105" s="498"/>
      <c r="H105" s="498"/>
      <c r="I105" s="498"/>
      <c r="J105" s="498"/>
    </row>
    <row r="106" spans="1:11" ht="15">
      <c r="A106" s="393"/>
      <c r="B106" s="393"/>
      <c r="C106" s="259"/>
      <c r="D106" s="260" t="s">
        <v>153</v>
      </c>
      <c r="E106" s="497" t="s">
        <v>656</v>
      </c>
      <c r="F106" s="497"/>
      <c r="G106" s="497"/>
      <c r="H106" s="497"/>
      <c r="I106" s="497"/>
      <c r="J106" s="497"/>
    </row>
    <row r="107" spans="1:11" ht="15">
      <c r="A107" s="393"/>
      <c r="B107" s="393"/>
      <c r="C107" s="259"/>
      <c r="D107" s="260" t="s">
        <v>154</v>
      </c>
      <c r="E107" s="497" t="s">
        <v>657</v>
      </c>
      <c r="F107" s="497"/>
      <c r="G107" s="497"/>
      <c r="H107" s="497"/>
      <c r="I107" s="497"/>
      <c r="J107" s="497"/>
    </row>
    <row r="108" spans="1:11" ht="15">
      <c r="A108" s="393"/>
      <c r="B108" s="393"/>
      <c r="C108" s="259"/>
      <c r="D108" s="260" t="s">
        <v>322</v>
      </c>
      <c r="E108" s="498" t="s">
        <v>658</v>
      </c>
      <c r="F108" s="498"/>
      <c r="G108" s="498"/>
      <c r="H108" s="498"/>
      <c r="I108" s="498"/>
      <c r="J108" s="498"/>
    </row>
    <row r="109" spans="1:11" ht="15">
      <c r="A109" s="393"/>
      <c r="B109" s="393"/>
      <c r="C109" s="259"/>
      <c r="D109" s="259"/>
      <c r="E109" s="445" t="s">
        <v>155</v>
      </c>
      <c r="F109" s="445"/>
      <c r="G109" s="445"/>
      <c r="H109" s="300">
        <v>190</v>
      </c>
      <c r="I109" s="301" t="str">
        <f>'PLEASE FILL IN HERE FIRST!!!'!B43</f>
        <v>Euro €</v>
      </c>
      <c r="J109" s="269"/>
    </row>
    <row r="110" spans="1:11" ht="15">
      <c r="A110" s="393"/>
      <c r="B110" s="393"/>
      <c r="C110" s="259"/>
      <c r="D110" s="259"/>
      <c r="E110" s="445" t="s">
        <v>156</v>
      </c>
      <c r="F110" s="445"/>
      <c r="G110" s="445"/>
      <c r="H110" s="300">
        <v>140</v>
      </c>
      <c r="I110" s="301" t="str">
        <f>'PLEASE FILL IN HERE FIRST!!!'!B43</f>
        <v>Euro €</v>
      </c>
      <c r="J110" s="269"/>
    </row>
    <row r="111" spans="1:11" ht="15">
      <c r="A111" s="393"/>
      <c r="B111" s="393"/>
      <c r="C111" s="259"/>
      <c r="D111" s="259"/>
      <c r="E111" s="445" t="s">
        <v>631</v>
      </c>
      <c r="F111" s="445"/>
      <c r="G111" s="445"/>
      <c r="H111" s="300">
        <v>220</v>
      </c>
      <c r="I111" s="301" t="s">
        <v>61</v>
      </c>
      <c r="J111" s="269"/>
    </row>
    <row r="112" spans="1:11" ht="15">
      <c r="A112" s="393"/>
      <c r="B112" s="393"/>
      <c r="C112" s="259"/>
      <c r="D112" s="259"/>
      <c r="E112" s="264" t="s">
        <v>327</v>
      </c>
      <c r="F112" s="264"/>
      <c r="G112" s="264"/>
      <c r="H112" s="264"/>
      <c r="I112" s="264"/>
      <c r="J112" s="264"/>
      <c r="K112" s="305"/>
    </row>
    <row r="113" spans="1:11" ht="15">
      <c r="A113" s="393"/>
      <c r="B113" s="393"/>
      <c r="C113" s="259"/>
      <c r="D113" s="259"/>
      <c r="E113" s="496" t="s">
        <v>209</v>
      </c>
      <c r="F113" s="496"/>
      <c r="G113" s="496"/>
      <c r="H113" s="496"/>
      <c r="I113" s="496"/>
      <c r="J113" s="496"/>
    </row>
    <row r="114" spans="1:11" ht="15">
      <c r="A114" s="393"/>
      <c r="B114" s="393"/>
      <c r="C114" s="259"/>
      <c r="D114" s="259"/>
      <c r="E114" s="496" t="s">
        <v>210</v>
      </c>
      <c r="F114" s="496"/>
      <c r="G114" s="496"/>
      <c r="H114" s="496"/>
      <c r="I114" s="496"/>
      <c r="J114" s="496"/>
    </row>
    <row r="115" spans="1:11" ht="15">
      <c r="A115" s="393"/>
      <c r="B115" s="393"/>
      <c r="C115" s="259"/>
      <c r="D115" s="259"/>
      <c r="E115" s="496" t="s">
        <v>211</v>
      </c>
      <c r="F115" s="496"/>
      <c r="G115" s="496"/>
      <c r="H115" s="496"/>
      <c r="I115" s="496"/>
      <c r="J115" s="496"/>
      <c r="K115" s="305"/>
    </row>
    <row r="116" spans="1:11" ht="12.95" customHeight="1">
      <c r="A116" s="393"/>
      <c r="B116" s="401"/>
      <c r="C116" s="438" t="s">
        <v>217</v>
      </c>
      <c r="D116" s="438"/>
      <c r="E116" s="440" t="s">
        <v>682</v>
      </c>
      <c r="F116" s="440"/>
      <c r="G116" s="440"/>
      <c r="H116" s="440"/>
      <c r="I116" s="440"/>
      <c r="J116" s="440"/>
    </row>
    <row r="117" spans="1:11" ht="12.95" customHeight="1">
      <c r="A117" s="393"/>
      <c r="B117" s="402"/>
      <c r="C117" s="438"/>
      <c r="D117" s="438"/>
      <c r="E117" s="441"/>
      <c r="F117" s="441"/>
      <c r="G117" s="441"/>
      <c r="H117" s="441"/>
      <c r="I117" s="441"/>
      <c r="J117" s="441"/>
    </row>
    <row r="118" spans="1:11" ht="13.5" customHeight="1">
      <c r="A118" s="393"/>
      <c r="B118" s="402"/>
      <c r="C118" s="438"/>
      <c r="D118" s="438"/>
      <c r="E118" s="441"/>
      <c r="F118" s="441"/>
      <c r="G118" s="441"/>
      <c r="H118" s="441"/>
      <c r="I118" s="441"/>
      <c r="J118" s="441"/>
    </row>
    <row r="119" spans="1:11" ht="13.5" customHeight="1">
      <c r="A119" s="393"/>
      <c r="B119" s="402"/>
      <c r="C119" s="438"/>
      <c r="D119" s="438"/>
      <c r="E119" s="441"/>
      <c r="F119" s="441"/>
      <c r="G119" s="441"/>
      <c r="H119" s="441"/>
      <c r="I119" s="441"/>
      <c r="J119" s="441"/>
    </row>
    <row r="120" spans="1:11" ht="13.5" customHeight="1">
      <c r="A120" s="394"/>
      <c r="B120" s="394"/>
      <c r="C120" s="439"/>
      <c r="D120" s="439"/>
      <c r="E120" s="442"/>
      <c r="F120" s="442"/>
      <c r="G120" s="442"/>
      <c r="H120" s="442"/>
      <c r="I120" s="442"/>
      <c r="J120" s="442"/>
    </row>
    <row r="121" spans="1:11" ht="5.0999999999999996" customHeight="1">
      <c r="E121" s="303"/>
      <c r="F121" s="303"/>
      <c r="G121" s="303"/>
      <c r="H121" s="303"/>
      <c r="I121" s="303"/>
      <c r="J121" s="303"/>
    </row>
    <row r="122" spans="1:11" ht="14.25" customHeight="1">
      <c r="A122" s="403"/>
      <c r="B122" s="392"/>
      <c r="C122" s="257"/>
      <c r="D122" s="296" t="s">
        <v>63</v>
      </c>
      <c r="E122" s="474" t="s">
        <v>660</v>
      </c>
      <c r="F122" s="474"/>
      <c r="G122" s="474"/>
      <c r="H122" s="474"/>
      <c r="I122" s="474"/>
      <c r="J122" s="474"/>
    </row>
    <row r="123" spans="1:11" ht="12.95" customHeight="1">
      <c r="A123" s="393"/>
      <c r="B123" s="393"/>
      <c r="C123" s="259"/>
      <c r="D123" s="260" t="s">
        <v>152</v>
      </c>
      <c r="E123" s="498" t="s">
        <v>661</v>
      </c>
      <c r="F123" s="498"/>
      <c r="G123" s="498"/>
      <c r="H123" s="498"/>
      <c r="I123" s="498"/>
      <c r="J123" s="498"/>
    </row>
    <row r="124" spans="1:11" ht="12.95" customHeight="1">
      <c r="A124" s="393"/>
      <c r="B124" s="393"/>
      <c r="C124" s="259"/>
      <c r="D124" s="260" t="s">
        <v>152</v>
      </c>
      <c r="E124" s="472" t="s">
        <v>266</v>
      </c>
      <c r="F124" s="472"/>
      <c r="G124" s="472"/>
      <c r="H124" s="472"/>
      <c r="I124" s="472"/>
      <c r="J124" s="472"/>
    </row>
    <row r="125" spans="1:11" ht="12.95" customHeight="1">
      <c r="A125" s="393"/>
      <c r="B125" s="393"/>
      <c r="C125" s="259"/>
      <c r="D125" s="260" t="s">
        <v>153</v>
      </c>
      <c r="E125" s="464" t="s">
        <v>676</v>
      </c>
      <c r="F125" s="464"/>
      <c r="G125" s="464"/>
      <c r="H125" s="464"/>
      <c r="I125" s="464"/>
      <c r="J125" s="464"/>
    </row>
    <row r="126" spans="1:11" ht="12.95" customHeight="1">
      <c r="A126" s="393"/>
      <c r="B126" s="393"/>
      <c r="C126" s="259"/>
      <c r="D126" s="260" t="s">
        <v>154</v>
      </c>
      <c r="E126" s="464" t="s">
        <v>266</v>
      </c>
      <c r="F126" s="464"/>
      <c r="G126" s="464"/>
      <c r="H126" s="464"/>
      <c r="I126" s="464"/>
      <c r="J126" s="464"/>
    </row>
    <row r="127" spans="1:11" ht="15">
      <c r="A127" s="393"/>
      <c r="B127" s="393"/>
      <c r="C127" s="259"/>
      <c r="D127" s="260" t="s">
        <v>322</v>
      </c>
      <c r="E127" s="543" t="s">
        <v>680</v>
      </c>
      <c r="F127" s="543"/>
      <c r="G127" s="543"/>
      <c r="H127" s="543"/>
      <c r="I127" s="543"/>
      <c r="J127" s="543"/>
    </row>
    <row r="128" spans="1:11" ht="12.95" customHeight="1">
      <c r="A128" s="393"/>
      <c r="B128" s="393"/>
      <c r="C128" s="259"/>
      <c r="D128" s="259"/>
      <c r="E128" s="445" t="s">
        <v>155</v>
      </c>
      <c r="F128" s="445"/>
      <c r="G128" s="445"/>
      <c r="H128" s="300">
        <v>180</v>
      </c>
      <c r="I128" s="301" t="str">
        <f>'PLEASE FILL IN HERE FIRST!!!'!B43</f>
        <v>Euro €</v>
      </c>
      <c r="J128" s="269"/>
    </row>
    <row r="129" spans="1:11" ht="12.95" customHeight="1">
      <c r="A129" s="393"/>
      <c r="B129" s="393"/>
      <c r="C129" s="259" t="str">
        <f>'PLEASE FILL IN HERE FIRST!!!'!B43</f>
        <v>Euro €</v>
      </c>
      <c r="D129" s="259"/>
      <c r="E129" s="445" t="s">
        <v>156</v>
      </c>
      <c r="F129" s="445"/>
      <c r="G129" s="445"/>
      <c r="H129" s="300">
        <v>130</v>
      </c>
      <c r="I129" s="301" t="str">
        <f>'PLEASE FILL IN HERE FIRST!!!'!B43</f>
        <v>Euro €</v>
      </c>
      <c r="J129" s="269"/>
    </row>
    <row r="130" spans="1:11" ht="12.95" customHeight="1">
      <c r="A130" s="393"/>
      <c r="B130" s="393"/>
      <c r="C130" s="259"/>
      <c r="D130" s="259"/>
      <c r="E130" s="445" t="s">
        <v>630</v>
      </c>
      <c r="F130" s="445"/>
      <c r="G130" s="445"/>
      <c r="H130" s="300">
        <v>200</v>
      </c>
      <c r="I130" s="301" t="s">
        <v>61</v>
      </c>
      <c r="J130" s="269"/>
    </row>
    <row r="131" spans="1:11" ht="15">
      <c r="A131" s="393"/>
      <c r="B131" s="393"/>
      <c r="C131" s="259"/>
      <c r="D131" s="259"/>
      <c r="E131" s="264" t="s">
        <v>327</v>
      </c>
      <c r="F131" s="264"/>
      <c r="G131" s="264"/>
      <c r="H131" s="264"/>
      <c r="I131" s="264"/>
      <c r="J131" s="264"/>
      <c r="K131" s="305"/>
    </row>
    <row r="132" spans="1:11" ht="15">
      <c r="A132" s="393"/>
      <c r="B132" s="393"/>
      <c r="C132" s="259"/>
      <c r="D132" s="259"/>
      <c r="E132" s="496" t="s">
        <v>209</v>
      </c>
      <c r="F132" s="496"/>
      <c r="G132" s="496"/>
      <c r="H132" s="496"/>
      <c r="I132" s="496"/>
      <c r="J132" s="496"/>
    </row>
    <row r="133" spans="1:11" ht="15">
      <c r="A133" s="393"/>
      <c r="B133" s="393"/>
      <c r="C133" s="259"/>
      <c r="D133" s="259"/>
      <c r="E133" s="496" t="s">
        <v>210</v>
      </c>
      <c r="F133" s="496"/>
      <c r="G133" s="496"/>
      <c r="H133" s="496"/>
      <c r="I133" s="496"/>
      <c r="J133" s="496"/>
    </row>
    <row r="134" spans="1:11" ht="15">
      <c r="A134" s="393"/>
      <c r="B134" s="393"/>
      <c r="C134" s="259"/>
      <c r="D134" s="259"/>
      <c r="E134" s="496" t="s">
        <v>211</v>
      </c>
      <c r="F134" s="496"/>
      <c r="G134" s="496"/>
      <c r="H134" s="496"/>
      <c r="I134" s="496"/>
      <c r="J134" s="496"/>
      <c r="K134" s="305"/>
    </row>
    <row r="135" spans="1:11" ht="12.95" customHeight="1">
      <c r="A135" s="393"/>
      <c r="B135" s="401"/>
      <c r="C135" s="438" t="s">
        <v>217</v>
      </c>
      <c r="D135" s="438"/>
      <c r="E135" s="440" t="s">
        <v>683</v>
      </c>
      <c r="F135" s="440"/>
      <c r="G135" s="440"/>
      <c r="H135" s="440"/>
      <c r="I135" s="440"/>
      <c r="J135" s="440"/>
    </row>
    <row r="136" spans="1:11" ht="12.95" customHeight="1">
      <c r="A136" s="393"/>
      <c r="B136" s="402"/>
      <c r="C136" s="438"/>
      <c r="D136" s="438"/>
      <c r="E136" s="441"/>
      <c r="F136" s="441"/>
      <c r="G136" s="441"/>
      <c r="H136" s="441"/>
      <c r="I136" s="441"/>
      <c r="J136" s="441"/>
    </row>
    <row r="137" spans="1:11" ht="12.95" customHeight="1">
      <c r="A137" s="393"/>
      <c r="B137" s="402"/>
      <c r="C137" s="438"/>
      <c r="D137" s="438"/>
      <c r="E137" s="441"/>
      <c r="F137" s="441"/>
      <c r="G137" s="441"/>
      <c r="H137" s="441"/>
      <c r="I137" s="441"/>
      <c r="J137" s="441"/>
    </row>
    <row r="138" spans="1:11" ht="12.95" customHeight="1">
      <c r="A138" s="393"/>
      <c r="B138" s="402"/>
      <c r="C138" s="438"/>
      <c r="D138" s="438"/>
      <c r="E138" s="441"/>
      <c r="F138" s="441"/>
      <c r="G138" s="441"/>
      <c r="H138" s="441"/>
      <c r="I138" s="441"/>
      <c r="J138" s="441"/>
    </row>
    <row r="139" spans="1:11" ht="5.25" customHeight="1">
      <c r="A139" s="394"/>
      <c r="B139" s="394"/>
      <c r="C139" s="439"/>
      <c r="D139" s="439"/>
      <c r="E139" s="442"/>
      <c r="F139" s="442"/>
      <c r="G139" s="442"/>
      <c r="H139" s="442"/>
      <c r="I139" s="442"/>
      <c r="J139" s="442"/>
    </row>
    <row r="140" spans="1:11" ht="12.95" customHeight="1">
      <c r="A140" s="391">
        <v>11</v>
      </c>
      <c r="B140" s="392" t="s">
        <v>151</v>
      </c>
      <c r="C140" s="257"/>
      <c r="D140" s="296" t="s">
        <v>627</v>
      </c>
      <c r="E140" s="544" t="s">
        <v>667</v>
      </c>
      <c r="F140" s="544"/>
      <c r="G140" s="544"/>
      <c r="H140" s="544"/>
      <c r="I140" s="544"/>
      <c r="J140" s="544"/>
    </row>
    <row r="141" spans="1:11" ht="12.95" customHeight="1">
      <c r="A141" s="417"/>
      <c r="B141" s="417"/>
      <c r="C141" s="259"/>
      <c r="D141" s="260" t="s">
        <v>152</v>
      </c>
      <c r="E141" s="473" t="s">
        <v>665</v>
      </c>
      <c r="F141" s="473"/>
      <c r="G141" s="473"/>
      <c r="H141" s="473"/>
      <c r="I141" s="473"/>
      <c r="J141" s="473"/>
    </row>
    <row r="142" spans="1:11" ht="12.95" customHeight="1">
      <c r="A142" s="417"/>
      <c r="B142" s="417"/>
      <c r="C142" s="259"/>
      <c r="D142" s="260" t="s">
        <v>152</v>
      </c>
      <c r="E142" s="473" t="s">
        <v>266</v>
      </c>
      <c r="F142" s="473"/>
      <c r="G142" s="473"/>
      <c r="H142" s="473"/>
      <c r="I142" s="473"/>
      <c r="J142" s="473"/>
    </row>
    <row r="143" spans="1:11" ht="12.95" customHeight="1">
      <c r="A143" s="417"/>
      <c r="B143" s="417"/>
      <c r="C143" s="259"/>
      <c r="D143" s="260" t="s">
        <v>153</v>
      </c>
      <c r="E143" s="460" t="s">
        <v>666</v>
      </c>
      <c r="F143" s="460"/>
      <c r="G143" s="460"/>
      <c r="H143" s="460"/>
      <c r="I143" s="460"/>
      <c r="J143" s="460"/>
    </row>
    <row r="144" spans="1:11" ht="12.95" customHeight="1">
      <c r="A144" s="417"/>
      <c r="B144" s="417"/>
      <c r="C144" s="259"/>
      <c r="D144" s="260" t="s">
        <v>154</v>
      </c>
      <c r="E144" s="460" t="s">
        <v>266</v>
      </c>
      <c r="F144" s="460"/>
      <c r="G144" s="460"/>
      <c r="H144" s="460"/>
      <c r="I144" s="460"/>
      <c r="J144" s="460"/>
    </row>
    <row r="145" spans="1:10" ht="12.95" customHeight="1">
      <c r="A145" s="417"/>
      <c r="B145" s="417"/>
      <c r="C145" s="259"/>
      <c r="D145" s="260" t="s">
        <v>322</v>
      </c>
      <c r="E145" s="502" t="s">
        <v>664</v>
      </c>
      <c r="F145" s="502"/>
      <c r="G145" s="502"/>
      <c r="H145" s="502"/>
      <c r="I145" s="502"/>
      <c r="J145" s="502"/>
    </row>
    <row r="146" spans="1:10" ht="12.95" customHeight="1">
      <c r="A146" s="417"/>
      <c r="B146" s="417"/>
      <c r="C146" s="259"/>
      <c r="D146" s="259"/>
      <c r="E146" s="445" t="s">
        <v>155</v>
      </c>
      <c r="F146" s="445"/>
      <c r="G146" s="445"/>
      <c r="H146" s="300">
        <v>160</v>
      </c>
      <c r="I146" s="301" t="s">
        <v>61</v>
      </c>
      <c r="J146" s="269"/>
    </row>
    <row r="147" spans="1:10" ht="12.95" customHeight="1">
      <c r="A147" s="417"/>
      <c r="B147" s="417"/>
      <c r="C147" s="259"/>
      <c r="D147" s="259"/>
      <c r="E147" s="445" t="s">
        <v>156</v>
      </c>
      <c r="F147" s="445"/>
      <c r="G147" s="445"/>
      <c r="H147" s="300">
        <v>120</v>
      </c>
      <c r="I147" s="301" t="s">
        <v>61</v>
      </c>
      <c r="J147" s="269"/>
    </row>
    <row r="148" spans="1:10" ht="12.95" customHeight="1">
      <c r="A148" s="417"/>
      <c r="B148" s="417"/>
      <c r="C148" s="259"/>
      <c r="D148" s="259"/>
      <c r="E148" s="445" t="s">
        <v>631</v>
      </c>
      <c r="F148" s="445"/>
      <c r="G148" s="445"/>
      <c r="H148" s="300">
        <v>190</v>
      </c>
      <c r="I148" s="301" t="s">
        <v>61</v>
      </c>
      <c r="J148" s="269"/>
    </row>
    <row r="149" spans="1:10" ht="12.95" customHeight="1">
      <c r="A149" s="417"/>
      <c r="B149" s="417"/>
      <c r="C149" s="259"/>
      <c r="D149" s="259"/>
      <c r="E149" s="264" t="s">
        <v>327</v>
      </c>
      <c r="F149" s="264"/>
      <c r="G149" s="264"/>
      <c r="H149" s="264"/>
      <c r="I149" s="264"/>
      <c r="J149" s="264"/>
    </row>
    <row r="150" spans="1:10" ht="12.95" customHeight="1">
      <c r="A150" s="417"/>
      <c r="B150" s="417"/>
      <c r="C150" s="259"/>
      <c r="D150" s="259"/>
      <c r="E150" s="496" t="s">
        <v>209</v>
      </c>
      <c r="F150" s="496"/>
      <c r="G150" s="496"/>
      <c r="H150" s="496"/>
      <c r="I150" s="496"/>
      <c r="J150" s="496"/>
    </row>
    <row r="151" spans="1:10" ht="12.95" customHeight="1">
      <c r="A151" s="417"/>
      <c r="B151" s="417"/>
      <c r="C151" s="259"/>
      <c r="D151" s="259"/>
      <c r="E151" s="496" t="s">
        <v>210</v>
      </c>
      <c r="F151" s="496"/>
      <c r="G151" s="496"/>
      <c r="H151" s="496"/>
      <c r="I151" s="496"/>
      <c r="J151" s="496"/>
    </row>
    <row r="152" spans="1:10" ht="12.95" customHeight="1">
      <c r="A152" s="417"/>
      <c r="B152" s="417"/>
      <c r="C152" s="259"/>
      <c r="D152" s="259"/>
      <c r="E152" s="496" t="s">
        <v>211</v>
      </c>
      <c r="F152" s="496"/>
      <c r="G152" s="496"/>
      <c r="H152" s="496"/>
      <c r="I152" s="496"/>
      <c r="J152" s="496"/>
    </row>
    <row r="153" spans="1:10" ht="12.95" customHeight="1">
      <c r="A153" s="417"/>
      <c r="B153" s="417"/>
      <c r="C153" s="438" t="s">
        <v>217</v>
      </c>
      <c r="D153" s="438"/>
      <c r="E153" s="440" t="s">
        <v>685</v>
      </c>
      <c r="F153" s="440"/>
      <c r="G153" s="440"/>
      <c r="H153" s="440"/>
      <c r="I153" s="440"/>
      <c r="J153" s="440"/>
    </row>
    <row r="154" spans="1:10" ht="12.95" customHeight="1">
      <c r="A154" s="417"/>
      <c r="B154" s="417"/>
      <c r="C154" s="438"/>
      <c r="D154" s="438"/>
      <c r="E154" s="441"/>
      <c r="F154" s="441"/>
      <c r="G154" s="441"/>
      <c r="H154" s="441"/>
      <c r="I154" s="441"/>
      <c r="J154" s="441"/>
    </row>
    <row r="155" spans="1:10" ht="12.95" customHeight="1">
      <c r="A155" s="417"/>
      <c r="B155" s="417"/>
      <c r="C155" s="438"/>
      <c r="D155" s="438"/>
      <c r="E155" s="441"/>
      <c r="F155" s="441"/>
      <c r="G155" s="441"/>
      <c r="H155" s="441"/>
      <c r="I155" s="441"/>
      <c r="J155" s="441"/>
    </row>
    <row r="156" spans="1:10" ht="12.95" customHeight="1">
      <c r="A156" s="417"/>
      <c r="B156" s="417"/>
      <c r="C156" s="438"/>
      <c r="D156" s="438"/>
      <c r="E156" s="441"/>
      <c r="F156" s="441"/>
      <c r="G156" s="441"/>
      <c r="H156" s="441"/>
      <c r="I156" s="441"/>
      <c r="J156" s="441"/>
    </row>
    <row r="157" spans="1:10" ht="12.95" customHeight="1">
      <c r="A157" s="417"/>
      <c r="B157" s="417"/>
      <c r="C157" s="439"/>
      <c r="D157" s="439"/>
      <c r="E157" s="442"/>
      <c r="F157" s="442"/>
      <c r="G157" s="442"/>
      <c r="H157" s="442"/>
      <c r="I157" s="442"/>
      <c r="J157" s="442"/>
    </row>
    <row r="158" spans="1:10" ht="5.0999999999999996" customHeight="1">
      <c r="A158" s="443"/>
      <c r="B158" s="444"/>
      <c r="C158" s="444"/>
      <c r="D158" s="444"/>
      <c r="E158" s="306"/>
      <c r="F158" s="306"/>
      <c r="G158" s="306"/>
      <c r="H158" s="307"/>
      <c r="I158" s="308"/>
      <c r="J158" s="309"/>
    </row>
    <row r="159" spans="1:10" ht="12.95" customHeight="1">
      <c r="A159" s="391">
        <v>12</v>
      </c>
      <c r="B159" s="392" t="s">
        <v>64</v>
      </c>
      <c r="C159" s="256"/>
      <c r="D159" s="276"/>
      <c r="E159" s="310" t="s">
        <v>14</v>
      </c>
      <c r="F159" s="540" t="s">
        <v>662</v>
      </c>
      <c r="G159" s="540"/>
      <c r="H159" s="540"/>
      <c r="I159" s="540"/>
      <c r="J159" s="540"/>
    </row>
    <row r="160" spans="1:10" ht="12.95" customHeight="1">
      <c r="A160" s="393"/>
      <c r="B160" s="393"/>
      <c r="C160" s="258"/>
      <c r="D160" s="258"/>
      <c r="E160" s="266" t="s">
        <v>108</v>
      </c>
      <c r="F160" s="264" t="s">
        <v>66</v>
      </c>
      <c r="G160" s="311"/>
      <c r="H160" s="312"/>
      <c r="I160" s="313"/>
      <c r="J160" s="264"/>
    </row>
    <row r="161" spans="1:11" ht="12.95" customHeight="1">
      <c r="A161" s="393"/>
      <c r="B161" s="393"/>
      <c r="C161" s="258"/>
      <c r="D161" s="258"/>
      <c r="E161" s="456" t="s">
        <v>457</v>
      </c>
      <c r="F161" s="475" t="s">
        <v>663</v>
      </c>
      <c r="G161" s="475"/>
      <c r="H161" s="475"/>
      <c r="I161" s="475"/>
      <c r="J161" s="475"/>
    </row>
    <row r="162" spans="1:11" ht="12.95" customHeight="1">
      <c r="A162" s="393"/>
      <c r="B162" s="393"/>
      <c r="C162" s="258"/>
      <c r="D162" s="258"/>
      <c r="E162" s="456"/>
      <c r="F162" s="475"/>
      <c r="G162" s="475"/>
      <c r="H162" s="475"/>
      <c r="I162" s="475"/>
      <c r="J162" s="475"/>
    </row>
    <row r="163" spans="1:11" ht="12.95" customHeight="1">
      <c r="A163" s="393"/>
      <c r="B163" s="393"/>
      <c r="C163" s="258"/>
      <c r="D163" s="258"/>
      <c r="E163" s="266"/>
      <c r="F163" s="264" t="s">
        <v>201</v>
      </c>
      <c r="G163" s="314"/>
      <c r="H163" s="314"/>
      <c r="I163" s="314"/>
      <c r="J163" s="314"/>
    </row>
    <row r="164" spans="1:11" ht="12.95" customHeight="1">
      <c r="A164" s="393"/>
      <c r="B164" s="393"/>
      <c r="C164" s="258"/>
      <c r="D164" s="258"/>
      <c r="E164" s="264"/>
      <c r="F164" s="414" t="s">
        <v>571</v>
      </c>
      <c r="G164" s="413"/>
      <c r="H164" s="413"/>
      <c r="I164" s="413"/>
      <c r="J164" s="413"/>
    </row>
    <row r="165" spans="1:11" ht="12.95" customHeight="1">
      <c r="A165" s="394"/>
      <c r="B165" s="394"/>
      <c r="C165" s="262"/>
      <c r="D165" s="262"/>
      <c r="E165" s="316"/>
      <c r="F165" s="317" t="s">
        <v>332</v>
      </c>
      <c r="G165" s="318"/>
      <c r="H165" s="318"/>
      <c r="I165" s="318"/>
      <c r="J165" s="318"/>
    </row>
    <row r="166" spans="1:11" ht="5.0999999999999996" customHeight="1"/>
    <row r="167" spans="1:11" ht="15">
      <c r="A167" s="391">
        <v>13</v>
      </c>
      <c r="B167" s="392" t="s">
        <v>67</v>
      </c>
      <c r="C167" s="256"/>
      <c r="D167" s="276"/>
      <c r="E167" s="290" t="s">
        <v>68</v>
      </c>
      <c r="F167" s="290"/>
      <c r="G167" s="319">
        <f>'PLEASE FILL IN HERE FIRST!!!'!B9-7</f>
        <v>43683</v>
      </c>
      <c r="H167" s="290"/>
      <c r="I167" s="290"/>
      <c r="J167" s="290"/>
    </row>
    <row r="168" spans="1:11" ht="5.0999999999999996" customHeight="1">
      <c r="A168" s="393"/>
      <c r="B168" s="393"/>
      <c r="C168" s="259"/>
      <c r="D168" s="259"/>
      <c r="E168" s="264"/>
      <c r="F168" s="264"/>
      <c r="G168" s="320"/>
      <c r="H168" s="321"/>
      <c r="I168" s="264"/>
      <c r="J168" s="264"/>
    </row>
    <row r="169" spans="1:11" ht="9.9499999999999993" customHeight="1">
      <c r="A169" s="393"/>
      <c r="B169" s="401"/>
      <c r="C169" s="466" t="s">
        <v>217</v>
      </c>
      <c r="D169" s="466"/>
      <c r="E169" s="539" t="s">
        <v>678</v>
      </c>
      <c r="F169" s="539"/>
      <c r="G169" s="539"/>
      <c r="H169" s="539"/>
      <c r="I169" s="539"/>
      <c r="J169" s="539"/>
      <c r="K169" s="322"/>
    </row>
    <row r="170" spans="1:11" ht="9.9499999999999993" customHeight="1">
      <c r="A170" s="393"/>
      <c r="B170" s="404"/>
      <c r="C170" s="466"/>
      <c r="D170" s="466"/>
      <c r="E170" s="539"/>
      <c r="F170" s="539"/>
      <c r="G170" s="539"/>
      <c r="H170" s="539"/>
      <c r="I170" s="539"/>
      <c r="J170" s="539"/>
      <c r="K170" s="323"/>
    </row>
    <row r="171" spans="1:11" ht="9.9499999999999993" customHeight="1">
      <c r="A171" s="393"/>
      <c r="B171" s="404"/>
      <c r="C171" s="466"/>
      <c r="D171" s="466"/>
      <c r="E171" s="539"/>
      <c r="F171" s="539"/>
      <c r="G171" s="539"/>
      <c r="H171" s="539"/>
      <c r="I171" s="539"/>
      <c r="J171" s="539"/>
      <c r="K171" s="323"/>
    </row>
    <row r="172" spans="1:11" ht="9.9499999999999993" customHeight="1">
      <c r="A172" s="393"/>
      <c r="B172" s="404"/>
      <c r="C172" s="466"/>
      <c r="D172" s="466"/>
      <c r="E172" s="539"/>
      <c r="F172" s="539"/>
      <c r="G172" s="539"/>
      <c r="H172" s="539"/>
      <c r="I172" s="539"/>
      <c r="J172" s="539"/>
      <c r="K172" s="323"/>
    </row>
    <row r="173" spans="1:11" ht="18" customHeight="1">
      <c r="A173" s="393"/>
      <c r="B173" s="404"/>
      <c r="C173" s="466"/>
      <c r="D173" s="466"/>
      <c r="E173" s="539"/>
      <c r="F173" s="539"/>
      <c r="G173" s="539"/>
      <c r="H173" s="539"/>
      <c r="I173" s="539"/>
      <c r="J173" s="539"/>
      <c r="K173" s="323"/>
    </row>
    <row r="174" spans="1:11" ht="5.0999999999999996" customHeight="1">
      <c r="A174" s="394"/>
      <c r="B174" s="394"/>
      <c r="C174" s="262"/>
      <c r="D174" s="262"/>
      <c r="E174" s="324"/>
      <c r="F174" s="324"/>
      <c r="G174" s="325"/>
      <c r="H174" s="326"/>
      <c r="I174" s="324"/>
      <c r="J174" s="324"/>
    </row>
    <row r="175" spans="1:11" ht="6" customHeight="1">
      <c r="G175" s="327"/>
      <c r="H175" s="328"/>
    </row>
    <row r="176" spans="1:11" ht="15">
      <c r="A176" s="391">
        <v>14</v>
      </c>
      <c r="B176" s="392" t="s">
        <v>69</v>
      </c>
      <c r="C176" s="256"/>
      <c r="D176" s="415" t="s">
        <v>100</v>
      </c>
      <c r="E176" s="449">
        <v>43688</v>
      </c>
      <c r="F176" s="449"/>
      <c r="G176" s="329" t="s">
        <v>65</v>
      </c>
      <c r="H176" s="330">
        <v>0.5</v>
      </c>
      <c r="I176" s="331" t="s">
        <v>108</v>
      </c>
      <c r="J176" s="330">
        <v>0.750000000000001</v>
      </c>
    </row>
    <row r="177" spans="1:20" ht="15">
      <c r="A177" s="398"/>
      <c r="B177" s="398"/>
      <c r="C177" s="297"/>
      <c r="D177" s="260" t="s">
        <v>79</v>
      </c>
      <c r="E177" s="541">
        <v>43689</v>
      </c>
      <c r="F177" s="541"/>
      <c r="G177" s="168" t="s">
        <v>65</v>
      </c>
      <c r="H177" s="332">
        <v>0.41666666666666702</v>
      </c>
      <c r="I177" s="333" t="s">
        <v>108</v>
      </c>
      <c r="J177" s="332">
        <v>0.750000000000001</v>
      </c>
    </row>
    <row r="178" spans="1:20" ht="15">
      <c r="A178" s="394"/>
      <c r="B178" s="394"/>
      <c r="C178" s="262"/>
      <c r="D178" s="262"/>
      <c r="E178" s="334" t="s">
        <v>80</v>
      </c>
      <c r="F178" s="542" t="s">
        <v>646</v>
      </c>
      <c r="G178" s="542"/>
      <c r="H178" s="542"/>
      <c r="I178" s="542"/>
      <c r="J178" s="542"/>
    </row>
    <row r="179" spans="1:20" ht="5.0999999999999996" customHeight="1">
      <c r="G179" s="327"/>
      <c r="H179" s="328"/>
    </row>
    <row r="180" spans="1:20" ht="12.95" customHeight="1">
      <c r="A180" s="391">
        <v>15</v>
      </c>
      <c r="B180" s="392" t="s">
        <v>70</v>
      </c>
      <c r="C180" s="256"/>
      <c r="D180" s="276"/>
      <c r="E180" s="367" t="s">
        <v>71</v>
      </c>
      <c r="F180" s="290"/>
      <c r="G180" s="355">
        <f>'PLEASE FILL IN HERE FIRST!!!'!B11</f>
        <v>43660</v>
      </c>
      <c r="H180" s="290"/>
      <c r="I180" s="290"/>
      <c r="J180" s="290"/>
    </row>
    <row r="181" spans="1:20" ht="12.95" customHeight="1">
      <c r="A181" s="393"/>
      <c r="B181" s="393"/>
      <c r="C181" s="258"/>
      <c r="D181" s="258"/>
      <c r="E181" s="270" t="s">
        <v>72</v>
      </c>
      <c r="F181" s="264"/>
      <c r="G181" s="360">
        <f>'PLEASE FILL IN HERE FIRST!!!'!B13</f>
        <v>43670</v>
      </c>
      <c r="H181" s="264"/>
      <c r="I181" s="264"/>
      <c r="J181" s="264"/>
    </row>
    <row r="182" spans="1:20" ht="6.95" customHeight="1">
      <c r="A182" s="393"/>
      <c r="B182" s="393"/>
      <c r="C182" s="258"/>
      <c r="D182" s="258"/>
      <c r="E182" s="359"/>
      <c r="F182" s="264"/>
      <c r="G182" s="335"/>
      <c r="H182" s="264"/>
      <c r="I182" s="264"/>
      <c r="J182" s="264"/>
    </row>
    <row r="183" spans="1:20" ht="12.95" customHeight="1">
      <c r="A183" s="469"/>
      <c r="B183" s="469"/>
      <c r="C183" s="469"/>
      <c r="D183" s="469"/>
      <c r="E183" s="359" t="s">
        <v>310</v>
      </c>
      <c r="F183" s="264"/>
      <c r="G183" s="360">
        <f>'PLEASE FILL IN HERE FIRST!!!'!B39-1</f>
        <v>43686</v>
      </c>
      <c r="H183" s="470" t="s">
        <v>311</v>
      </c>
      <c r="I183" s="470"/>
      <c r="J183" s="470"/>
    </row>
    <row r="184" spans="1:20" ht="12.95" customHeight="1">
      <c r="A184" s="393"/>
      <c r="B184" s="393"/>
      <c r="C184" s="258"/>
      <c r="D184" s="258"/>
      <c r="E184" s="270" t="s">
        <v>49</v>
      </c>
      <c r="F184" s="264"/>
      <c r="G184" s="361">
        <v>43666</v>
      </c>
      <c r="H184" s="264"/>
      <c r="I184" s="264"/>
      <c r="J184" s="264"/>
    </row>
    <row r="185" spans="1:20" ht="12.95" customHeight="1">
      <c r="A185" s="394"/>
      <c r="B185" s="394"/>
      <c r="C185" s="262"/>
      <c r="D185" s="262"/>
      <c r="E185" s="346" t="s">
        <v>316</v>
      </c>
      <c r="F185" s="294"/>
      <c r="G185" s="362">
        <v>43682</v>
      </c>
      <c r="H185" s="294"/>
      <c r="I185" s="294"/>
      <c r="J185" s="294"/>
    </row>
    <row r="186" spans="1:20" ht="5.0999999999999996" customHeight="1"/>
    <row r="187" spans="1:20" ht="15">
      <c r="A187" s="391">
        <v>16</v>
      </c>
      <c r="B187" s="392" t="s">
        <v>73</v>
      </c>
      <c r="C187" s="256"/>
      <c r="D187" s="276"/>
      <c r="E187" s="290" t="s">
        <v>74</v>
      </c>
      <c r="F187" s="290"/>
      <c r="G187" s="538">
        <f>'PLEASE FILL IN HERE FIRST!!!'!B39</f>
        <v>43687</v>
      </c>
      <c r="H187" s="538"/>
      <c r="I187" s="290" t="s">
        <v>328</v>
      </c>
      <c r="J187" s="290"/>
    </row>
    <row r="188" spans="1:20" ht="15">
      <c r="A188" s="405"/>
      <c r="B188" s="406"/>
      <c r="C188" s="363"/>
      <c r="D188" s="364"/>
      <c r="E188" s="264" t="s">
        <v>563</v>
      </c>
      <c r="F188" s="269"/>
      <c r="G188" s="264"/>
      <c r="H188" s="264"/>
      <c r="I188" s="264"/>
      <c r="J188" s="264"/>
    </row>
    <row r="189" spans="1:20" ht="15">
      <c r="A189" s="405"/>
      <c r="B189" s="406"/>
      <c r="C189" s="363"/>
      <c r="D189" s="364"/>
      <c r="E189" s="264"/>
      <c r="F189" s="269"/>
      <c r="G189" s="264"/>
      <c r="H189" s="264"/>
      <c r="I189" s="264"/>
      <c r="J189" s="264"/>
    </row>
    <row r="190" spans="1:20" ht="17.100000000000001" customHeight="1">
      <c r="A190" s="405"/>
      <c r="B190" s="537" t="s">
        <v>573</v>
      </c>
      <c r="C190" s="537"/>
      <c r="D190" s="537"/>
      <c r="E190" s="269" t="s">
        <v>329</v>
      </c>
      <c r="F190" s="269"/>
      <c r="G190" s="336"/>
      <c r="H190" s="337"/>
      <c r="I190" s="299" t="str">
        <f>'PLEASE FILL IN HERE FIRST!!!'!B47&amp;"  "&amp;'PLEASE FILL IN HERE FIRST!!!'!B43</f>
        <v>150  Euro €</v>
      </c>
      <c r="J190" s="269" t="s">
        <v>270</v>
      </c>
    </row>
    <row r="191" spans="1:20" ht="15" customHeight="1">
      <c r="A191" s="405"/>
      <c r="B191" s="536" t="s">
        <v>574</v>
      </c>
      <c r="C191" s="536"/>
      <c r="D191" s="536"/>
      <c r="E191" s="492" t="s">
        <v>330</v>
      </c>
      <c r="F191" s="492"/>
      <c r="G191" s="492"/>
      <c r="H191" s="492"/>
      <c r="I191" s="492"/>
      <c r="J191" s="492"/>
    </row>
    <row r="192" spans="1:20" ht="30.95" customHeight="1">
      <c r="A192" s="405"/>
      <c r="B192" s="407"/>
      <c r="C192" s="365"/>
      <c r="D192" s="365"/>
      <c r="E192" s="492" t="s">
        <v>317</v>
      </c>
      <c r="F192" s="492"/>
      <c r="G192" s="492"/>
      <c r="H192" s="492"/>
      <c r="I192" s="492"/>
      <c r="J192" s="492"/>
      <c r="O192" s="447"/>
      <c r="P192" s="447"/>
      <c r="Q192" s="447"/>
      <c r="R192" s="447"/>
      <c r="S192" s="447"/>
      <c r="T192" s="447"/>
    </row>
    <row r="193" spans="1:20" ht="56.25" customHeight="1">
      <c r="A193" s="405"/>
      <c r="B193" s="407"/>
      <c r="C193" s="365"/>
      <c r="D193" s="365"/>
      <c r="E193" s="493" t="s">
        <v>572</v>
      </c>
      <c r="F193" s="493"/>
      <c r="G193" s="493"/>
      <c r="H193" s="493"/>
      <c r="I193" s="493"/>
      <c r="J193" s="493"/>
      <c r="O193" s="447"/>
      <c r="P193" s="447"/>
      <c r="Q193" s="447"/>
      <c r="R193" s="447"/>
      <c r="S193" s="447"/>
      <c r="T193" s="447"/>
    </row>
    <row r="194" spans="1:20" ht="15">
      <c r="A194" s="405"/>
      <c r="B194" s="407"/>
      <c r="C194" s="365"/>
      <c r="D194" s="365"/>
      <c r="E194" s="448" t="s">
        <v>420</v>
      </c>
      <c r="F194" s="448"/>
      <c r="G194" s="448"/>
      <c r="H194" s="448"/>
      <c r="I194" s="448"/>
      <c r="J194" s="448"/>
    </row>
    <row r="195" spans="1:20" ht="8.1" customHeight="1">
      <c r="A195" s="394"/>
      <c r="B195" s="408"/>
      <c r="C195" s="366"/>
      <c r="D195" s="366"/>
      <c r="E195" s="338"/>
      <c r="F195" s="339"/>
      <c r="G195" s="340"/>
      <c r="H195" s="340"/>
      <c r="I195" s="340"/>
      <c r="J195" s="340"/>
    </row>
    <row r="196" spans="1:20" ht="5.0999999999999996" customHeight="1"/>
    <row r="197" spans="1:20" ht="15.75">
      <c r="A197" s="391">
        <v>17</v>
      </c>
      <c r="B197" s="392" t="s">
        <v>75</v>
      </c>
      <c r="C197" s="256"/>
      <c r="D197" s="276"/>
      <c r="E197" s="476" t="s">
        <v>76</v>
      </c>
      <c r="F197" s="476"/>
      <c r="G197" s="341"/>
      <c r="H197" s="341"/>
      <c r="I197" s="290"/>
      <c r="J197" s="290"/>
    </row>
    <row r="198" spans="1:20" ht="6" customHeight="1">
      <c r="A198" s="409"/>
      <c r="B198" s="398"/>
      <c r="C198" s="297"/>
      <c r="D198" s="258"/>
      <c r="E198" s="342"/>
      <c r="F198" s="342"/>
      <c r="G198" s="270"/>
      <c r="H198" s="270"/>
      <c r="I198" s="264"/>
      <c r="J198" s="264"/>
    </row>
    <row r="199" spans="1:20" ht="15">
      <c r="A199" s="393"/>
      <c r="B199" s="400"/>
      <c r="C199" s="343"/>
      <c r="D199" s="343"/>
      <c r="E199" s="450" t="s">
        <v>564</v>
      </c>
      <c r="F199" s="450"/>
      <c r="G199" s="450"/>
      <c r="H199" s="450"/>
      <c r="I199" s="344">
        <f>'PLEASE FILL IN HERE FIRST!!!'!B45</f>
        <v>15</v>
      </c>
      <c r="J199" s="315" t="str">
        <f>'PLEASE FILL IN HERE FIRST!!!'!B43</f>
        <v>Euro €</v>
      </c>
    </row>
    <row r="200" spans="1:20" ht="6" customHeight="1">
      <c r="A200" s="410"/>
      <c r="B200" s="394"/>
      <c r="C200" s="262"/>
      <c r="D200" s="345"/>
      <c r="E200" s="478"/>
      <c r="F200" s="478"/>
      <c r="G200" s="346"/>
      <c r="H200" s="346"/>
      <c r="I200" s="346"/>
      <c r="J200" s="346"/>
    </row>
    <row r="201" spans="1:20" ht="5.0999999999999996" customHeight="1"/>
    <row r="202" spans="1:20" ht="15" customHeight="1">
      <c r="A202" s="391">
        <v>18</v>
      </c>
      <c r="B202" s="392" t="s">
        <v>77</v>
      </c>
      <c r="C202" s="256"/>
      <c r="D202" s="276"/>
      <c r="E202" s="477" t="s">
        <v>331</v>
      </c>
      <c r="F202" s="477"/>
      <c r="G202" s="477"/>
      <c r="H202" s="477"/>
      <c r="I202" s="477"/>
      <c r="J202" s="477"/>
    </row>
    <row r="203" spans="1:20" ht="15" customHeight="1">
      <c r="A203" s="393"/>
      <c r="B203" s="457" t="s">
        <v>81</v>
      </c>
      <c r="C203" s="457"/>
      <c r="D203" s="259">
        <v>1</v>
      </c>
      <c r="E203" s="453" t="s">
        <v>668</v>
      </c>
      <c r="F203" s="453"/>
      <c r="G203" s="453"/>
      <c r="H203" s="453"/>
      <c r="I203" s="453"/>
      <c r="J203" s="453"/>
    </row>
    <row r="204" spans="1:20" ht="15" customHeight="1">
      <c r="A204" s="393"/>
      <c r="B204" s="457" t="s">
        <v>82</v>
      </c>
      <c r="C204" s="457"/>
      <c r="D204" s="259">
        <v>2</v>
      </c>
      <c r="E204" s="453" t="s">
        <v>669</v>
      </c>
      <c r="F204" s="453"/>
      <c r="G204" s="453"/>
      <c r="H204" s="453"/>
      <c r="I204" s="453"/>
      <c r="J204" s="453"/>
    </row>
    <row r="205" spans="1:20" ht="15" customHeight="1">
      <c r="A205" s="393"/>
      <c r="B205" s="457" t="s">
        <v>83</v>
      </c>
      <c r="C205" s="457"/>
      <c r="D205" s="259">
        <v>3</v>
      </c>
      <c r="E205" s="453" t="s">
        <v>670</v>
      </c>
      <c r="F205" s="453"/>
      <c r="G205" s="453"/>
      <c r="H205" s="453"/>
      <c r="I205" s="453"/>
      <c r="J205" s="453"/>
    </row>
    <row r="206" spans="1:20" ht="15" customHeight="1">
      <c r="A206" s="393"/>
      <c r="B206" s="457" t="s">
        <v>83</v>
      </c>
      <c r="C206" s="457"/>
      <c r="D206" s="259">
        <v>4</v>
      </c>
      <c r="E206" s="453" t="s">
        <v>671</v>
      </c>
      <c r="F206" s="453"/>
      <c r="G206" s="453"/>
      <c r="H206" s="453"/>
      <c r="I206" s="453"/>
      <c r="J206" s="453"/>
    </row>
    <row r="207" spans="1:20" ht="15" customHeight="1">
      <c r="A207" s="393"/>
      <c r="B207" s="457" t="s">
        <v>84</v>
      </c>
      <c r="C207" s="457"/>
      <c r="D207" s="259">
        <v>5</v>
      </c>
      <c r="E207" s="453" t="s">
        <v>672</v>
      </c>
      <c r="F207" s="453"/>
      <c r="G207" s="453"/>
      <c r="H207" s="453"/>
      <c r="I207" s="453"/>
      <c r="J207" s="453"/>
    </row>
    <row r="208" spans="1:20" ht="15" customHeight="1">
      <c r="A208" s="393"/>
      <c r="B208" s="457" t="s">
        <v>85</v>
      </c>
      <c r="C208" s="457"/>
      <c r="D208" s="259">
        <v>6</v>
      </c>
      <c r="E208" s="453" t="s">
        <v>673</v>
      </c>
      <c r="F208" s="453"/>
      <c r="G208" s="453"/>
      <c r="H208" s="453"/>
      <c r="I208" s="453"/>
      <c r="J208" s="453"/>
    </row>
    <row r="209" spans="1:10" ht="15" customHeight="1">
      <c r="A209" s="393"/>
      <c r="B209" s="457" t="s">
        <v>215</v>
      </c>
      <c r="C209" s="457"/>
      <c r="D209" s="259">
        <v>7</v>
      </c>
      <c r="E209" s="453" t="s">
        <v>672</v>
      </c>
      <c r="F209" s="453"/>
      <c r="G209" s="453"/>
      <c r="H209" s="453"/>
      <c r="I209" s="453"/>
      <c r="J209" s="453"/>
    </row>
    <row r="210" spans="1:10" ht="15" customHeight="1">
      <c r="A210" s="393"/>
      <c r="B210" s="468" t="s">
        <v>216</v>
      </c>
      <c r="C210" s="420"/>
      <c r="D210" s="421"/>
      <c r="E210" s="455" t="s">
        <v>679</v>
      </c>
      <c r="F210" s="455"/>
      <c r="G210" s="455"/>
      <c r="H210" s="455"/>
      <c r="I210" s="455"/>
      <c r="J210" s="455"/>
    </row>
    <row r="211" spans="1:10" ht="15" customHeight="1">
      <c r="A211" s="393"/>
      <c r="B211" s="468"/>
      <c r="C211" s="466" t="s">
        <v>217</v>
      </c>
      <c r="D211" s="466"/>
      <c r="E211" s="467" t="s">
        <v>674</v>
      </c>
      <c r="F211" s="467"/>
      <c r="G211" s="467"/>
      <c r="H211" s="467"/>
      <c r="I211" s="467"/>
      <c r="J211" s="467"/>
    </row>
    <row r="212" spans="1:10" ht="15" customHeight="1">
      <c r="A212" s="393"/>
      <c r="B212" s="422"/>
      <c r="C212" s="466"/>
      <c r="D212" s="466"/>
      <c r="E212" s="467"/>
      <c r="F212" s="467"/>
      <c r="G212" s="467"/>
      <c r="H212" s="467"/>
      <c r="I212" s="467"/>
      <c r="J212" s="467"/>
    </row>
    <row r="213" spans="1:10" ht="15" customHeight="1">
      <c r="A213" s="393"/>
      <c r="B213" s="490"/>
      <c r="C213" s="490"/>
      <c r="D213" s="490"/>
      <c r="E213" s="488" t="s">
        <v>309</v>
      </c>
      <c r="F213" s="488"/>
      <c r="G213" s="488"/>
      <c r="H213" s="488"/>
      <c r="I213" s="488"/>
      <c r="J213" s="488"/>
    </row>
    <row r="214" spans="1:10" ht="15" customHeight="1">
      <c r="A214" s="394"/>
      <c r="B214" s="491"/>
      <c r="C214" s="491"/>
      <c r="D214" s="491"/>
      <c r="E214" s="489"/>
      <c r="F214" s="489"/>
      <c r="G214" s="489"/>
      <c r="H214" s="489"/>
      <c r="I214" s="489"/>
      <c r="J214" s="489"/>
    </row>
    <row r="215" spans="1:10" ht="5.0999999999999996" customHeight="1"/>
    <row r="216" spans="1:10" ht="12.95" customHeight="1">
      <c r="A216" s="391">
        <v>19</v>
      </c>
      <c r="B216" s="392" t="s">
        <v>78</v>
      </c>
      <c r="C216" s="256"/>
      <c r="D216" s="276"/>
      <c r="E216" s="451" t="s">
        <v>575</v>
      </c>
      <c r="F216" s="451"/>
      <c r="G216" s="451"/>
      <c r="H216" s="451"/>
      <c r="I216" s="451"/>
      <c r="J216" s="451"/>
    </row>
    <row r="217" spans="1:10" ht="12.95" customHeight="1">
      <c r="A217" s="393"/>
      <c r="B217" s="393"/>
      <c r="C217" s="258"/>
      <c r="D217" s="258"/>
      <c r="E217" s="456"/>
      <c r="F217" s="456"/>
      <c r="G217" s="456"/>
      <c r="H217" s="456"/>
      <c r="I217" s="456"/>
      <c r="J217" s="456"/>
    </row>
    <row r="218" spans="1:10" ht="16.5" customHeight="1">
      <c r="A218" s="394"/>
      <c r="B218" s="394"/>
      <c r="C218" s="262"/>
      <c r="D218" s="262"/>
      <c r="E218" s="452"/>
      <c r="F218" s="452"/>
      <c r="G218" s="452"/>
      <c r="H218" s="452"/>
      <c r="I218" s="452"/>
      <c r="J218" s="452"/>
    </row>
    <row r="219" spans="1:10" ht="5.0999999999999996" customHeight="1"/>
    <row r="220" spans="1:10" ht="15" customHeight="1">
      <c r="A220" s="391">
        <v>20</v>
      </c>
      <c r="B220" s="392" t="s">
        <v>157</v>
      </c>
      <c r="C220" s="256"/>
      <c r="D220" s="276"/>
      <c r="E220" s="451" t="s">
        <v>446</v>
      </c>
      <c r="F220" s="451"/>
      <c r="G220" s="451"/>
      <c r="H220" s="451"/>
      <c r="I220" s="451"/>
      <c r="J220" s="451"/>
    </row>
    <row r="221" spans="1:10" ht="15" customHeight="1">
      <c r="A221" s="393"/>
      <c r="B221" s="393"/>
      <c r="C221" s="258"/>
      <c r="D221" s="258"/>
      <c r="E221" s="456"/>
      <c r="F221" s="456"/>
      <c r="G221" s="456"/>
      <c r="H221" s="456"/>
      <c r="I221" s="456"/>
      <c r="J221" s="456"/>
    </row>
    <row r="222" spans="1:10" ht="15" customHeight="1">
      <c r="A222" s="393"/>
      <c r="B222" s="393"/>
      <c r="C222" s="258"/>
      <c r="D222" s="258"/>
      <c r="E222" s="456"/>
      <c r="F222" s="456"/>
      <c r="G222" s="456"/>
      <c r="H222" s="456"/>
      <c r="I222" s="456"/>
      <c r="J222" s="456"/>
    </row>
    <row r="223" spans="1:10" ht="15" customHeight="1">
      <c r="A223" s="393"/>
      <c r="B223" s="393"/>
      <c r="C223" s="258"/>
      <c r="D223" s="258"/>
      <c r="E223" s="456"/>
      <c r="F223" s="456"/>
      <c r="G223" s="456"/>
      <c r="H223" s="456"/>
      <c r="I223" s="456"/>
      <c r="J223" s="456"/>
    </row>
    <row r="224" spans="1:10" ht="15" customHeight="1">
      <c r="A224" s="393"/>
      <c r="B224" s="393"/>
      <c r="C224" s="258"/>
      <c r="D224" s="258"/>
      <c r="E224" s="456"/>
      <c r="F224" s="456"/>
      <c r="G224" s="456"/>
      <c r="H224" s="456"/>
      <c r="I224" s="456"/>
      <c r="J224" s="456"/>
    </row>
    <row r="225" spans="1:10" ht="15" customHeight="1">
      <c r="A225" s="393"/>
      <c r="B225" s="393"/>
      <c r="C225" s="258"/>
      <c r="D225" s="258"/>
      <c r="E225" s="456"/>
      <c r="F225" s="456"/>
      <c r="G225" s="456"/>
      <c r="H225" s="456"/>
      <c r="I225" s="456"/>
      <c r="J225" s="456"/>
    </row>
    <row r="226" spans="1:10" ht="9.75" customHeight="1">
      <c r="A226" s="393"/>
      <c r="B226" s="393"/>
      <c r="C226" s="258"/>
      <c r="D226" s="258"/>
      <c r="E226" s="456"/>
      <c r="F226" s="456"/>
      <c r="G226" s="456"/>
      <c r="H226" s="456"/>
      <c r="I226" s="456"/>
      <c r="J226" s="456"/>
    </row>
    <row r="227" spans="1:10" ht="15" customHeight="1">
      <c r="A227" s="393"/>
      <c r="B227" s="393"/>
      <c r="C227" s="258"/>
      <c r="D227" s="258"/>
      <c r="E227" s="456" t="s">
        <v>450</v>
      </c>
      <c r="F227" s="456"/>
      <c r="G227" s="456"/>
      <c r="H227" s="456"/>
      <c r="I227" s="456"/>
      <c r="J227" s="456"/>
    </row>
    <row r="228" spans="1:10" ht="15" customHeight="1">
      <c r="A228" s="393"/>
      <c r="B228" s="393"/>
      <c r="C228" s="258"/>
      <c r="D228" s="258"/>
      <c r="E228" s="456"/>
      <c r="F228" s="456"/>
      <c r="G228" s="456"/>
      <c r="H228" s="456"/>
      <c r="I228" s="456"/>
      <c r="J228" s="456"/>
    </row>
    <row r="229" spans="1:10" ht="15" customHeight="1">
      <c r="A229" s="393"/>
      <c r="B229" s="393"/>
      <c r="C229" s="258"/>
      <c r="D229" s="258"/>
      <c r="E229" s="456" t="s">
        <v>452</v>
      </c>
      <c r="F229" s="456"/>
      <c r="G229" s="486" t="s">
        <v>451</v>
      </c>
      <c r="H229" s="456"/>
      <c r="I229" s="456" t="s">
        <v>453</v>
      </c>
      <c r="J229" s="456"/>
    </row>
    <row r="230" spans="1:10" ht="15" customHeight="1">
      <c r="A230" s="411"/>
      <c r="B230" s="411"/>
      <c r="C230" s="347"/>
      <c r="D230" s="347"/>
      <c r="E230" s="487" t="s">
        <v>454</v>
      </c>
      <c r="F230" s="487"/>
      <c r="G230" s="487"/>
      <c r="H230" s="487"/>
      <c r="I230" s="487"/>
      <c r="J230" s="487"/>
    </row>
    <row r="231" spans="1:10" ht="5.0999999999999996" customHeight="1">
      <c r="E231" s="348"/>
      <c r="F231" s="348"/>
      <c r="G231" s="348"/>
      <c r="H231" s="348"/>
      <c r="I231" s="348"/>
      <c r="J231" s="348"/>
    </row>
    <row r="232" spans="1:10" ht="12.95" customHeight="1">
      <c r="A232" s="391">
        <v>21</v>
      </c>
      <c r="B232" s="392" t="s">
        <v>164</v>
      </c>
      <c r="C232" s="276"/>
      <c r="D232" s="276"/>
      <c r="E232" s="451" t="s">
        <v>165</v>
      </c>
      <c r="F232" s="451"/>
      <c r="G232" s="451"/>
      <c r="H232" s="451"/>
      <c r="I232" s="451"/>
      <c r="J232" s="451"/>
    </row>
    <row r="233" spans="1:10" ht="12.95" customHeight="1">
      <c r="A233" s="393"/>
      <c r="B233" s="393"/>
      <c r="C233" s="258"/>
      <c r="D233" s="258"/>
      <c r="E233" s="456"/>
      <c r="F233" s="456"/>
      <c r="G233" s="456"/>
      <c r="H233" s="456"/>
      <c r="I233" s="456"/>
      <c r="J233" s="456"/>
    </row>
    <row r="234" spans="1:10" ht="12.95" customHeight="1">
      <c r="A234" s="393"/>
      <c r="B234" s="393"/>
      <c r="C234" s="258"/>
      <c r="D234" s="258"/>
      <c r="E234" s="456"/>
      <c r="F234" s="456"/>
      <c r="G234" s="456"/>
      <c r="H234" s="456"/>
      <c r="I234" s="456"/>
      <c r="J234" s="456"/>
    </row>
    <row r="235" spans="1:10" ht="19.5" customHeight="1">
      <c r="A235" s="394"/>
      <c r="B235" s="394"/>
      <c r="C235" s="262"/>
      <c r="D235" s="262"/>
      <c r="E235" s="452"/>
      <c r="F235" s="452"/>
      <c r="G235" s="452"/>
      <c r="H235" s="452"/>
      <c r="I235" s="452"/>
      <c r="J235" s="452"/>
    </row>
    <row r="236" spans="1:10" ht="5.0999999999999996" customHeight="1">
      <c r="E236" s="349"/>
      <c r="F236" s="349"/>
      <c r="G236" s="349"/>
      <c r="H236" s="349"/>
      <c r="I236" s="349"/>
      <c r="J236" s="349"/>
    </row>
    <row r="237" spans="1:10" ht="12.95" customHeight="1">
      <c r="A237" s="391">
        <v>22</v>
      </c>
      <c r="B237" s="392" t="s">
        <v>303</v>
      </c>
      <c r="C237" s="276"/>
      <c r="D237" s="276"/>
      <c r="E237" s="451" t="s">
        <v>304</v>
      </c>
      <c r="F237" s="451"/>
      <c r="G237" s="451"/>
      <c r="H237" s="451"/>
      <c r="I237" s="451"/>
      <c r="J237" s="451"/>
    </row>
    <row r="238" spans="1:10" ht="17.100000000000001" customHeight="1">
      <c r="A238" s="394"/>
      <c r="B238" s="394"/>
      <c r="C238" s="262"/>
      <c r="D238" s="262"/>
      <c r="E238" s="452"/>
      <c r="F238" s="452"/>
      <c r="G238" s="452"/>
      <c r="H238" s="452"/>
      <c r="I238" s="452"/>
      <c r="J238" s="452"/>
    </row>
    <row r="239" spans="1:10" ht="5.0999999999999996" customHeight="1"/>
    <row r="240" spans="1:10" ht="15" customHeight="1">
      <c r="A240" s="391">
        <v>23</v>
      </c>
      <c r="B240" s="392" t="s">
        <v>195</v>
      </c>
      <c r="C240" s="350"/>
      <c r="D240" s="351"/>
      <c r="E240" s="451" t="s">
        <v>565</v>
      </c>
      <c r="F240" s="451"/>
      <c r="G240" s="451"/>
      <c r="H240" s="451"/>
      <c r="I240" s="451"/>
      <c r="J240" s="352">
        <f>INDEX(Events!J2:J104,MATCH('PLEASE FILL IN HERE FIRST!!!'!B7,Events!D2:D104,0))</f>
        <v>310</v>
      </c>
    </row>
    <row r="241" spans="1:10" ht="15" customHeight="1">
      <c r="A241" s="393"/>
      <c r="B241" s="402"/>
      <c r="C241" s="353"/>
      <c r="D241" s="353"/>
      <c r="E241" s="456" t="s">
        <v>576</v>
      </c>
      <c r="F241" s="456"/>
      <c r="G241" s="456"/>
      <c r="H241" s="456"/>
      <c r="I241" s="456"/>
      <c r="J241" s="456"/>
    </row>
    <row r="242" spans="1:10" ht="15" customHeight="1">
      <c r="A242" s="393"/>
      <c r="B242" s="402"/>
      <c r="C242" s="353"/>
      <c r="D242" s="353"/>
      <c r="E242" s="456" t="s">
        <v>577</v>
      </c>
      <c r="F242" s="456"/>
      <c r="G242" s="456"/>
      <c r="H242" s="456"/>
      <c r="I242" s="456"/>
      <c r="J242" s="456"/>
    </row>
    <row r="243" spans="1:10" ht="15" customHeight="1">
      <c r="A243" s="402"/>
      <c r="B243" s="402"/>
      <c r="C243" s="353"/>
      <c r="D243" s="353"/>
      <c r="E243" s="456" t="s">
        <v>578</v>
      </c>
      <c r="F243" s="456"/>
      <c r="G243" s="456"/>
      <c r="H243" s="456"/>
      <c r="I243" s="456"/>
      <c r="J243" s="456"/>
    </row>
    <row r="244" spans="1:10" ht="12" customHeight="1">
      <c r="A244" s="402"/>
      <c r="B244" s="402"/>
      <c r="C244" s="353"/>
      <c r="D244" s="353"/>
      <c r="E244" s="456" t="s">
        <v>579</v>
      </c>
      <c r="F244" s="456"/>
      <c r="G244" s="456"/>
      <c r="H244" s="456"/>
      <c r="I244" s="456"/>
      <c r="J244" s="456"/>
    </row>
    <row r="245" spans="1:10" ht="104.25" customHeight="1">
      <c r="A245" s="402"/>
      <c r="B245" s="402"/>
      <c r="C245" s="353"/>
      <c r="D245" s="353"/>
      <c r="E245" s="456" t="s">
        <v>580</v>
      </c>
      <c r="F245" s="456"/>
      <c r="G245" s="456"/>
      <c r="H245" s="456"/>
      <c r="I245" s="456"/>
      <c r="J245" s="456"/>
    </row>
    <row r="246" spans="1:10" ht="15" customHeight="1">
      <c r="A246" s="402"/>
      <c r="B246" s="402"/>
      <c r="C246" s="353"/>
      <c r="D246" s="353"/>
      <c r="E246" s="456" t="s">
        <v>581</v>
      </c>
      <c r="F246" s="456"/>
      <c r="G246" s="456"/>
      <c r="H246" s="456"/>
      <c r="I246" s="456"/>
      <c r="J246" s="456"/>
    </row>
    <row r="247" spans="1:10" ht="45.95" customHeight="1">
      <c r="A247" s="402"/>
      <c r="B247" s="402"/>
      <c r="C247" s="353"/>
      <c r="D247" s="353"/>
      <c r="E247" s="456" t="s">
        <v>582</v>
      </c>
      <c r="F247" s="456"/>
      <c r="G247" s="456"/>
      <c r="H247" s="456"/>
      <c r="I247" s="456"/>
      <c r="J247" s="456"/>
    </row>
    <row r="248" spans="1:10" ht="29.1" customHeight="1">
      <c r="A248" s="402"/>
      <c r="B248" s="402"/>
      <c r="C248" s="353"/>
      <c r="D248" s="353"/>
      <c r="E248" s="456" t="s">
        <v>583</v>
      </c>
      <c r="F248" s="456"/>
      <c r="G248" s="456"/>
      <c r="H248" s="456"/>
      <c r="I248" s="456"/>
      <c r="J248" s="456"/>
    </row>
    <row r="249" spans="1:10" ht="15" customHeight="1">
      <c r="A249" s="402"/>
      <c r="B249" s="402"/>
      <c r="C249" s="353"/>
      <c r="D249" s="353"/>
      <c r="E249" s="485" t="s">
        <v>584</v>
      </c>
      <c r="F249" s="485"/>
      <c r="G249" s="485"/>
      <c r="H249" s="485"/>
      <c r="I249" s="485"/>
      <c r="J249" s="485"/>
    </row>
    <row r="250" spans="1:10" ht="3.95" customHeight="1">
      <c r="A250" s="402"/>
      <c r="B250" s="402"/>
      <c r="C250" s="353"/>
      <c r="D250" s="353"/>
      <c r="E250" s="485"/>
      <c r="F250" s="485"/>
      <c r="G250" s="485"/>
      <c r="H250" s="485"/>
      <c r="I250" s="485"/>
      <c r="J250" s="485"/>
    </row>
    <row r="251" spans="1:10" ht="15">
      <c r="A251" s="412"/>
      <c r="B251" s="412"/>
      <c r="C251" s="354"/>
      <c r="D251" s="354"/>
      <c r="E251" s="484" t="s">
        <v>585</v>
      </c>
      <c r="F251" s="484"/>
      <c r="G251" s="484"/>
      <c r="H251" s="484"/>
      <c r="I251" s="484"/>
      <c r="J251" s="484"/>
    </row>
    <row r="252" spans="1:10" ht="16.5" customHeight="1">
      <c r="A252" s="454"/>
      <c r="B252" s="454"/>
      <c r="C252" s="454"/>
      <c r="D252" s="454"/>
      <c r="E252" s="454"/>
      <c r="F252" s="454"/>
      <c r="G252" s="454"/>
      <c r="H252" s="454"/>
      <c r="I252" s="454"/>
      <c r="J252" s="454"/>
    </row>
    <row r="253" spans="1:10">
      <c r="A253" s="454"/>
      <c r="B253" s="454"/>
      <c r="C253" s="454"/>
      <c r="D253" s="454"/>
      <c r="E253" s="454"/>
      <c r="F253" s="454"/>
      <c r="G253" s="454"/>
      <c r="H253" s="454"/>
      <c r="I253" s="454"/>
      <c r="J253" s="454"/>
    </row>
    <row r="254" spans="1:10">
      <c r="A254" s="454"/>
      <c r="B254" s="454"/>
      <c r="C254" s="454"/>
      <c r="D254" s="454"/>
      <c r="E254" s="454"/>
      <c r="F254" s="454"/>
      <c r="G254" s="454"/>
      <c r="H254" s="454"/>
      <c r="I254" s="454"/>
      <c r="J254" s="454"/>
    </row>
    <row r="255" spans="1:10">
      <c r="A255" s="454"/>
      <c r="B255" s="454"/>
      <c r="C255" s="454"/>
      <c r="D255" s="454"/>
      <c r="E255" s="454"/>
      <c r="F255" s="454"/>
      <c r="G255" s="454"/>
      <c r="H255" s="454"/>
      <c r="I255" s="454"/>
      <c r="J255" s="454"/>
    </row>
    <row r="256" spans="1:10">
      <c r="A256" s="454"/>
      <c r="B256" s="454"/>
      <c r="C256" s="454"/>
      <c r="D256" s="454"/>
      <c r="E256" s="454"/>
      <c r="F256" s="454"/>
      <c r="G256" s="454"/>
      <c r="H256" s="454"/>
      <c r="I256" s="454"/>
      <c r="J256" s="454"/>
    </row>
    <row r="258" spans="6:11">
      <c r="F258" s="446"/>
      <c r="G258" s="446"/>
      <c r="H258" s="446"/>
      <c r="I258" s="446"/>
      <c r="J258" s="446"/>
      <c r="K258" s="446"/>
    </row>
    <row r="259" spans="6:11">
      <c r="F259" s="446"/>
      <c r="G259" s="446"/>
      <c r="H259" s="446"/>
      <c r="I259" s="446"/>
      <c r="J259" s="446"/>
      <c r="K259" s="446"/>
    </row>
    <row r="260" spans="6:11">
      <c r="F260" s="446"/>
      <c r="G260" s="446"/>
      <c r="H260" s="446"/>
      <c r="I260" s="446"/>
      <c r="J260" s="446"/>
      <c r="K260" s="446"/>
    </row>
    <row r="261" spans="6:11">
      <c r="F261" s="446"/>
      <c r="G261" s="446"/>
      <c r="H261" s="446"/>
      <c r="I261" s="446"/>
      <c r="J261" s="446"/>
      <c r="K261" s="446"/>
    </row>
    <row r="262" spans="6:11">
      <c r="F262" s="446"/>
      <c r="G262" s="446"/>
      <c r="H262" s="446"/>
      <c r="I262" s="446"/>
      <c r="J262" s="446"/>
      <c r="K262" s="446"/>
    </row>
  </sheetData>
  <sheetProtection selectLockedCells="1"/>
  <mergeCells count="194">
    <mergeCell ref="E92:G92"/>
    <mergeCell ref="E111:G111"/>
    <mergeCell ref="E130:G130"/>
    <mergeCell ref="E148:G148"/>
    <mergeCell ref="B191:D191"/>
    <mergeCell ref="B190:D190"/>
    <mergeCell ref="C116:D120"/>
    <mergeCell ref="E116:J120"/>
    <mergeCell ref="G187:H187"/>
    <mergeCell ref="E169:J173"/>
    <mergeCell ref="C169:D173"/>
    <mergeCell ref="F159:J159"/>
    <mergeCell ref="E177:F177"/>
    <mergeCell ref="F178:J178"/>
    <mergeCell ref="E127:J127"/>
    <mergeCell ref="E152:J152"/>
    <mergeCell ref="E151:J151"/>
    <mergeCell ref="E145:J145"/>
    <mergeCell ref="E144:J144"/>
    <mergeCell ref="E143:J143"/>
    <mergeCell ref="E142:J142"/>
    <mergeCell ref="E141:J141"/>
    <mergeCell ref="E140:J140"/>
    <mergeCell ref="E150:J150"/>
    <mergeCell ref="A7:J7"/>
    <mergeCell ref="E93:J93"/>
    <mergeCell ref="E95:K95"/>
    <mergeCell ref="E96:K96"/>
    <mergeCell ref="E132:J132"/>
    <mergeCell ref="E133:J133"/>
    <mergeCell ref="E134:J134"/>
    <mergeCell ref="E161:E162"/>
    <mergeCell ref="E97:J101"/>
    <mergeCell ref="C97:D101"/>
    <mergeCell ref="C135:D139"/>
    <mergeCell ref="E135:J139"/>
    <mergeCell ref="E123:J123"/>
    <mergeCell ref="F66:G66"/>
    <mergeCell ref="E45:F45"/>
    <mergeCell ref="E88:J88"/>
    <mergeCell ref="E28:J28"/>
    <mergeCell ref="E36:J36"/>
    <mergeCell ref="E34:J34"/>
    <mergeCell ref="E106:J106"/>
    <mergeCell ref="C79:D83"/>
    <mergeCell ref="E47:F47"/>
    <mergeCell ref="E103:J103"/>
    <mergeCell ref="E104:J104"/>
    <mergeCell ref="A48:C50"/>
    <mergeCell ref="E75:J75"/>
    <mergeCell ref="F64:G64"/>
    <mergeCell ref="F67:G67"/>
    <mergeCell ref="E51:J51"/>
    <mergeCell ref="C64:D64"/>
    <mergeCell ref="E29:J29"/>
    <mergeCell ref="E38:J38"/>
    <mergeCell ref="E42:J42"/>
    <mergeCell ref="E46:F46"/>
    <mergeCell ref="E40:J40"/>
    <mergeCell ref="E48:F48"/>
    <mergeCell ref="E32:J32"/>
    <mergeCell ref="E37:J37"/>
    <mergeCell ref="E39:J39"/>
    <mergeCell ref="E41:J41"/>
    <mergeCell ref="G55:J55"/>
    <mergeCell ref="E50:F50"/>
    <mergeCell ref="F58:J58"/>
    <mergeCell ref="E72:J72"/>
    <mergeCell ref="I69:J69"/>
    <mergeCell ref="I70:J70"/>
    <mergeCell ref="E91:G91"/>
    <mergeCell ref="E62:J62"/>
    <mergeCell ref="E73:J73"/>
    <mergeCell ref="F65:G65"/>
    <mergeCell ref="E26:J26"/>
    <mergeCell ref="E27:J27"/>
    <mergeCell ref="E33:J33"/>
    <mergeCell ref="E44:F44"/>
    <mergeCell ref="E49:F49"/>
    <mergeCell ref="H49:J50"/>
    <mergeCell ref="F61:J61"/>
    <mergeCell ref="E23:J23"/>
    <mergeCell ref="E213:J214"/>
    <mergeCell ref="B213:D214"/>
    <mergeCell ref="E191:J191"/>
    <mergeCell ref="E193:J193"/>
    <mergeCell ref="E192:J192"/>
    <mergeCell ref="E241:J241"/>
    <mergeCell ref="D77:D78"/>
    <mergeCell ref="E31:J31"/>
    <mergeCell ref="E113:J113"/>
    <mergeCell ref="E114:J114"/>
    <mergeCell ref="E115:J115"/>
    <mergeCell ref="E107:J107"/>
    <mergeCell ref="E108:J108"/>
    <mergeCell ref="E76:J76"/>
    <mergeCell ref="E74:J74"/>
    <mergeCell ref="E105:J105"/>
    <mergeCell ref="E78:H78"/>
    <mergeCell ref="E89:J89"/>
    <mergeCell ref="E84:J84"/>
    <mergeCell ref="E79:J83"/>
    <mergeCell ref="E90:G90"/>
    <mergeCell ref="E86:J86"/>
    <mergeCell ref="E87:J87"/>
    <mergeCell ref="E251:J251"/>
    <mergeCell ref="E243:J243"/>
    <mergeCell ref="B203:C203"/>
    <mergeCell ref="B204:C204"/>
    <mergeCell ref="B205:C205"/>
    <mergeCell ref="B206:C206"/>
    <mergeCell ref="B207:C207"/>
    <mergeCell ref="B208:C208"/>
    <mergeCell ref="E240:I240"/>
    <mergeCell ref="E232:J235"/>
    <mergeCell ref="E245:J245"/>
    <mergeCell ref="E246:J246"/>
    <mergeCell ref="E249:J249"/>
    <mergeCell ref="E227:J228"/>
    <mergeCell ref="E229:F229"/>
    <mergeCell ref="G229:H229"/>
    <mergeCell ref="I229:J229"/>
    <mergeCell ref="E230:J230"/>
    <mergeCell ref="E250:J250"/>
    <mergeCell ref="E247:J247"/>
    <mergeCell ref="E248:J248"/>
    <mergeCell ref="E242:J242"/>
    <mergeCell ref="E244:J244"/>
    <mergeCell ref="E8:J8"/>
    <mergeCell ref="E10:J10"/>
    <mergeCell ref="E9:J9"/>
    <mergeCell ref="E18:J18"/>
    <mergeCell ref="E19:J19"/>
    <mergeCell ref="E11:J11"/>
    <mergeCell ref="E12:J12"/>
    <mergeCell ref="E14:J14"/>
    <mergeCell ref="E13:J13"/>
    <mergeCell ref="A2:J2"/>
    <mergeCell ref="A3:J3"/>
    <mergeCell ref="A6:J6"/>
    <mergeCell ref="E22:J22"/>
    <mergeCell ref="E21:J21"/>
    <mergeCell ref="E16:J16"/>
    <mergeCell ref="E17:J17"/>
    <mergeCell ref="B4:J4"/>
    <mergeCell ref="C211:D212"/>
    <mergeCell ref="E211:J212"/>
    <mergeCell ref="B210:B211"/>
    <mergeCell ref="A183:D183"/>
    <mergeCell ref="H183:J183"/>
    <mergeCell ref="A46:C47"/>
    <mergeCell ref="E125:J125"/>
    <mergeCell ref="E126:J126"/>
    <mergeCell ref="E124:J124"/>
    <mergeCell ref="E85:J85"/>
    <mergeCell ref="E122:J122"/>
    <mergeCell ref="F161:J162"/>
    <mergeCell ref="E197:F197"/>
    <mergeCell ref="E202:J202"/>
    <mergeCell ref="E200:F200"/>
    <mergeCell ref="E24:J24"/>
    <mergeCell ref="K258:K262"/>
    <mergeCell ref="O192:T192"/>
    <mergeCell ref="O193:T193"/>
    <mergeCell ref="E194:J194"/>
    <mergeCell ref="E176:F176"/>
    <mergeCell ref="E199:H199"/>
    <mergeCell ref="F258:F262"/>
    <mergeCell ref="G258:G262"/>
    <mergeCell ref="H258:H262"/>
    <mergeCell ref="I258:I262"/>
    <mergeCell ref="J258:J262"/>
    <mergeCell ref="E237:J238"/>
    <mergeCell ref="E203:J203"/>
    <mergeCell ref="E204:J204"/>
    <mergeCell ref="E205:J205"/>
    <mergeCell ref="E206:J206"/>
    <mergeCell ref="E207:J207"/>
    <mergeCell ref="E208:J208"/>
    <mergeCell ref="E209:J209"/>
    <mergeCell ref="A252:J256"/>
    <mergeCell ref="E210:J210"/>
    <mergeCell ref="E216:J218"/>
    <mergeCell ref="B209:C209"/>
    <mergeCell ref="E220:J226"/>
    <mergeCell ref="C153:D157"/>
    <mergeCell ref="E153:J157"/>
    <mergeCell ref="A158:D158"/>
    <mergeCell ref="E109:G109"/>
    <mergeCell ref="E110:G110"/>
    <mergeCell ref="E128:G128"/>
    <mergeCell ref="E129:G129"/>
    <mergeCell ref="E146:G146"/>
    <mergeCell ref="E147:G147"/>
  </mergeCells>
  <phoneticPr fontId="10" type="noConversion"/>
  <conditionalFormatting sqref="E48:F50">
    <cfRule type="notContainsBlanks" dxfId="58" priority="67">
      <formula>LEN(TRIM(E48))&gt;0</formula>
    </cfRule>
  </conditionalFormatting>
  <conditionalFormatting sqref="J47">
    <cfRule type="expression" dxfId="57" priority="79">
      <formula>$H$44="For Super Series U21 Singles are OPTIONAL. Do you want to have U21 Singles Events for your tournament?"</formula>
    </cfRule>
  </conditionalFormatting>
  <conditionalFormatting sqref="G48:G50">
    <cfRule type="containsText" dxfId="56" priority="35" operator="containsText" text="No">
      <formula>NOT(ISERROR(SEARCH("No",G48)))</formula>
    </cfRule>
  </conditionalFormatting>
  <conditionalFormatting sqref="H49">
    <cfRule type="expression" dxfId="55" priority="31">
      <formula>$G$49="no"</formula>
    </cfRule>
  </conditionalFormatting>
  <conditionalFormatting sqref="E21:J24 G57 I57 F58:J59 E64:G65 J64 H67 G70">
    <cfRule type="notContainsBlanks" dxfId="54" priority="30">
      <formula>LEN(TRIM(E21))&gt;0</formula>
    </cfRule>
  </conditionalFormatting>
  <conditionalFormatting sqref="E84:J89">
    <cfRule type="notContainsBlanks" dxfId="53" priority="29">
      <formula>LEN(TRIM(E84))&gt;0</formula>
    </cfRule>
  </conditionalFormatting>
  <conditionalFormatting sqref="H90:H91">
    <cfRule type="notContainsBlanks" dxfId="52" priority="28">
      <formula>LEN(TRIM(H90))&gt;0</formula>
    </cfRule>
  </conditionalFormatting>
  <conditionalFormatting sqref="E176:F177 F178:J178 H176:H177 J176:J177 G184:G185">
    <cfRule type="notContainsBlanks" dxfId="51" priority="27">
      <formula>LEN(TRIM(E176))&gt;0</formula>
    </cfRule>
  </conditionalFormatting>
  <conditionalFormatting sqref="E79:J89 H90:H91 E97:J101 H109:H110 H128:H129">
    <cfRule type="notContainsBlanks" dxfId="50" priority="26">
      <formula>LEN(TRIM(E79))&gt;0</formula>
    </cfRule>
  </conditionalFormatting>
  <conditionalFormatting sqref="E50:G50 E49:F49">
    <cfRule type="expression" dxfId="49" priority="23">
      <formula>$E$50=0</formula>
    </cfRule>
  </conditionalFormatting>
  <conditionalFormatting sqref="E51:J51">
    <cfRule type="expression" dxfId="48" priority="22">
      <formula>IF($G$49," ")</formula>
    </cfRule>
  </conditionalFormatting>
  <conditionalFormatting sqref="E49:F49">
    <cfRule type="expression" dxfId="47" priority="21">
      <formula>$E$50=0</formula>
    </cfRule>
  </conditionalFormatting>
  <conditionalFormatting sqref="G49">
    <cfRule type="expression" dxfId="46" priority="20">
      <formula>$E$50=0</formula>
    </cfRule>
  </conditionalFormatting>
  <conditionalFormatting sqref="H69">
    <cfRule type="notContainsBlanks" dxfId="45" priority="19">
      <formula>LEN(TRIM(H69))&gt;0</formula>
    </cfRule>
  </conditionalFormatting>
  <conditionalFormatting sqref="G60 I60 F61:J61">
    <cfRule type="notContainsBlanks" dxfId="44" priority="18">
      <formula>LEN(TRIM(F60))&gt;0</formula>
    </cfRule>
  </conditionalFormatting>
  <conditionalFormatting sqref="E140:J145 H146:H147">
    <cfRule type="notContainsBlanks" dxfId="43" priority="17">
      <formula>LEN(TRIM(E140))&gt;0</formula>
    </cfRule>
  </conditionalFormatting>
  <conditionalFormatting sqref="H92">
    <cfRule type="notContainsBlanks" dxfId="42" priority="16">
      <formula>LEN(TRIM(H92))&gt;0</formula>
    </cfRule>
  </conditionalFormatting>
  <conditionalFormatting sqref="H92">
    <cfRule type="notContainsBlanks" dxfId="41" priority="15">
      <formula>LEN(TRIM(H92))&gt;0</formula>
    </cfRule>
  </conditionalFormatting>
  <conditionalFormatting sqref="H111">
    <cfRule type="notContainsBlanks" dxfId="40" priority="14">
      <formula>LEN(TRIM(H111))&gt;0</formula>
    </cfRule>
  </conditionalFormatting>
  <conditionalFormatting sqref="H130">
    <cfRule type="notContainsBlanks" dxfId="39" priority="13">
      <formula>LEN(TRIM(H130))&gt;0</formula>
    </cfRule>
  </conditionalFormatting>
  <conditionalFormatting sqref="H148">
    <cfRule type="notContainsBlanks" dxfId="38" priority="12">
      <formula>LEN(TRIM(H148))&gt;0</formula>
    </cfRule>
  </conditionalFormatting>
  <conditionalFormatting sqref="E8:J14">
    <cfRule type="notContainsBlanks" dxfId="37" priority="11">
      <formula>LEN(TRIM(E8))&gt;0</formula>
    </cfRule>
  </conditionalFormatting>
  <conditionalFormatting sqref="E16:J19">
    <cfRule type="notContainsBlanks" dxfId="36" priority="10">
      <formula>LEN(TRIM(E16))&gt;0</formula>
    </cfRule>
  </conditionalFormatting>
  <conditionalFormatting sqref="F67:G67">
    <cfRule type="notContainsBlanks" dxfId="35" priority="9">
      <formula>LEN(TRIM(F67))&gt;0</formula>
    </cfRule>
  </conditionalFormatting>
  <conditionalFormatting sqref="E124:J127">
    <cfRule type="notContainsBlanks" dxfId="34" priority="8">
      <formula>LEN(TRIM(E124))&gt;0</formula>
    </cfRule>
  </conditionalFormatting>
  <conditionalFormatting sqref="E122:J122">
    <cfRule type="notContainsBlanks" dxfId="33" priority="7">
      <formula>LEN(TRIM(E122))&gt;0</formula>
    </cfRule>
  </conditionalFormatting>
  <conditionalFormatting sqref="F159:J159">
    <cfRule type="notContainsBlanks" dxfId="32" priority="6">
      <formula>LEN(TRIM(F159))&gt;0</formula>
    </cfRule>
  </conditionalFormatting>
  <conditionalFormatting sqref="F159:J159">
    <cfRule type="notContainsBlanks" dxfId="31" priority="5">
      <formula>LEN(TRIM(F159))&gt;0</formula>
    </cfRule>
  </conditionalFormatting>
  <conditionalFormatting sqref="F161:J162">
    <cfRule type="notContainsBlanks" dxfId="30" priority="4">
      <formula>LEN(TRIM(F161))&gt;0</formula>
    </cfRule>
  </conditionalFormatting>
  <dataValidations xWindow="517" yWindow="635" count="8">
    <dataValidation type="list" allowBlank="1" showInputMessage="1" showErrorMessage="1" promptTitle="Time" prompt="Click the arrow and select the time" sqref="H176:H177 J176:J177 I57 I60" xr:uid="{00000000-0002-0000-0200-000000000000}">
      <formula1>hours</formula1>
    </dataValidation>
    <dataValidation type="list" allowBlank="1" showInputMessage="1" showErrorMessage="1" promptTitle="Currency" prompt="Select in the list" sqref="I90:I92 I128:I130 I146:I148" xr:uid="{00000000-0002-0000-0200-000001000000}">
      <formula1>currency</formula1>
    </dataValidation>
    <dataValidation type="list" allowBlank="1" showInputMessage="1" showErrorMessage="1" errorTitle="You didn't find it" error="Send an email to cv@tmsin.com with the number of tables you will use" promptTitle="Number of tables" prompt="Click on the right arrow and select the number of practice tables" sqref="E65" xr:uid="{00000000-0002-0000-0200-000002000000}">
      <formula1>nb_tables</formula1>
    </dataValidation>
    <dataValidation allowBlank="1" showInputMessage="1" showErrorMessage="1" errorTitle="You didn't find it ?" error="Send an email to cv@tmsin.com with the number of tables you will use" sqref="E66" xr:uid="{00000000-0002-0000-0200-000003000000}"/>
    <dataValidation type="list" allowBlank="1" showInputMessage="1" showErrorMessage="1" promptTitle="Floor" prompt="Please select the floor mats from the list." sqref="F67:G67" xr:uid="{00000000-0002-0000-0200-000004000000}">
      <formula1>Sports_Floor</formula1>
    </dataValidation>
    <dataValidation type="list" allowBlank="1" showInputMessage="1" showErrorMessage="1" promptTitle="Balls" prompt="Please select the Balls from the list." sqref="F66:G66" xr:uid="{00000000-0002-0000-0200-000005000000}">
      <formula1>Balls</formula1>
    </dataValidation>
    <dataValidation allowBlank="1" showInputMessage="1" showErrorMessage="1" promptTitle="Choose Yes or No" prompt="To reset to original just delete the value you chosen from the dropdown cell." sqref="J47" xr:uid="{00000000-0002-0000-0200-000006000000}"/>
    <dataValidation type="list" allowBlank="1" showInputMessage="1" showErrorMessage="1" sqref="I109:I111" xr:uid="{00000000-0002-0000-0200-000007000000}">
      <formula1>currency</formula1>
    </dataValidation>
  </dataValidations>
  <hyperlinks>
    <hyperlink ref="E197" r:id="rId1" xr:uid="{00000000-0004-0000-0200-000000000000}"/>
    <hyperlink ref="F197" r:id="rId2" display="ONLINE ENTRIES ONLY" xr:uid="{00000000-0004-0000-0200-000001000000}"/>
    <hyperlink ref="G229" r:id="rId3" xr:uid="{00000000-0004-0000-0200-000002000000}"/>
  </hyperlinks>
  <printOptions horizontalCentered="1"/>
  <pageMargins left="0" right="0" top="0.39370078740157483" bottom="3.937007874015748E-2" header="0" footer="0.19685039370078741"/>
  <pageSetup paperSize="9" scale="45" fitToHeight="0" orientation="portrait" horizontalDpi="4294967292" verticalDpi="4294967292" r:id="rId4"/>
  <rowBreaks count="1" manualBreakCount="1">
    <brk id="138" max="9" man="1"/>
  </rowBreaks>
  <drawing r:id="rId5"/>
  <legacyDrawing r:id="rId6"/>
  <extLst>
    <ext xmlns:x14="http://schemas.microsoft.com/office/spreadsheetml/2009/9/main" uri="{78C0D931-6437-407d-A8EE-F0AAD7539E65}">
      <x14:conditionalFormattings>
        <x14:conditionalFormatting xmlns:xm="http://schemas.microsoft.com/office/excel/2006/main">
          <x14:cfRule type="expression" priority="53" id="{CC00D76D-A081-E84E-9EC1-B32DADB56050}">
            <xm:f>ISNUMBER(SEARCH("WTGF",'PLEASE FILL IN HERE FIRST!!!'!$B$5))=TRUE</xm:f>
            <x14:dxf>
              <font>
                <b/>
                <i val="0"/>
                <color theme="0"/>
              </font>
              <fill>
                <patternFill patternType="solid">
                  <fgColor indexed="64"/>
                  <bgColor rgb="FFFFC000"/>
                </patternFill>
              </fill>
              <border>
                <left style="thin">
                  <color rgb="FFFFC000"/>
                </left>
                <right style="thin">
                  <color rgb="FFFFC000"/>
                </right>
                <top style="thin">
                  <color rgb="FFFFC000"/>
                </top>
                <bottom style="thin">
                  <color rgb="FFFFC000"/>
                </bottom>
              </border>
            </x14:dxf>
          </x14:cfRule>
          <x14:cfRule type="expression" priority="54" id="{BE052EE5-11E7-154C-BE79-AE721F4C1A40}">
            <xm:f>ISNUMBER(SEARCH("Platinum",'PLEASE FILL IN HERE FIRST!!!'!$B$5))=TRUE</xm:f>
            <x14:dxf>
              <font>
                <b/>
                <i val="0"/>
                <color theme="0"/>
              </font>
              <fill>
                <patternFill patternType="solid">
                  <fgColor indexed="64"/>
                  <bgColor rgb="FF767171"/>
                </patternFill>
              </fill>
              <border>
                <left style="thin">
                  <color rgb="FF767171"/>
                </left>
                <right style="thin">
                  <color rgb="FF767171"/>
                </right>
                <top style="thin">
                  <color rgb="FF767171"/>
                </top>
                <bottom style="thin">
                  <color rgb="FF767171"/>
                </bottom>
              </border>
            </x14:dxf>
          </x14:cfRule>
          <x14:cfRule type="expression" priority="58" id="{01D3C7BA-D106-3C44-971C-4EE40CAC199A}">
            <xm:f>ISNUMBER(SEARCH("World Tour",'PLEASE FILL IN HERE FIRST!!!'!$B$5))=TRUE</xm:f>
            <x14:dxf>
              <font>
                <b/>
                <i val="0"/>
                <color theme="0"/>
              </font>
              <fill>
                <patternFill patternType="solid">
                  <fgColor indexed="64"/>
                  <bgColor rgb="FFC00000"/>
                </patternFill>
              </fill>
              <border>
                <left style="thin">
                  <color rgb="FFC00000"/>
                </left>
                <right style="thin">
                  <color rgb="FFC00000"/>
                </right>
                <top style="thin">
                  <color rgb="FFC00000"/>
                </top>
                <bottom style="thin">
                  <color rgb="FFC00000"/>
                </bottom>
              </border>
            </x14:dxf>
          </x14:cfRule>
          <xm:sqref>A6:J6</xm:sqref>
        </x14:conditionalFormatting>
        <x14:conditionalFormatting xmlns:xm="http://schemas.microsoft.com/office/excel/2006/main">
          <x14:cfRule type="expression" priority="40" id="{29CA6C93-77ED-994F-AB74-0523A15FF7EA}">
            <xm:f>'PLEASE FILL IN HERE FIRST!!!'!$B$5='PLEASE FILL IN HERE FIRST!!!'!$K$13</xm:f>
            <x14:dxf>
              <font>
                <color theme="0"/>
              </font>
              <fill>
                <patternFill patternType="solid">
                  <fgColor indexed="64"/>
                  <bgColor rgb="FFFFC000"/>
                </patternFill>
              </fill>
            </x14:dxf>
          </x14:cfRule>
          <x14:cfRule type="expression" priority="41" id="{4703DA97-B8D6-E74A-BC58-0153D65D66AD}">
            <xm:f>'PLEASE FILL IN HERE FIRST!!!'!$B$5='PLEASE FILL IN HERE FIRST!!!'!$K$11</xm:f>
            <x14:dxf>
              <font>
                <color theme="0"/>
              </font>
              <fill>
                <patternFill patternType="solid">
                  <fgColor indexed="64"/>
                  <bgColor rgb="FFC00000"/>
                </patternFill>
              </fill>
            </x14:dxf>
          </x14:cfRule>
          <x14:cfRule type="expression" priority="42" id="{8B9E5C98-8551-0744-90B6-B491D2CDC7D0}">
            <xm:f>'PLEASE FILL IN HERE FIRST!!!'!$B$5='PLEASE FILL IN HERE FIRST!!!'!$K$9</xm:f>
            <x14:dxf>
              <font>
                <color theme="0"/>
              </font>
              <fill>
                <patternFill patternType="solid">
                  <fgColor indexed="64"/>
                  <bgColor rgb="FF767171"/>
                </patternFill>
              </fill>
            </x14:dxf>
          </x14:cfRule>
          <xm:sqref>A8 A16 A21 A26 A31 A36 A44 A53 A55 A57 A64 A69 A72 A159</xm:sqref>
        </x14:conditionalFormatting>
        <x14:conditionalFormatting xmlns:xm="http://schemas.microsoft.com/office/excel/2006/main">
          <x14:cfRule type="expression" priority="36" id="{D8E70F81-94E3-9649-816A-988FAFC054E7}">
            <xm:f>'PLEASE FILL IN HERE FIRST!!!'!$B$5='PLEASE FILL IN HERE FIRST!!!'!$K$9</xm:f>
            <x14:dxf>
              <font>
                <color theme="0"/>
              </font>
              <fill>
                <patternFill patternType="solid">
                  <fgColor indexed="64"/>
                  <bgColor rgb="FF767171"/>
                </patternFill>
              </fill>
            </x14:dxf>
          </x14:cfRule>
          <x14:cfRule type="expression" priority="37" id="{0E4A3F1F-899A-A743-B912-F455250CDF5F}">
            <xm:f>'PLEASE FILL IN HERE FIRST!!!'!$B$5='PLEASE FILL IN HERE FIRST!!!'!$K$11</xm:f>
            <x14:dxf>
              <font>
                <color theme="0"/>
              </font>
              <fill>
                <patternFill patternType="solid">
                  <fgColor indexed="64"/>
                  <bgColor rgb="FFC00000"/>
                </patternFill>
              </fill>
            </x14:dxf>
          </x14:cfRule>
          <x14:cfRule type="expression" priority="38" id="{97FBCCDE-5BD2-7A4C-A29C-D0B4CDCD1FEF}">
            <xm:f>'PLEASE FILL IN HERE FIRST!!!'!$B$5='PLEASE FILL IN HERE FIRST!!!'!$K$13</xm:f>
            <x14:dxf>
              <font>
                <color theme="0"/>
              </font>
              <fill>
                <patternFill patternType="solid">
                  <fgColor indexed="64"/>
                  <bgColor rgb="FFFFC000"/>
                </patternFill>
              </fill>
            </x14:dxf>
          </x14:cfRule>
          <xm:sqref>A167 A176 A180 A187 A197 A202 A216 A220 A232 A237 A240</xm:sqref>
        </x14:conditionalFormatting>
        <x14:conditionalFormatting xmlns:xm="http://schemas.microsoft.com/office/excel/2006/main">
          <x14:cfRule type="expression" priority="1" id="{55EEB9AB-B3B9-4061-9EA3-165FE7CF8E17}">
            <xm:f>'PLEASE FILL IN HERE FIRST!!!'!$B$5='PLEASE FILL IN HERE FIRST!!!'!$K$13</xm:f>
            <x14:dxf>
              <font>
                <color theme="0"/>
              </font>
              <fill>
                <patternFill patternType="solid">
                  <fgColor indexed="64"/>
                  <bgColor rgb="FFFFC000"/>
                </patternFill>
              </fill>
            </x14:dxf>
          </x14:cfRule>
          <x14:cfRule type="expression" priority="2" id="{169779C0-4655-48C6-91C0-C47307B762C7}">
            <xm:f>'PLEASE FILL IN HERE FIRST!!!'!$B$5='PLEASE FILL IN HERE FIRST!!!'!$K$11</xm:f>
            <x14:dxf>
              <font>
                <color theme="0"/>
              </font>
              <fill>
                <patternFill patternType="solid">
                  <fgColor indexed="64"/>
                  <bgColor rgb="FFC00000"/>
                </patternFill>
              </fill>
            </x14:dxf>
          </x14:cfRule>
          <x14:cfRule type="expression" priority="3" id="{9132C353-600B-43E1-B341-6C14EFB62D1A}">
            <xm:f>'PLEASE FILL IN HERE FIRST!!!'!$B$5='PLEASE FILL IN HERE FIRST!!!'!$K$9</xm:f>
            <x14:dxf>
              <font>
                <color theme="0"/>
              </font>
              <fill>
                <patternFill patternType="solid">
                  <fgColor indexed="64"/>
                  <bgColor rgb="FF767171"/>
                </patternFill>
              </fill>
            </x14:dxf>
          </x14:cfRule>
          <xm:sqref>A140</xm:sqref>
        </x14:conditionalFormatting>
      </x14:conditionalFormattings>
    </ext>
    <ext xmlns:x14="http://schemas.microsoft.com/office/spreadsheetml/2009/9/main" uri="{CCE6A557-97BC-4b89-ADB6-D9C93CAAB3DF}">
      <x14:dataValidations xmlns:xm="http://schemas.microsoft.com/office/excel/2006/main" xWindow="517" yWindow="635" count="5">
        <x14:dataValidation type="list" allowBlank="1" showInputMessage="1" showErrorMessage="1" errorTitle="You didn't find it ?" error="Please send an email to_x000d_cv@tmsin.com with your equipment supplier name" promptTitle="Brand name" prompt="Select the manufacturer in the list" xr:uid="{00000000-0002-0000-0200-000008000000}">
          <x14:formula1>
            <xm:f>Listes!$C$2:$C$153</xm:f>
          </x14:formula1>
          <xm:sqref>F64:G65</xm:sqref>
        </x14:dataValidation>
        <x14:dataValidation type="list" allowBlank="1" showInputMessage="1" showErrorMessage="1" errorTitle="You didn't find it ?" error="Send an email to cv@tmsin.com with the number of tables you will use" promptTitle="Number of  tables" prompt="Click on the right arrow and select the number of competition tables" xr:uid="{00000000-0002-0000-0200-000009000000}">
          <x14:formula1>
            <xm:f>Listes!$A$9:$A$23</xm:f>
          </x14:formula1>
          <xm:sqref>E64</xm:sqref>
        </x14:dataValidation>
        <x14:dataValidation type="list" allowBlank="1" showInputMessage="1" showErrorMessage="1" xr:uid="{00000000-0002-0000-0200-00000A000000}">
          <x14:formula1>
            <xm:f>Listes!$L$2:$L$52</xm:f>
          </x14:formula1>
          <xm:sqref>J64</xm:sqref>
        </x14:dataValidation>
        <x14:dataValidation type="list" allowBlank="1" showInputMessage="1" showErrorMessage="1" xr:uid="{00000000-0002-0000-0200-00000B000000}">
          <x14:formula1>
            <xm:f>INDEX(Listes!$F$2:$F$21,MATCH($F$67,Listes!$E$2:$E$21,0))</xm:f>
          </x14:formula1>
          <xm:sqref>H67</xm:sqref>
        </x14:dataValidation>
        <x14:dataValidation type="list" allowBlank="1" showInputMessage="1" showErrorMessage="1" xr:uid="{00000000-0002-0000-0200-00000C000000}">
          <x14:formula1>
            <xm:f>Events!$L$3:$L$4</xm:f>
          </x14:formula1>
          <xm:sqref>H69</xm:sqref>
        </x14:dataValidation>
      </x14:dataValidations>
    </ext>
    <ext xmlns:mx="http://schemas.microsoft.com/office/mac/excel/2008/main" uri="{64002731-A6B0-56B0-2670-7721B7C09600}">
      <mx:PLV Mode="0" OnePage="0" WScale="100"/>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tabColor indexed="21"/>
    <pageSetUpPr autoPageBreaks="0" fitToPage="1"/>
  </sheetPr>
  <dimension ref="A1:J45"/>
  <sheetViews>
    <sheetView showGridLines="0" showZeros="0" showOutlineSymbols="0" workbookViewId="0">
      <selection activeCell="B7" sqref="B7:I7"/>
    </sheetView>
  </sheetViews>
  <sheetFormatPr defaultColWidth="11.42578125" defaultRowHeight="12.75"/>
  <cols>
    <col min="1" max="1" width="14.28515625" customWidth="1"/>
    <col min="2" max="2" width="4.85546875" customWidth="1"/>
    <col min="3" max="3" width="4.28515625" customWidth="1"/>
    <col min="4" max="4" width="17.85546875" customWidth="1"/>
    <col min="5" max="5" width="11.42578125" customWidth="1"/>
    <col min="6" max="6" width="9.42578125" customWidth="1"/>
    <col min="7" max="7" width="13.28515625" customWidth="1"/>
    <col min="8" max="8" width="11.85546875" customWidth="1"/>
    <col min="9" max="9" width="8.7109375" customWidth="1"/>
    <col min="10" max="10" width="8.28515625" customWidth="1"/>
  </cols>
  <sheetData>
    <row r="1" spans="1:10" s="56" customFormat="1" ht="39" customHeight="1">
      <c r="A1" s="547" t="str">
        <f>'PLEASE FILL IN HERE FIRST!!!'!B3</f>
        <v>ITTF World Tour</v>
      </c>
      <c r="B1" s="547"/>
      <c r="C1" s="547"/>
      <c r="D1" s="547"/>
      <c r="E1" s="547"/>
      <c r="F1" s="547"/>
      <c r="G1" s="547"/>
      <c r="H1" s="547"/>
      <c r="I1" s="547"/>
      <c r="J1" s="547"/>
    </row>
    <row r="2" spans="1:10" s="56" customFormat="1" ht="39" customHeight="1">
      <c r="A2" s="547" t="s">
        <v>193</v>
      </c>
      <c r="B2" s="547"/>
      <c r="C2" s="547"/>
      <c r="D2" s="547"/>
      <c r="E2" s="547"/>
      <c r="F2" s="547"/>
      <c r="G2" s="547"/>
      <c r="H2" s="547"/>
      <c r="I2" s="547"/>
      <c r="J2" s="547"/>
    </row>
    <row r="3" spans="1:10" ht="15">
      <c r="A3" s="552" t="str">
        <f>'PLEASE FILL IN HERE FIRST!!!'!B5</f>
        <v>World Tour</v>
      </c>
      <c r="B3" s="552"/>
      <c r="C3" s="552"/>
      <c r="D3" s="552"/>
      <c r="E3" s="552"/>
      <c r="F3" s="552"/>
      <c r="G3" s="552"/>
      <c r="H3" s="552"/>
      <c r="I3" s="552"/>
      <c r="J3" s="67"/>
    </row>
    <row r="4" spans="1:10" ht="15">
      <c r="A4" s="553" t="str">
        <f>'PLEASE FILL IN HERE FIRST!!!'!B7</f>
        <v>Panagyuristhe (BUL) - WORLD TOUR</v>
      </c>
      <c r="B4" s="553"/>
      <c r="C4" s="553"/>
      <c r="D4" s="553"/>
      <c r="E4" s="553"/>
      <c r="F4" s="553"/>
      <c r="G4" s="553"/>
      <c r="H4" s="553"/>
      <c r="I4" s="553"/>
      <c r="J4" s="67"/>
    </row>
    <row r="5" spans="1:10" ht="15">
      <c r="A5" s="134"/>
      <c r="B5" s="134"/>
      <c r="C5" s="134"/>
      <c r="D5" s="135">
        <f>'PLEASE FILL IN HERE FIRST!!!'!B9</f>
        <v>43690</v>
      </c>
      <c r="E5" s="136" t="s">
        <v>108</v>
      </c>
      <c r="F5" s="548">
        <f>'PLEASE FILL IN HERE FIRST!!!'!D9</f>
        <v>43695</v>
      </c>
      <c r="G5" s="548"/>
      <c r="H5" s="134"/>
      <c r="I5" s="134"/>
      <c r="J5" s="9"/>
    </row>
    <row r="6" spans="1:10" ht="27" customHeight="1"/>
    <row r="7" spans="1:10" ht="23.25">
      <c r="A7" s="121" t="s">
        <v>90</v>
      </c>
      <c r="B7" s="549"/>
      <c r="C7" s="550"/>
      <c r="D7" s="550"/>
      <c r="E7" s="550"/>
      <c r="F7" s="550"/>
      <c r="G7" s="550"/>
      <c r="H7" s="550"/>
      <c r="I7" s="551"/>
      <c r="J7" s="64"/>
    </row>
    <row r="9" spans="1:10">
      <c r="A9" s="120" t="s">
        <v>102</v>
      </c>
    </row>
    <row r="10" spans="1:10" ht="13.5" thickBot="1"/>
    <row r="11" spans="1:10" ht="24.95" customHeight="1" thickBot="1">
      <c r="B11" s="122"/>
      <c r="C11" s="120"/>
      <c r="D11" s="83" t="s">
        <v>91</v>
      </c>
    </row>
    <row r="12" spans="1:10" ht="15.75" thickBot="1">
      <c r="B12" s="5"/>
      <c r="C12" s="120"/>
      <c r="D12" s="83"/>
    </row>
    <row r="13" spans="1:10" ht="24.95" customHeight="1" thickBot="1">
      <c r="B13" s="122"/>
      <c r="C13" s="120"/>
      <c r="D13" s="83" t="s">
        <v>92</v>
      </c>
    </row>
    <row r="14" spans="1:10" ht="15.75" thickBot="1">
      <c r="B14" s="5"/>
      <c r="C14" s="120"/>
      <c r="D14" s="83"/>
    </row>
    <row r="15" spans="1:10" ht="24" customHeight="1" thickBot="1">
      <c r="B15" s="122"/>
      <c r="C15" s="120"/>
      <c r="D15" s="83" t="s">
        <v>93</v>
      </c>
    </row>
    <row r="16" spans="1:10" ht="15.75" thickBot="1">
      <c r="B16" s="5"/>
      <c r="C16" s="120"/>
      <c r="D16" s="83"/>
    </row>
    <row r="17" spans="1:10" ht="24.95" customHeight="1" thickBot="1">
      <c r="B17" s="122"/>
      <c r="C17" s="120"/>
      <c r="D17" s="83" t="s">
        <v>94</v>
      </c>
    </row>
    <row r="19" spans="1:10">
      <c r="A19" s="545" t="s">
        <v>0</v>
      </c>
      <c r="B19" s="545"/>
      <c r="C19" s="545"/>
      <c r="D19" s="545"/>
      <c r="E19" s="545"/>
      <c r="F19" s="545"/>
      <c r="G19" s="545"/>
      <c r="H19" s="63">
        <f>'PLEASE FILL IN HERE FIRST!!!'!$B$47</f>
        <v>150</v>
      </c>
      <c r="I19" s="62" t="str">
        <f>'PLEASE FILL IN HERE FIRST!!!'!$B$43</f>
        <v>Euro €</v>
      </c>
      <c r="J19" s="62"/>
    </row>
    <row r="20" spans="1:10">
      <c r="A20" s="546" t="s">
        <v>1</v>
      </c>
      <c r="B20" s="546"/>
      <c r="C20" s="546"/>
      <c r="D20" s="546"/>
      <c r="E20" s="546"/>
      <c r="F20" s="546"/>
      <c r="G20" s="546"/>
      <c r="H20" s="63">
        <f>'PLEASE FILL IN HERE FIRST!!!'!B49</f>
        <v>150</v>
      </c>
      <c r="I20" s="62" t="str">
        <f>'PLEASE FILL IN HERE FIRST!!!'!B43</f>
        <v>Euro €</v>
      </c>
      <c r="J20" s="62"/>
    </row>
    <row r="22" spans="1:10">
      <c r="A22" s="123" t="s">
        <v>184</v>
      </c>
      <c r="B22" s="123"/>
      <c r="C22" s="123"/>
      <c r="D22" s="124">
        <f>'PLEASE FILL IN HERE FIRST!!!'!B47</f>
        <v>150</v>
      </c>
      <c r="E22" s="125" t="str">
        <f>'PLEASE FILL IN HERE FIRST!!!'!B43</f>
        <v>Euro €</v>
      </c>
      <c r="F22" s="125" t="s">
        <v>185</v>
      </c>
      <c r="G22" s="125"/>
      <c r="H22" s="126"/>
      <c r="I22" s="126"/>
      <c r="J22" s="126"/>
    </row>
    <row r="23" spans="1:10">
      <c r="A23" s="125" t="s">
        <v>186</v>
      </c>
      <c r="B23" s="126"/>
      <c r="C23" s="126"/>
      <c r="D23" s="126"/>
      <c r="E23" s="126"/>
      <c r="F23" s="126"/>
      <c r="G23" s="126"/>
      <c r="H23" s="126"/>
      <c r="I23" s="126"/>
      <c r="J23" s="126"/>
    </row>
    <row r="24" spans="1:10" ht="13.5" thickBot="1">
      <c r="A24" s="126"/>
      <c r="B24" s="126"/>
      <c r="C24" s="126"/>
      <c r="D24" s="126"/>
      <c r="E24" s="126"/>
      <c r="F24" s="126"/>
      <c r="G24" s="126"/>
      <c r="H24" s="126"/>
      <c r="I24" s="126"/>
      <c r="J24" s="126"/>
    </row>
    <row r="25" spans="1:10" ht="24.95" customHeight="1" thickBot="1">
      <c r="A25" s="126"/>
      <c r="B25" s="127"/>
      <c r="C25" s="126"/>
      <c r="D25" s="123" t="s">
        <v>95</v>
      </c>
      <c r="E25" s="126" t="s">
        <v>187</v>
      </c>
      <c r="F25" s="128">
        <f>Prospectus!H90</f>
        <v>160</v>
      </c>
      <c r="G25" s="125" t="str">
        <f>'PLEASE FILL IN HERE FIRST!!!'!$B$43</f>
        <v>Euro €</v>
      </c>
      <c r="H25" s="126" t="s">
        <v>188</v>
      </c>
      <c r="I25" s="128">
        <f>Prospectus!H128</f>
        <v>180</v>
      </c>
      <c r="J25" s="125" t="str">
        <f>'PLEASE FILL IN HERE FIRST!!!'!$B$43</f>
        <v>Euro €</v>
      </c>
    </row>
    <row r="26" spans="1:10" ht="13.5" thickBot="1">
      <c r="A26" s="126"/>
      <c r="B26" s="126"/>
      <c r="C26" s="126"/>
      <c r="D26" s="129" t="s">
        <v>106</v>
      </c>
      <c r="E26" s="126"/>
      <c r="F26" s="126"/>
      <c r="G26" s="126"/>
      <c r="H26" s="126"/>
      <c r="I26" s="126"/>
      <c r="J26" s="126"/>
    </row>
    <row r="27" spans="1:10" ht="24.95" customHeight="1" thickBot="1">
      <c r="A27" s="126"/>
      <c r="B27" s="127"/>
      <c r="C27" s="126"/>
      <c r="D27" s="123" t="s">
        <v>96</v>
      </c>
      <c r="E27" s="126" t="s">
        <v>187</v>
      </c>
      <c r="F27" s="128">
        <f>Prospectus!H91</f>
        <v>130</v>
      </c>
      <c r="G27" s="125" t="str">
        <f>'PLEASE FILL IN HERE FIRST!!!'!$B$43</f>
        <v>Euro €</v>
      </c>
      <c r="H27" s="126" t="s">
        <v>188</v>
      </c>
      <c r="I27" s="128">
        <f>Prospectus!H129</f>
        <v>130</v>
      </c>
      <c r="J27" s="125" t="str">
        <f>'PLEASE FILL IN HERE FIRST!!!'!$B$43</f>
        <v>Euro €</v>
      </c>
    </row>
    <row r="28" spans="1:10">
      <c r="A28" s="126"/>
      <c r="B28" s="126"/>
      <c r="C28" s="126"/>
      <c r="D28" s="126"/>
      <c r="E28" s="126"/>
      <c r="F28" s="126"/>
      <c r="G28" s="126"/>
      <c r="H28" s="126"/>
      <c r="I28" s="130"/>
      <c r="J28" s="126"/>
    </row>
    <row r="29" spans="1:10" ht="13.5" thickBot="1">
      <c r="A29" s="126"/>
      <c r="B29" s="126"/>
      <c r="C29" s="126"/>
      <c r="D29" s="126"/>
      <c r="E29" s="126"/>
      <c r="F29" s="126"/>
      <c r="G29" s="126"/>
      <c r="H29" s="126"/>
      <c r="I29" s="126"/>
      <c r="J29" s="126"/>
    </row>
    <row r="30" spans="1:10" ht="24.95" customHeight="1" thickBot="1">
      <c r="A30" s="131" t="s">
        <v>97</v>
      </c>
      <c r="B30" s="127"/>
      <c r="C30" s="126"/>
      <c r="D30" s="126" t="s">
        <v>98</v>
      </c>
      <c r="E30" s="126"/>
      <c r="F30" s="126"/>
      <c r="G30" s="126"/>
      <c r="H30" s="126"/>
      <c r="I30" s="126"/>
      <c r="J30" s="126"/>
    </row>
    <row r="31" spans="1:10">
      <c r="A31" s="126"/>
      <c r="B31" s="126"/>
      <c r="C31" s="126"/>
      <c r="D31" s="126"/>
      <c r="E31" s="126"/>
      <c r="F31" s="126"/>
      <c r="G31" s="126"/>
      <c r="H31" s="126"/>
      <c r="I31" s="126"/>
      <c r="J31" s="126"/>
    </row>
    <row r="32" spans="1:10">
      <c r="A32" s="555"/>
      <c r="B32" s="556"/>
      <c r="C32" s="556"/>
      <c r="D32" s="557"/>
      <c r="E32" s="126"/>
      <c r="F32" s="570"/>
      <c r="G32" s="571"/>
      <c r="H32" s="571"/>
      <c r="I32" s="571"/>
      <c r="J32" s="572"/>
    </row>
    <row r="33" spans="1:10">
      <c r="A33" s="558"/>
      <c r="B33" s="559"/>
      <c r="C33" s="559"/>
      <c r="D33" s="560"/>
      <c r="E33" s="126"/>
      <c r="F33" s="566" t="s">
        <v>100</v>
      </c>
      <c r="G33" s="566"/>
      <c r="H33" s="566"/>
      <c r="I33" s="566"/>
      <c r="J33" s="132"/>
    </row>
    <row r="34" spans="1:10">
      <c r="A34" s="558"/>
      <c r="B34" s="559"/>
      <c r="C34" s="559"/>
      <c r="D34" s="560"/>
      <c r="E34" s="126"/>
      <c r="F34" s="123"/>
      <c r="G34" s="123"/>
      <c r="H34" s="123"/>
      <c r="I34" s="123"/>
      <c r="J34" s="123"/>
    </row>
    <row r="35" spans="1:10">
      <c r="A35" s="558"/>
      <c r="B35" s="559"/>
      <c r="C35" s="559"/>
      <c r="D35" s="560"/>
      <c r="E35" s="126"/>
      <c r="F35" s="123"/>
      <c r="G35" s="123"/>
      <c r="H35" s="123"/>
      <c r="I35" s="123"/>
      <c r="J35" s="123"/>
    </row>
    <row r="36" spans="1:10">
      <c r="A36" s="558"/>
      <c r="B36" s="559"/>
      <c r="C36" s="559"/>
      <c r="D36" s="560"/>
      <c r="E36" s="126"/>
      <c r="F36" s="123"/>
      <c r="G36" s="123"/>
      <c r="H36" s="123"/>
      <c r="I36" s="123"/>
      <c r="J36" s="123"/>
    </row>
    <row r="37" spans="1:10">
      <c r="A37" s="561"/>
      <c r="B37" s="562"/>
      <c r="C37" s="562"/>
      <c r="D37" s="563"/>
      <c r="E37" s="126"/>
      <c r="F37" s="570"/>
      <c r="G37" s="571"/>
      <c r="H37" s="571"/>
      <c r="I37" s="571"/>
      <c r="J37" s="572"/>
    </row>
    <row r="38" spans="1:10">
      <c r="A38" s="564" t="s">
        <v>101</v>
      </c>
      <c r="B38" s="564"/>
      <c r="C38" s="564"/>
      <c r="D38" s="564"/>
      <c r="E38" s="126"/>
      <c r="F38" s="565" t="s">
        <v>99</v>
      </c>
      <c r="G38" s="565"/>
      <c r="H38" s="565"/>
      <c r="I38" s="565"/>
      <c r="J38" s="131"/>
    </row>
    <row r="39" spans="1:10">
      <c r="A39" s="126"/>
      <c r="B39" s="126"/>
      <c r="C39" s="126"/>
      <c r="D39" s="126"/>
      <c r="E39" s="126"/>
      <c r="F39" s="126"/>
      <c r="G39" s="126"/>
      <c r="H39" s="126"/>
      <c r="I39" s="126"/>
      <c r="J39" s="126"/>
    </row>
    <row r="40" spans="1:10">
      <c r="A40" s="126" t="s">
        <v>105</v>
      </c>
      <c r="B40" s="126"/>
      <c r="C40" s="126"/>
      <c r="D40" s="126"/>
      <c r="E40" s="126"/>
      <c r="F40" s="126"/>
      <c r="G40" s="126"/>
      <c r="H40" s="574">
        <f>'PLEASE FILL IN HERE FIRST!!!'!B31</f>
        <v>43660</v>
      </c>
      <c r="I40" s="575"/>
      <c r="J40" s="575"/>
    </row>
    <row r="41" spans="1:10">
      <c r="A41" s="126"/>
      <c r="B41" s="126"/>
      <c r="C41" s="126"/>
      <c r="D41" s="126"/>
      <c r="E41" s="126"/>
      <c r="F41" s="126"/>
      <c r="G41" s="126"/>
      <c r="H41" s="126"/>
      <c r="I41" s="126"/>
      <c r="J41" s="126"/>
    </row>
    <row r="42" spans="1:10">
      <c r="A42" s="133" t="s">
        <v>103</v>
      </c>
      <c r="B42" s="567" t="str">
        <f>'PLEASE FILL IN HERE FIRST!!!'!B27</f>
        <v>+359 2 930 06 07</v>
      </c>
      <c r="C42" s="568"/>
      <c r="D42" s="569"/>
      <c r="E42" s="133" t="s">
        <v>104</v>
      </c>
      <c r="F42" s="573" t="str">
        <f>Accommodation!B50</f>
        <v>bttf@abv.bg, accommodation@asarelbulgariaopen.com</v>
      </c>
      <c r="G42" s="568"/>
      <c r="H42" s="568"/>
      <c r="I42" s="568"/>
      <c r="J42" s="569"/>
    </row>
    <row r="45" spans="1:10">
      <c r="F45" s="554"/>
      <c r="G45" s="554"/>
      <c r="H45" s="554"/>
      <c r="I45" s="554"/>
    </row>
  </sheetData>
  <sheetProtection password="CA4D" sheet="1" objects="1" scenarios="1" selectLockedCells="1"/>
  <mergeCells count="18">
    <mergeCell ref="F45:I45"/>
    <mergeCell ref="A32:D37"/>
    <mergeCell ref="A38:D38"/>
    <mergeCell ref="F38:I38"/>
    <mergeCell ref="F33:I33"/>
    <mergeCell ref="B42:D42"/>
    <mergeCell ref="F32:J32"/>
    <mergeCell ref="F37:J37"/>
    <mergeCell ref="F42:J42"/>
    <mergeCell ref="H40:J40"/>
    <mergeCell ref="A19:G19"/>
    <mergeCell ref="A20:G20"/>
    <mergeCell ref="A2:J2"/>
    <mergeCell ref="F5:G5"/>
    <mergeCell ref="A1:J1"/>
    <mergeCell ref="B7:I7"/>
    <mergeCell ref="A3:I3"/>
    <mergeCell ref="A4:I4"/>
  </mergeCells>
  <phoneticPr fontId="3" type="noConversion"/>
  <pageMargins left="0.59" right="0.59" top="0.79000000000000015" bottom="0.79000000000000015" header="0" footer="0"/>
  <pageSetup paperSize="9" scale="81" orientation="portrait" horizontalDpi="4294967292" verticalDpi="4294967292"/>
  <extLst>
    <ext xmlns:mx="http://schemas.microsoft.com/office/mac/excel/2008/main" uri="{64002731-A6B0-56B0-2670-7721B7C09600}">
      <mx:PLV Mode="0" OnePage="0" WScale="0"/>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tabColor indexed="11"/>
    <pageSetUpPr fitToPage="1"/>
  </sheetPr>
  <dimension ref="A1:W50"/>
  <sheetViews>
    <sheetView showGridLines="0" tabSelected="1" zoomScale="90" zoomScaleNormal="90" zoomScaleSheetLayoutView="100" zoomScalePageLayoutView="90" workbookViewId="0">
      <selection sqref="A1:R1"/>
    </sheetView>
  </sheetViews>
  <sheetFormatPr defaultColWidth="0" defaultRowHeight="12.75"/>
  <cols>
    <col min="1" max="1" width="19.7109375" style="3" customWidth="1"/>
    <col min="2" max="2" width="20.42578125" style="3" customWidth="1"/>
    <col min="3" max="3" width="18.42578125" style="3" customWidth="1"/>
    <col min="4" max="4" width="8.85546875" style="3" customWidth="1"/>
    <col min="5" max="5" width="10.28515625" style="3" bestFit="1" customWidth="1"/>
    <col min="6" max="6" width="19.28515625" style="3" bestFit="1" customWidth="1"/>
    <col min="7" max="7" width="13.42578125" style="3" bestFit="1" customWidth="1"/>
    <col min="8" max="9" width="7.42578125" style="3" customWidth="1"/>
    <col min="10" max="12" width="6.85546875" style="3" customWidth="1"/>
    <col min="13" max="13" width="22.7109375" style="3" bestFit="1" customWidth="1"/>
    <col min="14" max="14" width="21" style="3" customWidth="1"/>
    <col min="15" max="15" width="11.7109375" style="3" bestFit="1" customWidth="1"/>
    <col min="16" max="16" width="16.7109375" style="3" bestFit="1" customWidth="1"/>
    <col min="17" max="17" width="11.28515625" style="3" bestFit="1" customWidth="1"/>
    <col min="18" max="18" width="18" style="3" customWidth="1"/>
    <col min="19" max="20" width="11.42578125" style="3" customWidth="1"/>
    <col min="21" max="21" width="17.140625" style="3" hidden="1" customWidth="1"/>
    <col min="22" max="23" width="0" style="18" hidden="1" customWidth="1"/>
    <col min="24" max="16384" width="11.42578125" style="3" hidden="1"/>
  </cols>
  <sheetData>
    <row r="1" spans="1:23" ht="24.75">
      <c r="A1" s="601" t="str">
        <f>"2019 ITTF "&amp;'PLEASE FILL IN HERE FIRST!!!'!B5</f>
        <v>2019 ITTF World Tour</v>
      </c>
      <c r="B1" s="601"/>
      <c r="C1" s="601"/>
      <c r="D1" s="601"/>
      <c r="E1" s="601"/>
      <c r="F1" s="601"/>
      <c r="G1" s="601"/>
      <c r="H1" s="601"/>
      <c r="I1" s="601"/>
      <c r="J1" s="601"/>
      <c r="K1" s="601"/>
      <c r="L1" s="601"/>
      <c r="M1" s="601"/>
      <c r="N1" s="601"/>
      <c r="O1" s="601"/>
      <c r="P1" s="601"/>
      <c r="Q1" s="601"/>
      <c r="R1" s="601"/>
    </row>
    <row r="2" spans="1:23" ht="24.75">
      <c r="A2" s="601" t="s">
        <v>194</v>
      </c>
      <c r="B2" s="601"/>
      <c r="C2" s="601"/>
      <c r="D2" s="601"/>
      <c r="E2" s="601"/>
      <c r="F2" s="601"/>
      <c r="G2" s="601"/>
      <c r="H2" s="601"/>
      <c r="I2" s="601"/>
      <c r="J2" s="601"/>
      <c r="K2" s="601"/>
      <c r="L2" s="601"/>
      <c r="M2" s="601"/>
      <c r="N2" s="601"/>
      <c r="O2" s="601"/>
      <c r="P2" s="601"/>
      <c r="Q2" s="601"/>
      <c r="R2" s="601"/>
    </row>
    <row r="3" spans="1:23" ht="22.5" hidden="1">
      <c r="A3" s="602" t="str">
        <f>'PLEASE FILL IN HERE FIRST!!!'!B5</f>
        <v>World Tour</v>
      </c>
      <c r="B3" s="602"/>
      <c r="C3" s="602"/>
      <c r="D3" s="602"/>
      <c r="E3" s="602"/>
      <c r="F3" s="602"/>
      <c r="G3" s="602"/>
      <c r="H3" s="602"/>
      <c r="I3" s="602"/>
      <c r="J3" s="602"/>
      <c r="K3" s="602"/>
      <c r="L3" s="602"/>
      <c r="M3" s="602"/>
      <c r="N3" s="602"/>
      <c r="O3" s="602"/>
      <c r="P3" s="602"/>
      <c r="Q3" s="602"/>
      <c r="R3" s="602"/>
    </row>
    <row r="4" spans="1:23" s="165" customFormat="1" ht="24.95" customHeight="1">
      <c r="A4" s="603" t="str">
        <f>'PLEASE FILL IN HERE FIRST!!!'!B7</f>
        <v>Panagyuristhe (BUL) - WORLD TOUR</v>
      </c>
      <c r="B4" s="603"/>
      <c r="C4" s="603"/>
      <c r="D4" s="603"/>
      <c r="E4" s="603"/>
      <c r="F4" s="603"/>
      <c r="G4" s="603"/>
      <c r="H4" s="603"/>
      <c r="I4" s="603"/>
      <c r="J4" s="603"/>
      <c r="K4" s="603"/>
      <c r="L4" s="603"/>
      <c r="M4" s="603"/>
      <c r="N4" s="603"/>
      <c r="O4" s="603"/>
      <c r="P4" s="603"/>
      <c r="Q4" s="603"/>
      <c r="R4" s="603"/>
      <c r="V4" s="164"/>
      <c r="W4" s="164"/>
    </row>
    <row r="5" spans="1:23" s="248" customFormat="1" ht="21" customHeight="1">
      <c r="A5" s="377" t="s">
        <v>418</v>
      </c>
      <c r="B5" s="378">
        <f>'PLEASE FILL IN HERE FIRST!!!'!B9</f>
        <v>43690</v>
      </c>
      <c r="C5" s="379" t="s">
        <v>108</v>
      </c>
      <c r="D5" s="604">
        <f>INDEX(Events!O2:O29,MATCH(A4,Events!D2:D29,0))</f>
        <v>43691</v>
      </c>
      <c r="E5" s="604"/>
      <c r="F5" s="378"/>
      <c r="G5" s="379"/>
      <c r="H5" s="604" t="s">
        <v>419</v>
      </c>
      <c r="I5" s="604"/>
      <c r="J5" s="604"/>
      <c r="K5" s="378"/>
      <c r="L5" s="416"/>
      <c r="M5" s="378"/>
      <c r="N5" s="378">
        <f>INDEX(Events!P2:P29,MATCH(A4,Events!D2:D29,0))</f>
        <v>43692</v>
      </c>
      <c r="O5" s="380" t="s">
        <v>108</v>
      </c>
      <c r="P5" s="381">
        <f>'PLEASE FILL IN HERE FIRST!!!'!D9</f>
        <v>43695</v>
      </c>
      <c r="Q5" s="380"/>
      <c r="R5" s="380"/>
      <c r="V5" s="249"/>
      <c r="W5" s="249"/>
    </row>
    <row r="6" spans="1:23" ht="9" customHeight="1">
      <c r="A6" s="382"/>
      <c r="B6" s="382"/>
      <c r="C6" s="382"/>
      <c r="D6" s="382"/>
      <c r="E6" s="382"/>
      <c r="F6" s="382"/>
      <c r="G6" s="382"/>
      <c r="H6" s="382"/>
      <c r="I6" s="382"/>
      <c r="J6" s="382"/>
      <c r="K6" s="382"/>
      <c r="L6" s="382"/>
      <c r="M6" s="382"/>
      <c r="N6" s="382"/>
      <c r="O6" s="382"/>
      <c r="P6" s="382"/>
      <c r="Q6" s="382"/>
      <c r="R6" s="382"/>
    </row>
    <row r="7" spans="1:23" ht="27" customHeight="1">
      <c r="A7" s="591" t="s">
        <v>318</v>
      </c>
      <c r="B7" s="592"/>
      <c r="C7" s="593" t="s">
        <v>449</v>
      </c>
      <c r="D7" s="594"/>
      <c r="E7" s="594"/>
      <c r="F7" s="594"/>
      <c r="G7" s="594"/>
      <c r="H7" s="594"/>
      <c r="I7" s="594"/>
      <c r="J7" s="594"/>
      <c r="K7" s="594"/>
      <c r="L7" s="594"/>
      <c r="M7" s="594"/>
      <c r="N7" s="594"/>
      <c r="O7" s="594"/>
      <c r="P7" s="594"/>
      <c r="Q7" s="594"/>
      <c r="R7" s="595"/>
    </row>
    <row r="8" spans="1:23">
      <c r="A8" s="83"/>
      <c r="B8" s="83"/>
      <c r="C8" s="83"/>
      <c r="D8" s="72"/>
      <c r="E8" s="83"/>
      <c r="F8" s="83"/>
      <c r="G8" s="83"/>
      <c r="H8" s="83"/>
      <c r="I8" s="83"/>
      <c r="J8" s="83"/>
      <c r="K8" s="83"/>
      <c r="L8" s="83"/>
      <c r="M8" s="83"/>
      <c r="N8" s="83"/>
      <c r="O8" s="83"/>
      <c r="P8" s="83"/>
      <c r="Q8" s="83"/>
    </row>
    <row r="9" spans="1:23" ht="14.1" customHeight="1">
      <c r="A9" s="599" t="s">
        <v>321</v>
      </c>
      <c r="B9" s="599" t="s">
        <v>442</v>
      </c>
      <c r="C9" s="599" t="s">
        <v>109</v>
      </c>
      <c r="D9" s="599" t="s">
        <v>444</v>
      </c>
      <c r="E9" s="599" t="s">
        <v>112</v>
      </c>
      <c r="F9" s="174" t="s">
        <v>19</v>
      </c>
      <c r="G9" s="174" t="s">
        <v>20</v>
      </c>
      <c r="H9" s="174" t="s">
        <v>57</v>
      </c>
      <c r="I9" s="174" t="s">
        <v>58</v>
      </c>
      <c r="J9" s="174" t="s">
        <v>59</v>
      </c>
      <c r="K9" s="174" t="s">
        <v>60</v>
      </c>
      <c r="L9" s="174" t="s">
        <v>628</v>
      </c>
      <c r="M9" s="599" t="s">
        <v>54</v>
      </c>
      <c r="N9" s="599" t="s">
        <v>131</v>
      </c>
      <c r="O9" s="174" t="s">
        <v>132</v>
      </c>
      <c r="P9" s="174" t="s">
        <v>133</v>
      </c>
      <c r="Q9" s="174" t="s">
        <v>134</v>
      </c>
      <c r="R9" s="174" t="s">
        <v>31</v>
      </c>
    </row>
    <row r="10" spans="1:23" ht="24" customHeight="1">
      <c r="A10" s="600"/>
      <c r="B10" s="600"/>
      <c r="C10" s="600"/>
      <c r="D10" s="600"/>
      <c r="E10" s="600"/>
      <c r="F10" s="213" t="s">
        <v>119</v>
      </c>
      <c r="G10" s="213" t="s">
        <v>119</v>
      </c>
      <c r="H10" s="214" t="s">
        <v>198</v>
      </c>
      <c r="I10" s="213" t="s">
        <v>199</v>
      </c>
      <c r="J10" s="213" t="s">
        <v>199</v>
      </c>
      <c r="K10" s="213" t="s">
        <v>199</v>
      </c>
      <c r="L10" s="213" t="s">
        <v>199</v>
      </c>
      <c r="M10" s="600"/>
      <c r="N10" s="600"/>
      <c r="O10" s="174"/>
      <c r="P10" s="182" t="str">
        <f>'PLEASE FILL IN HERE FIRST!!!'!B43</f>
        <v>Euro €</v>
      </c>
      <c r="Q10" s="182" t="str">
        <f>'PLEASE FILL IN HERE FIRST!!!'!B43</f>
        <v>Euro €</v>
      </c>
      <c r="R10" s="182" t="str">
        <f>'PLEASE FILL IN HERE FIRST!!!'!B43</f>
        <v>Euro €</v>
      </c>
    </row>
    <row r="11" spans="1:23" ht="20.25" customHeight="1">
      <c r="A11" s="169" t="s">
        <v>122</v>
      </c>
      <c r="B11" s="170" t="s">
        <v>442</v>
      </c>
      <c r="C11" s="170" t="s">
        <v>109</v>
      </c>
      <c r="D11" s="171" t="s">
        <v>197</v>
      </c>
      <c r="E11" s="171" t="s">
        <v>28</v>
      </c>
      <c r="F11" s="172">
        <v>43328</v>
      </c>
      <c r="G11" s="172">
        <v>43332</v>
      </c>
      <c r="H11" s="171" t="s">
        <v>29</v>
      </c>
      <c r="I11" s="171"/>
      <c r="J11" s="171"/>
      <c r="K11" s="171"/>
      <c r="L11" s="171"/>
      <c r="M11" s="171" t="s">
        <v>55</v>
      </c>
      <c r="N11" s="171" t="s">
        <v>443</v>
      </c>
      <c r="O11" s="171">
        <v>4</v>
      </c>
      <c r="P11" s="173">
        <f>Prospectus!I77</f>
        <v>150</v>
      </c>
      <c r="Q11" s="173">
        <f>'PLEASE FILL IN HERE FIRST!!!'!B47</f>
        <v>150</v>
      </c>
      <c r="R11" s="173">
        <f>'PLEASE FILL IN HERE FIRST!!!'!B45</f>
        <v>15</v>
      </c>
    </row>
    <row r="12" spans="1:23" ht="19.5" customHeight="1">
      <c r="A12" s="174">
        <v>1</v>
      </c>
      <c r="B12" s="175"/>
      <c r="C12" s="175"/>
      <c r="D12" s="176"/>
      <c r="E12" s="176"/>
      <c r="F12" s="177"/>
      <c r="G12" s="177"/>
      <c r="H12" s="176"/>
      <c r="I12" s="176"/>
      <c r="J12" s="176"/>
      <c r="K12" s="176"/>
      <c r="L12" s="176"/>
      <c r="M12" s="176"/>
      <c r="N12" s="178"/>
      <c r="O12" s="174" t="str">
        <f>IF(AND(F12&lt;&gt;0,G12&lt;&gt;0),G12-F12,"")</f>
        <v/>
      </c>
      <c r="P12" s="179" t="str">
        <f>IF(AND(I12="x",M12="SR"),Prospectus!$H$90*O12,IF(AND(I12="x",M12="DR"),Prospectus!$H$91*O12,IF(AND(I12="x",M12="Single Occupacy in DR"),Prospectus!$H$92*O12,IF(AND(J12="x",M12="SR"),Prospectus!$H$109*O12,IF(AND(J12="x",M12="DR"),Prospectus!$H$110*O12,IF(AND(J12="x",M12="Single Occupacy in DR"),Prospectus!$H$111*O12,IF(AND(K12="x",M12="SR"),Prospectus!$H$128*O12,IF(AND(K12="x",M12="DR"),Prospectus!$H$129*O12,IF(AND(K12="x",M12="Single Occupacy in DR"),Prospectus!$H$130*O12,IF(AND(L12="x",M12="SR"),Prospectus!$H$146*O12,IF(AND(L12="x",M12="DR"),Prospectus!$H$147*O12,IF(AND(L12="x",M12="Single Occupacy in DR"),Prospectus!$H$148*O12," "))))))))))))</f>
        <v xml:space="preserve"> </v>
      </c>
      <c r="Q12" s="179" t="str">
        <f>IF(H12="x",$Q$11,IF(I12="x","",IF(J12="x","",IF(K12="x","",""))))</f>
        <v/>
      </c>
      <c r="R12" s="179" t="str">
        <f t="shared" ref="R12:R41" si="0">IF(E12="PLA",$R$11,"")</f>
        <v/>
      </c>
      <c r="U12" s="3" t="str">
        <f>$B12&amp;" "&amp;$C12</f>
        <v xml:space="preserve"> </v>
      </c>
    </row>
    <row r="13" spans="1:23" ht="19.5" customHeight="1">
      <c r="A13" s="174">
        <v>2</v>
      </c>
      <c r="B13" s="175"/>
      <c r="C13" s="175"/>
      <c r="D13" s="176"/>
      <c r="E13" s="176"/>
      <c r="F13" s="177"/>
      <c r="G13" s="177"/>
      <c r="H13" s="176"/>
      <c r="I13" s="176"/>
      <c r="J13" s="176"/>
      <c r="K13" s="176"/>
      <c r="L13" s="176"/>
      <c r="M13" s="176"/>
      <c r="N13" s="178"/>
      <c r="O13" s="174" t="str">
        <f t="shared" ref="O13:O41" si="1">IF(AND(F13&lt;&gt;0,G13&lt;&gt;0),G13-F13,"")</f>
        <v/>
      </c>
      <c r="P13" s="179" t="str">
        <f>IF(AND(I13="x",M13="SR"),Prospectus!$H$90*O13,IF(AND(I13="x",M13="DR"),Prospectus!$H$91*O13,IF(AND(I13="x",M13="Single Occupacy in DR"),Prospectus!$H$92*O13,IF(AND(J13="x",M13="SR"),Prospectus!$H$109*O13,IF(AND(J13="x",M13="DR"),Prospectus!$H$110*O13,IF(AND(J13="x",M13="Single Occupacy in DR"),Prospectus!$H$111*O13,IF(AND(K13="x",M13="SR"),Prospectus!$H$128*O13,IF(AND(K13="x",M13="DR"),Prospectus!$H$129*O13,IF(AND(K13="x",M13="Single Occupacy in DR"),Prospectus!$H$130*O13,IF(AND(L13="x",M13="SR"),Prospectus!$H$146*O13,IF(AND(L13="x",M13="DR"),Prospectus!$H$147*O13,IF(AND(L13="x",M13="Single Occupacy in DR"),Prospectus!$H$148*O13," "))))))))))))</f>
        <v xml:space="preserve"> </v>
      </c>
      <c r="Q13" s="179" t="str">
        <f t="shared" ref="Q13:Q41" si="2">IF(H13="x",$Q$11,IF(I13="x","",IF(J13="x","",IF(K13="x","",""))))</f>
        <v/>
      </c>
      <c r="R13" s="179" t="str">
        <f t="shared" si="0"/>
        <v/>
      </c>
      <c r="U13" s="3" t="str">
        <f t="shared" ref="U13:U44" si="3">$B13&amp;" "&amp;$C13</f>
        <v xml:space="preserve"> </v>
      </c>
    </row>
    <row r="14" spans="1:23" ht="19.5" customHeight="1">
      <c r="A14" s="174">
        <v>3</v>
      </c>
      <c r="B14" s="175"/>
      <c r="C14" s="175"/>
      <c r="D14" s="176"/>
      <c r="E14" s="176"/>
      <c r="F14" s="177"/>
      <c r="G14" s="177"/>
      <c r="H14" s="176"/>
      <c r="I14" s="176"/>
      <c r="J14" s="176"/>
      <c r="K14" s="176"/>
      <c r="L14" s="176"/>
      <c r="M14" s="176"/>
      <c r="N14" s="178"/>
      <c r="O14" s="174" t="str">
        <f t="shared" si="1"/>
        <v/>
      </c>
      <c r="P14" s="179" t="str">
        <f>IF(AND(I14="x",M14="SR"),Prospectus!$H$90*O14,IF(AND(I14="x",M14="DR"),Prospectus!$H$91*O14,IF(AND(I14="x",M14="Single Occupacy in DR"),Prospectus!$H$92*O14,IF(AND(J14="x",M14="SR"),Prospectus!$H$109*O14,IF(AND(J14="x",M14="DR"),Prospectus!$H$110*O14,IF(AND(J14="x",M14="Single Occupacy in DR"),Prospectus!$H$111*O14,IF(AND(K14="x",M14="SR"),Prospectus!$H$128*O14,IF(AND(K14="x",M14="DR"),Prospectus!$H$129*O14,IF(AND(K14="x",M14="Single Occupacy in DR"),Prospectus!$H$130*O14,IF(AND(L14="x",M14="SR"),Prospectus!$H$146*O14,IF(AND(L14="x",M14="DR"),Prospectus!$H$147*O14,IF(AND(L14="x",M14="Single Occupacy in DR"),Prospectus!$H$148*O14," "))))))))))))</f>
        <v xml:space="preserve"> </v>
      </c>
      <c r="Q14" s="179" t="str">
        <f t="shared" si="2"/>
        <v/>
      </c>
      <c r="R14" s="179" t="str">
        <f t="shared" si="0"/>
        <v/>
      </c>
      <c r="U14" s="3" t="str">
        <f t="shared" si="3"/>
        <v xml:space="preserve"> </v>
      </c>
    </row>
    <row r="15" spans="1:23" ht="19.5" customHeight="1">
      <c r="A15" s="174">
        <v>4</v>
      </c>
      <c r="B15" s="175"/>
      <c r="C15" s="175"/>
      <c r="D15" s="176"/>
      <c r="E15" s="176"/>
      <c r="F15" s="177"/>
      <c r="G15" s="177"/>
      <c r="H15" s="176"/>
      <c r="I15" s="176"/>
      <c r="J15" s="176"/>
      <c r="K15" s="176"/>
      <c r="L15" s="176"/>
      <c r="M15" s="176"/>
      <c r="N15" s="178"/>
      <c r="O15" s="174" t="str">
        <f t="shared" si="1"/>
        <v/>
      </c>
      <c r="P15" s="179" t="str">
        <f>IF(AND(I15="x",M15="SR"),Prospectus!$H$90*O15,IF(AND(I15="x",M15="DR"),Prospectus!$H$91*O15,IF(AND(I15="x",M15="Single Occupacy in DR"),Prospectus!$H$92*O15,IF(AND(J15="x",M15="SR"),Prospectus!$H$109*O15,IF(AND(J15="x",M15="DR"),Prospectus!$H$110*O15,IF(AND(J15="x",M15="Single Occupacy in DR"),Prospectus!$H$111*O15,IF(AND(K15="x",M15="SR"),Prospectus!$H$128*O15,IF(AND(K15="x",M15="DR"),Prospectus!$H$129*O15,IF(AND(K15="x",M15="Single Occupacy in DR"),Prospectus!$H$130*O15,IF(AND(L15="x",M15="SR"),Prospectus!$H$146*O15,IF(AND(L15="x",M15="DR"),Prospectus!$H$147*O15,IF(AND(L15="x",M15="Single Occupacy in DR"),Prospectus!$H$148*O15," "))))))))))))</f>
        <v xml:space="preserve"> </v>
      </c>
      <c r="Q15" s="179" t="str">
        <f t="shared" si="2"/>
        <v/>
      </c>
      <c r="R15" s="179" t="str">
        <f t="shared" si="0"/>
        <v/>
      </c>
      <c r="U15" s="3" t="str">
        <f t="shared" si="3"/>
        <v xml:space="preserve"> </v>
      </c>
    </row>
    <row r="16" spans="1:23" ht="19.5" customHeight="1">
      <c r="A16" s="174">
        <v>5</v>
      </c>
      <c r="B16" s="175"/>
      <c r="C16" s="175"/>
      <c r="D16" s="176"/>
      <c r="E16" s="176"/>
      <c r="F16" s="177"/>
      <c r="G16" s="177"/>
      <c r="H16" s="176"/>
      <c r="I16" s="176"/>
      <c r="J16" s="176"/>
      <c r="K16" s="176"/>
      <c r="L16" s="176"/>
      <c r="M16" s="176"/>
      <c r="N16" s="178"/>
      <c r="O16" s="174" t="str">
        <f t="shared" si="1"/>
        <v/>
      </c>
      <c r="P16" s="179" t="str">
        <f>IF(AND(I16="x",M16="SR"),Prospectus!$H$90*O16,IF(AND(I16="x",M16="DR"),Prospectus!$H$91*O16,IF(AND(I16="x",M16="Single Occupacy in DR"),Prospectus!$H$92*O16,IF(AND(J16="x",M16="SR"),Prospectus!$H$109*O16,IF(AND(J16="x",M16="DR"),Prospectus!$H$110*O16,IF(AND(J16="x",M16="Single Occupacy in DR"),Prospectus!$H$111*O16,IF(AND(K16="x",M16="SR"),Prospectus!$H$128*O16,IF(AND(K16="x",M16="DR"),Prospectus!$H$129*O16,IF(AND(K16="x",M16="Single Occupacy in DR"),Prospectus!$H$130*O16,IF(AND(L16="x",M16="SR"),Prospectus!$H$146*O16,IF(AND(L16="x",M16="DR"),Prospectus!$H$147*O16,IF(AND(L16="x",M16="Single Occupacy in DR"),Prospectus!$H$148*O16," "))))))))))))</f>
        <v xml:space="preserve"> </v>
      </c>
      <c r="Q16" s="179" t="str">
        <f t="shared" si="2"/>
        <v/>
      </c>
      <c r="R16" s="179" t="str">
        <f t="shared" si="0"/>
        <v/>
      </c>
      <c r="U16" s="3" t="str">
        <f t="shared" si="3"/>
        <v xml:space="preserve"> </v>
      </c>
    </row>
    <row r="17" spans="1:21" ht="19.5" customHeight="1">
      <c r="A17" s="174">
        <v>6</v>
      </c>
      <c r="B17" s="175"/>
      <c r="C17" s="175"/>
      <c r="D17" s="176"/>
      <c r="E17" s="176"/>
      <c r="F17" s="177"/>
      <c r="G17" s="177"/>
      <c r="H17" s="176"/>
      <c r="I17" s="176"/>
      <c r="J17" s="176"/>
      <c r="K17" s="176"/>
      <c r="L17" s="176"/>
      <c r="M17" s="176"/>
      <c r="N17" s="178"/>
      <c r="O17" s="174" t="str">
        <f t="shared" si="1"/>
        <v/>
      </c>
      <c r="P17" s="179" t="str">
        <f>IF(AND(I17="x",M17="SR"),Prospectus!$H$90*O17,IF(AND(I17="x",M17="DR"),Prospectus!$H$91*O17,IF(AND(I17="x",M17="Single Occupacy in DR"),Prospectus!$H$92*O17,IF(AND(J17="x",M17="SR"),Prospectus!$H$109*O17,IF(AND(J17="x",M17="DR"),Prospectus!$H$110*O17,IF(AND(J17="x",M17="Single Occupacy in DR"),Prospectus!$H$111*O17,IF(AND(K17="x",M17="SR"),Prospectus!$H$128*O17,IF(AND(K17="x",M17="DR"),Prospectus!$H$129*O17,IF(AND(K17="x",M17="Single Occupacy in DR"),Prospectus!$H$130*O17,IF(AND(L17="x",M17="SR"),Prospectus!$H$146*O17,IF(AND(L17="x",M17="DR"),Prospectus!$H$147*O17,IF(AND(L17="x",M17="Single Occupacy in DR"),Prospectus!$H$148*O17," "))))))))))))</f>
        <v xml:space="preserve"> </v>
      </c>
      <c r="Q17" s="179" t="str">
        <f t="shared" si="2"/>
        <v/>
      </c>
      <c r="R17" s="179" t="str">
        <f t="shared" si="0"/>
        <v/>
      </c>
      <c r="U17" s="3" t="str">
        <f t="shared" si="3"/>
        <v xml:space="preserve"> </v>
      </c>
    </row>
    <row r="18" spans="1:21" ht="19.5" customHeight="1">
      <c r="A18" s="174">
        <v>7</v>
      </c>
      <c r="B18" s="175"/>
      <c r="C18" s="175"/>
      <c r="D18" s="176"/>
      <c r="E18" s="176"/>
      <c r="F18" s="177"/>
      <c r="G18" s="177"/>
      <c r="H18" s="176"/>
      <c r="I18" s="176"/>
      <c r="J18" s="176"/>
      <c r="K18" s="176"/>
      <c r="L18" s="176"/>
      <c r="M18" s="176"/>
      <c r="N18" s="178"/>
      <c r="O18" s="174" t="str">
        <f t="shared" si="1"/>
        <v/>
      </c>
      <c r="P18" s="179" t="str">
        <f>IF(AND(I18="x",M18="SR"),Prospectus!$H$90*O18,IF(AND(I18="x",M18="DR"),Prospectus!$H$91*O18,IF(AND(I18="x",M18="Single Occupacy in DR"),Prospectus!$H$92*O18,IF(AND(J18="x",M18="SR"),Prospectus!$H$109*O18,IF(AND(J18="x",M18="DR"),Prospectus!$H$110*O18,IF(AND(J18="x",M18="Single Occupacy in DR"),Prospectus!$H$111*O18,IF(AND(K18="x",M18="SR"),Prospectus!$H$128*O18,IF(AND(K18="x",M18="DR"),Prospectus!$H$129*O18,IF(AND(K18="x",M18="Single Occupacy in DR"),Prospectus!$H$130*O18,IF(AND(L18="x",M18="SR"),Prospectus!$H$146*O18,IF(AND(L18="x",M18="DR"),Prospectus!$H$147*O18,IF(AND(L18="x",M18="Single Occupacy in DR"),Prospectus!$H$148*O18," "))))))))))))</f>
        <v xml:space="preserve"> </v>
      </c>
      <c r="Q18" s="179" t="str">
        <f t="shared" si="2"/>
        <v/>
      </c>
      <c r="R18" s="179" t="str">
        <f t="shared" si="0"/>
        <v/>
      </c>
      <c r="U18" s="3" t="str">
        <f t="shared" si="3"/>
        <v xml:space="preserve"> </v>
      </c>
    </row>
    <row r="19" spans="1:21" ht="19.5" customHeight="1">
      <c r="A19" s="174">
        <v>8</v>
      </c>
      <c r="B19" s="175"/>
      <c r="C19" s="175"/>
      <c r="D19" s="176"/>
      <c r="E19" s="176"/>
      <c r="F19" s="177"/>
      <c r="G19" s="177"/>
      <c r="H19" s="176"/>
      <c r="I19" s="176"/>
      <c r="J19" s="176"/>
      <c r="K19" s="176"/>
      <c r="L19" s="176"/>
      <c r="M19" s="176"/>
      <c r="N19" s="178"/>
      <c r="O19" s="174" t="str">
        <f t="shared" si="1"/>
        <v/>
      </c>
      <c r="P19" s="179" t="str">
        <f>IF(AND(I19="x",M19="SR"),Prospectus!$H$90*O19,IF(AND(I19="x",M19="DR"),Prospectus!$H$91*O19,IF(AND(I19="x",M19="Single Occupacy in DR"),Prospectus!$H$92*O19,IF(AND(J19="x",M19="SR"),Prospectus!$H$109*O19,IF(AND(J19="x",M19="DR"),Prospectus!$H$110*O19,IF(AND(J19="x",M19="Single Occupacy in DR"),Prospectus!$H$111*O19,IF(AND(K19="x",M19="SR"),Prospectus!$H$128*O19,IF(AND(K19="x",M19="DR"),Prospectus!$H$129*O19,IF(AND(K19="x",M19="Single Occupacy in DR"),Prospectus!$H$130*O19,IF(AND(L19="x",M19="SR"),Prospectus!$H$146*O19,IF(AND(L19="x",M19="DR"),Prospectus!$H$147*O19,IF(AND(L19="x",M19="Single Occupacy in DR"),Prospectus!$H$148*O19," "))))))))))))</f>
        <v xml:space="preserve"> </v>
      </c>
      <c r="Q19" s="179" t="str">
        <f t="shared" si="2"/>
        <v/>
      </c>
      <c r="R19" s="179" t="str">
        <f t="shared" si="0"/>
        <v/>
      </c>
      <c r="U19" s="3" t="str">
        <f t="shared" si="3"/>
        <v xml:space="preserve"> </v>
      </c>
    </row>
    <row r="20" spans="1:21" ht="19.5" customHeight="1">
      <c r="A20" s="174">
        <v>9</v>
      </c>
      <c r="B20" s="175"/>
      <c r="C20" s="175"/>
      <c r="D20" s="176"/>
      <c r="E20" s="176"/>
      <c r="F20" s="177"/>
      <c r="G20" s="177"/>
      <c r="H20" s="176"/>
      <c r="I20" s="176"/>
      <c r="J20" s="176"/>
      <c r="K20" s="176"/>
      <c r="L20" s="176"/>
      <c r="M20" s="176"/>
      <c r="N20" s="178"/>
      <c r="O20" s="174" t="str">
        <f t="shared" si="1"/>
        <v/>
      </c>
      <c r="P20" s="179" t="str">
        <f>IF(AND(I20="x",M20="SR"),Prospectus!$H$90*O20,IF(AND(I20="x",M20="DR"),Prospectus!$H$91*O20,IF(AND(I20="x",M20="Single Occupacy in DR"),Prospectus!$H$92*O20,IF(AND(J20="x",M20="SR"),Prospectus!$H$109*O20,IF(AND(J20="x",M20="DR"),Prospectus!$H$110*O20,IF(AND(J20="x",M20="Single Occupacy in DR"),Prospectus!$H$111*O20,IF(AND(K20="x",M20="SR"),Prospectus!$H$128*O20,IF(AND(K20="x",M20="DR"),Prospectus!$H$129*O20,IF(AND(K20="x",M20="Single Occupacy in DR"),Prospectus!$H$130*O20,IF(AND(L20="x",M20="SR"),Prospectus!$H$146*O20,IF(AND(L20="x",M20="DR"),Prospectus!$H$147*O20,IF(AND(L20="x",M20="Single Occupacy in DR"),Prospectus!$H$148*O20," "))))))))))))</f>
        <v xml:space="preserve"> </v>
      </c>
      <c r="Q20" s="179" t="str">
        <f t="shared" si="2"/>
        <v/>
      </c>
      <c r="R20" s="179" t="str">
        <f t="shared" si="0"/>
        <v/>
      </c>
      <c r="U20" s="3" t="str">
        <f t="shared" si="3"/>
        <v xml:space="preserve"> </v>
      </c>
    </row>
    <row r="21" spans="1:21" ht="19.5" customHeight="1">
      <c r="A21" s="174">
        <v>10</v>
      </c>
      <c r="B21" s="175"/>
      <c r="C21" s="175"/>
      <c r="D21" s="176"/>
      <c r="E21" s="176"/>
      <c r="F21" s="177"/>
      <c r="G21" s="177"/>
      <c r="H21" s="176"/>
      <c r="I21" s="176"/>
      <c r="J21" s="176"/>
      <c r="K21" s="176"/>
      <c r="L21" s="176"/>
      <c r="M21" s="176"/>
      <c r="N21" s="178"/>
      <c r="O21" s="174" t="str">
        <f t="shared" si="1"/>
        <v/>
      </c>
      <c r="P21" s="179" t="str">
        <f>IF(AND(I21="x",M21="SR"),Prospectus!$H$90*O21,IF(AND(I21="x",M21="DR"),Prospectus!$H$91*O21,IF(AND(I21="x",M21="Single Occupacy in DR"),Prospectus!$H$92*O21,IF(AND(J21="x",M21="SR"),Prospectus!$H$109*O21,IF(AND(J21="x",M21="DR"),Prospectus!$H$110*O21,IF(AND(J21="x",M21="Single Occupacy in DR"),Prospectus!$H$111*O21,IF(AND(K21="x",M21="SR"),Prospectus!$H$128*O21,IF(AND(K21="x",M21="DR"),Prospectus!$H$129*O21,IF(AND(K21="x",M21="Single Occupacy in DR"),Prospectus!$H$130*O21,IF(AND(L21="x",M21="SR"),Prospectus!$H$146*O21,IF(AND(L21="x",M21="DR"),Prospectus!$H$147*O21,IF(AND(L21="x",M21="Single Occupacy in DR"),Prospectus!$H$148*O21," "))))))))))))</f>
        <v xml:space="preserve"> </v>
      </c>
      <c r="Q21" s="179" t="str">
        <f t="shared" si="2"/>
        <v/>
      </c>
      <c r="R21" s="179" t="str">
        <f t="shared" si="0"/>
        <v/>
      </c>
      <c r="U21" s="3" t="str">
        <f t="shared" si="3"/>
        <v xml:space="preserve"> </v>
      </c>
    </row>
    <row r="22" spans="1:21" ht="19.5" customHeight="1">
      <c r="A22" s="174">
        <v>11</v>
      </c>
      <c r="B22" s="175"/>
      <c r="C22" s="175"/>
      <c r="D22" s="176"/>
      <c r="E22" s="176"/>
      <c r="F22" s="177"/>
      <c r="G22" s="177"/>
      <c r="H22" s="176"/>
      <c r="I22" s="176"/>
      <c r="J22" s="176"/>
      <c r="K22" s="176"/>
      <c r="L22" s="176"/>
      <c r="M22" s="176"/>
      <c r="N22" s="178"/>
      <c r="O22" s="174" t="str">
        <f t="shared" si="1"/>
        <v/>
      </c>
      <c r="P22" s="179" t="str">
        <f>IF(AND(I22="x",M22="SR"),Prospectus!$H$90*O22,IF(AND(I22="x",M22="DR"),Prospectus!$H$91*O22,IF(AND(I22="x",M22="Single Occupacy in DR"),Prospectus!$H$92*O22,IF(AND(J22="x",M22="SR"),Prospectus!$H$109*O22,IF(AND(J22="x",M22="DR"),Prospectus!$H$110*O22,IF(AND(J22="x",M22="Single Occupacy in DR"),Prospectus!$H$111*O22,IF(AND(K22="x",M22="SR"),Prospectus!$H$128*O22,IF(AND(K22="x",M22="DR"),Prospectus!$H$129*O22,IF(AND(K22="x",M22="Single Occupacy in DR"),Prospectus!$H$130*O22,IF(AND(L22="x",M22="SR"),Prospectus!$H$146*O22,IF(AND(L22="x",M22="DR"),Prospectus!$H$147*O22,IF(AND(L22="x",M22="Single Occupacy in DR"),Prospectus!$H$148*O22," "))))))))))))</f>
        <v xml:space="preserve"> </v>
      </c>
      <c r="Q22" s="179" t="str">
        <f t="shared" si="2"/>
        <v/>
      </c>
      <c r="R22" s="179" t="str">
        <f t="shared" si="0"/>
        <v/>
      </c>
      <c r="U22" s="3" t="str">
        <f t="shared" si="3"/>
        <v xml:space="preserve"> </v>
      </c>
    </row>
    <row r="23" spans="1:21" ht="19.5" customHeight="1">
      <c r="A23" s="174">
        <v>12</v>
      </c>
      <c r="B23" s="175"/>
      <c r="C23" s="175"/>
      <c r="D23" s="176"/>
      <c r="E23" s="176"/>
      <c r="F23" s="177"/>
      <c r="G23" s="177"/>
      <c r="H23" s="176"/>
      <c r="I23" s="176"/>
      <c r="J23" s="176"/>
      <c r="K23" s="176"/>
      <c r="L23" s="176"/>
      <c r="M23" s="176"/>
      <c r="N23" s="178"/>
      <c r="O23" s="174" t="str">
        <f t="shared" si="1"/>
        <v/>
      </c>
      <c r="P23" s="179" t="str">
        <f>IF(AND(I23="x",M23="SR"),Prospectus!$H$90*O23,IF(AND(I23="x",M23="DR"),Prospectus!$H$91*O23,IF(AND(I23="x",M23="Single Occupacy in DR"),Prospectus!$H$92*O23,IF(AND(J23="x",M23="SR"),Prospectus!$H$109*O23,IF(AND(J23="x",M23="DR"),Prospectus!$H$110*O23,IF(AND(J23="x",M23="Single Occupacy in DR"),Prospectus!$H$111*O23,IF(AND(K23="x",M23="SR"),Prospectus!$H$128*O23,IF(AND(K23="x",M23="DR"),Prospectus!$H$129*O23,IF(AND(K23="x",M23="Single Occupacy in DR"),Prospectus!$H$130*O23,IF(AND(L23="x",M23="SR"),Prospectus!$H$146*O23,IF(AND(L23="x",M23="DR"),Prospectus!$H$147*O23,IF(AND(L23="x",M23="Single Occupacy in DR"),Prospectus!$H$148*O23," "))))))))))))</f>
        <v xml:space="preserve"> </v>
      </c>
      <c r="Q23" s="179" t="str">
        <f t="shared" si="2"/>
        <v/>
      </c>
      <c r="R23" s="179" t="str">
        <f t="shared" si="0"/>
        <v/>
      </c>
      <c r="U23" s="3" t="str">
        <f t="shared" si="3"/>
        <v xml:space="preserve"> </v>
      </c>
    </row>
    <row r="24" spans="1:21" ht="19.5" customHeight="1">
      <c r="A24" s="174">
        <v>13</v>
      </c>
      <c r="B24" s="175"/>
      <c r="C24" s="175"/>
      <c r="D24" s="176"/>
      <c r="E24" s="176"/>
      <c r="F24" s="177"/>
      <c r="G24" s="177"/>
      <c r="H24" s="176"/>
      <c r="I24" s="176"/>
      <c r="J24" s="176"/>
      <c r="K24" s="176"/>
      <c r="L24" s="176"/>
      <c r="M24" s="176"/>
      <c r="N24" s="178"/>
      <c r="O24" s="174" t="str">
        <f t="shared" si="1"/>
        <v/>
      </c>
      <c r="P24" s="179" t="str">
        <f>IF(AND(I24="x",M24="SR"),Prospectus!$H$90*O24,IF(AND(I24="x",M24="DR"),Prospectus!$H$91*O24,IF(AND(I24="x",M24="Single Occupacy in DR"),Prospectus!$H$92*O24,IF(AND(J24="x",M24="SR"),Prospectus!$H$109*O24,IF(AND(J24="x",M24="DR"),Prospectus!$H$110*O24,IF(AND(J24="x",M24="Single Occupacy in DR"),Prospectus!$H$111*O24,IF(AND(K24="x",M24="SR"),Prospectus!$H$128*O24,IF(AND(K24="x",M24="DR"),Prospectus!$H$129*O24,IF(AND(K24="x",M24="Single Occupacy in DR"),Prospectus!$H$130*O24,IF(AND(L24="x",M24="SR"),Prospectus!$H$146*O24,IF(AND(L24="x",M24="DR"),Prospectus!$H$147*O24,IF(AND(L24="x",M24="Single Occupacy in DR"),Prospectus!$H$148*O24," "))))))))))))</f>
        <v xml:space="preserve"> </v>
      </c>
      <c r="Q24" s="179" t="str">
        <f t="shared" si="2"/>
        <v/>
      </c>
      <c r="R24" s="179" t="str">
        <f t="shared" si="0"/>
        <v/>
      </c>
      <c r="U24" s="3" t="str">
        <f t="shared" si="3"/>
        <v xml:space="preserve"> </v>
      </c>
    </row>
    <row r="25" spans="1:21" ht="19.5" customHeight="1">
      <c r="A25" s="174">
        <v>14</v>
      </c>
      <c r="B25" s="175"/>
      <c r="C25" s="175"/>
      <c r="D25" s="176"/>
      <c r="E25" s="176"/>
      <c r="F25" s="177"/>
      <c r="G25" s="177"/>
      <c r="H25" s="176"/>
      <c r="I25" s="176"/>
      <c r="J25" s="176"/>
      <c r="K25" s="176"/>
      <c r="L25" s="176"/>
      <c r="M25" s="176"/>
      <c r="N25" s="178"/>
      <c r="O25" s="174" t="str">
        <f t="shared" si="1"/>
        <v/>
      </c>
      <c r="P25" s="179" t="str">
        <f>IF(AND(I25="x",M25="SR"),Prospectus!$H$90*O25,IF(AND(I25="x",M25="DR"),Prospectus!$H$91*O25,IF(AND(I25="x",M25="Single Occupacy in DR"),Prospectus!$H$92*O25,IF(AND(J25="x",M25="SR"),Prospectus!$H$109*O25,IF(AND(J25="x",M25="DR"),Prospectus!$H$110*O25,IF(AND(J25="x",M25="Single Occupacy in DR"),Prospectus!$H$111*O25,IF(AND(K25="x",M25="SR"),Prospectus!$H$128*O25,IF(AND(K25="x",M25="DR"),Prospectus!$H$129*O25,IF(AND(K25="x",M25="Single Occupacy in DR"),Prospectus!$H$130*O25,IF(AND(L25="x",M25="SR"),Prospectus!$H$146*O25,IF(AND(L25="x",M25="DR"),Prospectus!$H$147*O25,IF(AND(L25="x",M25="Single Occupacy in DR"),Prospectus!$H$148*O25," "))))))))))))</f>
        <v xml:space="preserve"> </v>
      </c>
      <c r="Q25" s="179" t="str">
        <f t="shared" si="2"/>
        <v/>
      </c>
      <c r="R25" s="179" t="str">
        <f t="shared" si="0"/>
        <v/>
      </c>
      <c r="U25" s="3" t="str">
        <f t="shared" si="3"/>
        <v xml:space="preserve"> </v>
      </c>
    </row>
    <row r="26" spans="1:21" ht="19.5" customHeight="1">
      <c r="A26" s="174">
        <v>15</v>
      </c>
      <c r="B26" s="175"/>
      <c r="C26" s="175"/>
      <c r="D26" s="176"/>
      <c r="E26" s="176"/>
      <c r="F26" s="177"/>
      <c r="G26" s="177"/>
      <c r="H26" s="176"/>
      <c r="I26" s="176"/>
      <c r="J26" s="176"/>
      <c r="K26" s="176"/>
      <c r="L26" s="176"/>
      <c r="M26" s="176"/>
      <c r="N26" s="178"/>
      <c r="O26" s="174" t="str">
        <f t="shared" si="1"/>
        <v/>
      </c>
      <c r="P26" s="179" t="str">
        <f>IF(AND(I26="x",M26="SR"),Prospectus!$H$90*O26,IF(AND(I26="x",M26="DR"),Prospectus!$H$91*O26,IF(AND(I26="x",M26="Single Occupacy in DR"),Prospectus!$H$92*O26,IF(AND(J26="x",M26="SR"),Prospectus!$H$109*O26,IF(AND(J26="x",M26="DR"),Prospectus!$H$110*O26,IF(AND(J26="x",M26="Single Occupacy in DR"),Prospectus!$H$111*O26,IF(AND(K26="x",M26="SR"),Prospectus!$H$128*O26,IF(AND(K26="x",M26="DR"),Prospectus!$H$129*O26,IF(AND(K26="x",M26="Single Occupacy in DR"),Prospectus!$H$130*O26,IF(AND(L26="x",M26="SR"),Prospectus!$H$146*O26,IF(AND(L26="x",M26="DR"),Prospectus!$H$147*O26,IF(AND(L26="x",M26="Single Occupacy in DR"),Prospectus!$H$148*O26," "))))))))))))</f>
        <v xml:space="preserve"> </v>
      </c>
      <c r="Q26" s="179" t="str">
        <f t="shared" si="2"/>
        <v/>
      </c>
      <c r="R26" s="179" t="str">
        <f t="shared" si="0"/>
        <v/>
      </c>
      <c r="U26" s="3" t="str">
        <f t="shared" si="3"/>
        <v xml:space="preserve"> </v>
      </c>
    </row>
    <row r="27" spans="1:21" ht="19.5" customHeight="1">
      <c r="A27" s="174">
        <v>16</v>
      </c>
      <c r="B27" s="175"/>
      <c r="C27" s="175"/>
      <c r="D27" s="176"/>
      <c r="E27" s="176"/>
      <c r="F27" s="177"/>
      <c r="G27" s="177"/>
      <c r="H27" s="176"/>
      <c r="I27" s="176"/>
      <c r="J27" s="176"/>
      <c r="K27" s="176"/>
      <c r="L27" s="176"/>
      <c r="M27" s="176"/>
      <c r="N27" s="178"/>
      <c r="O27" s="174" t="str">
        <f t="shared" si="1"/>
        <v/>
      </c>
      <c r="P27" s="179" t="str">
        <f>IF(AND(I27="x",M27="SR"),Prospectus!$H$90*O27,IF(AND(I27="x",M27="DR"),Prospectus!$H$91*O27,IF(AND(I27="x",M27="Single Occupacy in DR"),Prospectus!$H$92*O27,IF(AND(J27="x",M27="SR"),Prospectus!$H$109*O27,IF(AND(J27="x",M27="DR"),Prospectus!$H$110*O27,IF(AND(J27="x",M27="Single Occupacy in DR"),Prospectus!$H$111*O27,IF(AND(K27="x",M27="SR"),Prospectus!$H$128*O27,IF(AND(K27="x",M27="DR"),Prospectus!$H$129*O27,IF(AND(K27="x",M27="Single Occupacy in DR"),Prospectus!$H$130*O27,IF(AND(L27="x",M27="SR"),Prospectus!$H$146*O27,IF(AND(L27="x",M27="DR"),Prospectus!$H$147*O27,IF(AND(L27="x",M27="Single Occupacy in DR"),Prospectus!$H$148*O27," "))))))))))))</f>
        <v xml:space="preserve"> </v>
      </c>
      <c r="Q27" s="179" t="str">
        <f t="shared" si="2"/>
        <v/>
      </c>
      <c r="R27" s="179" t="str">
        <f t="shared" si="0"/>
        <v/>
      </c>
      <c r="U27" s="3" t="str">
        <f t="shared" si="3"/>
        <v xml:space="preserve"> </v>
      </c>
    </row>
    <row r="28" spans="1:21" ht="19.5" customHeight="1">
      <c r="A28" s="174">
        <v>17</v>
      </c>
      <c r="B28" s="175"/>
      <c r="C28" s="175"/>
      <c r="D28" s="176"/>
      <c r="E28" s="176"/>
      <c r="F28" s="177"/>
      <c r="G28" s="177"/>
      <c r="H28" s="176"/>
      <c r="I28" s="176"/>
      <c r="J28" s="176"/>
      <c r="K28" s="176"/>
      <c r="L28" s="176"/>
      <c r="M28" s="176"/>
      <c r="N28" s="178"/>
      <c r="O28" s="174" t="str">
        <f t="shared" si="1"/>
        <v/>
      </c>
      <c r="P28" s="179" t="str">
        <f>IF(AND(I28="x",M28="SR"),Prospectus!$H$90*O28,IF(AND(I28="x",M28="DR"),Prospectus!$H$91*O28,IF(AND(I28="x",M28="Single Occupacy in DR"),Prospectus!$H$92*O28,IF(AND(J28="x",M28="SR"),Prospectus!$H$109*O28,IF(AND(J28="x",M28="DR"),Prospectus!$H$110*O28,IF(AND(J28="x",M28="Single Occupacy in DR"),Prospectus!$H$111*O28,IF(AND(K28="x",M28="SR"),Prospectus!$H$128*O28,IF(AND(K28="x",M28="DR"),Prospectus!$H$129*O28,IF(AND(K28="x",M28="Single Occupacy in DR"),Prospectus!$H$130*O28,IF(AND(L28="x",M28="SR"),Prospectus!$H$146*O28,IF(AND(L28="x",M28="DR"),Prospectus!$H$147*O28,IF(AND(L28="x",M28="Single Occupacy in DR"),Prospectus!$H$148*O28," "))))))))))))</f>
        <v xml:space="preserve"> </v>
      </c>
      <c r="Q28" s="179" t="str">
        <f t="shared" si="2"/>
        <v/>
      </c>
      <c r="R28" s="179" t="str">
        <f t="shared" si="0"/>
        <v/>
      </c>
      <c r="U28" s="3" t="str">
        <f t="shared" si="3"/>
        <v xml:space="preserve"> </v>
      </c>
    </row>
    <row r="29" spans="1:21" ht="19.5" customHeight="1">
      <c r="A29" s="174">
        <v>18</v>
      </c>
      <c r="B29" s="175"/>
      <c r="C29" s="175"/>
      <c r="D29" s="176"/>
      <c r="E29" s="176"/>
      <c r="F29" s="177"/>
      <c r="G29" s="177"/>
      <c r="H29" s="176"/>
      <c r="I29" s="176"/>
      <c r="J29" s="176"/>
      <c r="K29" s="176"/>
      <c r="L29" s="176"/>
      <c r="M29" s="176"/>
      <c r="N29" s="178"/>
      <c r="O29" s="174" t="str">
        <f t="shared" si="1"/>
        <v/>
      </c>
      <c r="P29" s="179" t="str">
        <f>IF(AND(I29="x",M29="SR"),Prospectus!$H$90*O29,IF(AND(I29="x",M29="DR"),Prospectus!$H$91*O29,IF(AND(I29="x",M29="Single Occupacy in DR"),Prospectus!$H$92*O29,IF(AND(J29="x",M29="SR"),Prospectus!$H$109*O29,IF(AND(J29="x",M29="DR"),Prospectus!$H$110*O29,IF(AND(J29="x",M29="Single Occupacy in DR"),Prospectus!$H$111*O29,IF(AND(K29="x",M29="SR"),Prospectus!$H$128*O29,IF(AND(K29="x",M29="DR"),Prospectus!$H$129*O29,IF(AND(K29="x",M29="Single Occupacy in DR"),Prospectus!$H$130*O29,IF(AND(L29="x",M29="SR"),Prospectus!$H$146*O29,IF(AND(L29="x",M29="DR"),Prospectus!$H$147*O29,IF(AND(L29="x",M29="Single Occupacy in DR"),Prospectus!$H$148*O29," "))))))))))))</f>
        <v xml:space="preserve"> </v>
      </c>
      <c r="Q29" s="179" t="str">
        <f t="shared" si="2"/>
        <v/>
      </c>
      <c r="R29" s="179" t="str">
        <f t="shared" si="0"/>
        <v/>
      </c>
      <c r="U29" s="3" t="str">
        <f t="shared" si="3"/>
        <v xml:space="preserve"> </v>
      </c>
    </row>
    <row r="30" spans="1:21" ht="19.5" customHeight="1">
      <c r="A30" s="174">
        <v>19</v>
      </c>
      <c r="B30" s="175"/>
      <c r="C30" s="175"/>
      <c r="D30" s="176"/>
      <c r="E30" s="176"/>
      <c r="F30" s="177"/>
      <c r="G30" s="177"/>
      <c r="H30" s="176"/>
      <c r="I30" s="176"/>
      <c r="J30" s="176"/>
      <c r="K30" s="176"/>
      <c r="L30" s="176"/>
      <c r="M30" s="176"/>
      <c r="N30" s="178"/>
      <c r="O30" s="174" t="str">
        <f t="shared" si="1"/>
        <v/>
      </c>
      <c r="P30" s="179" t="str">
        <f>IF(AND(I30="x",M30="SR"),Prospectus!$H$90*O30,IF(AND(I30="x",M30="DR"),Prospectus!$H$91*O30,IF(AND(I30="x",M30="Single Occupacy in DR"),Prospectus!$H$92*O30,IF(AND(J30="x",M30="SR"),Prospectus!$H$109*O30,IF(AND(J30="x",M30="DR"),Prospectus!$H$110*O30,IF(AND(J30="x",M30="Single Occupacy in DR"),Prospectus!$H$111*O30,IF(AND(K30="x",M30="SR"),Prospectus!$H$128*O30,IF(AND(K30="x",M30="DR"),Prospectus!$H$129*O30,IF(AND(K30="x",M30="Single Occupacy in DR"),Prospectus!$H$130*O30,IF(AND(L30="x",M30="SR"),Prospectus!$H$146*O30,IF(AND(L30="x",M30="DR"),Prospectus!$H$147*O30,IF(AND(L30="x",M30="Single Occupacy in DR"),Prospectus!$H$148*O30," "))))))))))))</f>
        <v xml:space="preserve"> </v>
      </c>
      <c r="Q30" s="179" t="str">
        <f t="shared" si="2"/>
        <v/>
      </c>
      <c r="R30" s="179" t="str">
        <f t="shared" si="0"/>
        <v/>
      </c>
      <c r="U30" s="3" t="str">
        <f t="shared" si="3"/>
        <v xml:space="preserve"> </v>
      </c>
    </row>
    <row r="31" spans="1:21" ht="19.5" customHeight="1">
      <c r="A31" s="174">
        <v>20</v>
      </c>
      <c r="B31" s="175"/>
      <c r="C31" s="175"/>
      <c r="D31" s="176"/>
      <c r="E31" s="176"/>
      <c r="F31" s="177"/>
      <c r="G31" s="177"/>
      <c r="H31" s="176"/>
      <c r="I31" s="176"/>
      <c r="J31" s="176"/>
      <c r="K31" s="176"/>
      <c r="L31" s="176"/>
      <c r="M31" s="176"/>
      <c r="N31" s="178"/>
      <c r="O31" s="174" t="str">
        <f t="shared" si="1"/>
        <v/>
      </c>
      <c r="P31" s="179" t="str">
        <f>IF(AND(I31="x",M31="SR"),Prospectus!$H$90*O31,IF(AND(I31="x",M31="DR"),Prospectus!$H$91*O31,IF(AND(I31="x",M31="Single Occupacy in DR"),Prospectus!$H$92*O31,IF(AND(J31="x",M31="SR"),Prospectus!$H$109*O31,IF(AND(J31="x",M31="DR"),Prospectus!$H$110*O31,IF(AND(J31="x",M31="Single Occupacy in DR"),Prospectus!$H$111*O31,IF(AND(K31="x",M31="SR"),Prospectus!$H$128*O31,IF(AND(K31="x",M31="DR"),Prospectus!$H$129*O31,IF(AND(K31="x",M31="Single Occupacy in DR"),Prospectus!$H$130*O31,IF(AND(L31="x",M31="SR"),Prospectus!$H$146*O31,IF(AND(L31="x",M31="DR"),Prospectus!$H$147*O31,IF(AND(L31="x",M31="Single Occupacy in DR"),Prospectus!$H$148*O31," "))))))))))))</f>
        <v xml:space="preserve"> </v>
      </c>
      <c r="Q31" s="179" t="str">
        <f t="shared" si="2"/>
        <v/>
      </c>
      <c r="R31" s="179" t="str">
        <f t="shared" si="0"/>
        <v/>
      </c>
      <c r="U31" s="3" t="str">
        <f t="shared" si="3"/>
        <v xml:space="preserve"> </v>
      </c>
    </row>
    <row r="32" spans="1:21" ht="19.5" customHeight="1">
      <c r="A32" s="174">
        <v>21</v>
      </c>
      <c r="B32" s="175"/>
      <c r="C32" s="175"/>
      <c r="D32" s="176"/>
      <c r="E32" s="176"/>
      <c r="F32" s="177"/>
      <c r="G32" s="177"/>
      <c r="H32" s="176"/>
      <c r="I32" s="176"/>
      <c r="J32" s="176"/>
      <c r="K32" s="176"/>
      <c r="L32" s="176"/>
      <c r="M32" s="176"/>
      <c r="N32" s="178"/>
      <c r="O32" s="174" t="str">
        <f t="shared" si="1"/>
        <v/>
      </c>
      <c r="P32" s="179" t="str">
        <f>IF(AND(I32="x",M32="SR"),Prospectus!$H$90*O32,IF(AND(I32="x",M32="DR"),Prospectus!$H$91*O32,IF(AND(I32="x",M32="Single Occupacy in DR"),Prospectus!$H$92*O32,IF(AND(J32="x",M32="SR"),Prospectus!$H$109*O32,IF(AND(J32="x",M32="DR"),Prospectus!$H$110*O32,IF(AND(J32="x",M32="Single Occupacy in DR"),Prospectus!$H$111*O32,IF(AND(K32="x",M32="SR"),Prospectus!$H$128*O32,IF(AND(K32="x",M32="DR"),Prospectus!$H$129*O32,IF(AND(K32="x",M32="Single Occupacy in DR"),Prospectus!$H$130*O32,IF(AND(L32="x",M32="SR"),Prospectus!$H$146*O32,IF(AND(L32="x",M32="DR"),Prospectus!$H$147*O32,IF(AND(L32="x",M32="Single Occupacy in DR"),Prospectus!$H$148*O32," "))))))))))))</f>
        <v xml:space="preserve"> </v>
      </c>
      <c r="Q32" s="179" t="str">
        <f t="shared" si="2"/>
        <v/>
      </c>
      <c r="R32" s="179" t="str">
        <f t="shared" si="0"/>
        <v/>
      </c>
      <c r="U32" s="3" t="str">
        <f t="shared" si="3"/>
        <v xml:space="preserve"> </v>
      </c>
    </row>
    <row r="33" spans="1:21" ht="19.5" customHeight="1">
      <c r="A33" s="174">
        <v>22</v>
      </c>
      <c r="B33" s="175"/>
      <c r="C33" s="175"/>
      <c r="D33" s="176"/>
      <c r="E33" s="176"/>
      <c r="F33" s="177"/>
      <c r="G33" s="177"/>
      <c r="H33" s="176"/>
      <c r="I33" s="176"/>
      <c r="J33" s="176"/>
      <c r="K33" s="176"/>
      <c r="L33" s="176"/>
      <c r="M33" s="176"/>
      <c r="N33" s="178"/>
      <c r="O33" s="174" t="str">
        <f t="shared" si="1"/>
        <v/>
      </c>
      <c r="P33" s="179" t="str">
        <f>IF(AND(I33="x",M33="SR"),Prospectus!$H$90*O33,IF(AND(I33="x",M33="DR"),Prospectus!$H$91*O33,IF(AND(I33="x",M33="Single Occupacy in DR"),Prospectus!$H$92*O33,IF(AND(J33="x",M33="SR"),Prospectus!$H$109*O33,IF(AND(J33="x",M33="DR"),Prospectus!$H$110*O33,IF(AND(J33="x",M33="Single Occupacy in DR"),Prospectus!$H$111*O33,IF(AND(K33="x",M33="SR"),Prospectus!$H$128*O33,IF(AND(K33="x",M33="DR"),Prospectus!$H$129*O33,IF(AND(K33="x",M33="Single Occupacy in DR"),Prospectus!$H$130*O33,IF(AND(L33="x",M33="SR"),Prospectus!$H$146*O33,IF(AND(L33="x",M33="DR"),Prospectus!$H$147*O33,IF(AND(L33="x",M33="Single Occupacy in DR"),Prospectus!$H$148*O33," "))))))))))))</f>
        <v xml:space="preserve"> </v>
      </c>
      <c r="Q33" s="179" t="str">
        <f t="shared" si="2"/>
        <v/>
      </c>
      <c r="R33" s="179" t="str">
        <f t="shared" si="0"/>
        <v/>
      </c>
      <c r="U33" s="3" t="str">
        <f t="shared" si="3"/>
        <v xml:space="preserve"> </v>
      </c>
    </row>
    <row r="34" spans="1:21" ht="19.5" customHeight="1">
      <c r="A34" s="174">
        <v>23</v>
      </c>
      <c r="B34" s="175"/>
      <c r="C34" s="175"/>
      <c r="D34" s="176"/>
      <c r="E34" s="176"/>
      <c r="F34" s="177"/>
      <c r="G34" s="177"/>
      <c r="H34" s="176"/>
      <c r="I34" s="176"/>
      <c r="J34" s="176"/>
      <c r="K34" s="176"/>
      <c r="L34" s="176"/>
      <c r="M34" s="176"/>
      <c r="N34" s="178"/>
      <c r="O34" s="174" t="str">
        <f t="shared" si="1"/>
        <v/>
      </c>
      <c r="P34" s="179" t="str">
        <f>IF(AND(I34="x",M34="SR"),Prospectus!$H$90*O34,IF(AND(I34="x",M34="DR"),Prospectus!$H$91*O34,IF(AND(I34="x",M34="Single Occupacy in DR"),Prospectus!$H$92*O34,IF(AND(J34="x",M34="SR"),Prospectus!$H$109*O34,IF(AND(J34="x",M34="DR"),Prospectus!$H$110*O34,IF(AND(J34="x",M34="Single Occupacy in DR"),Prospectus!$H$111*O34,IF(AND(K34="x",M34="SR"),Prospectus!$H$128*O34,IF(AND(K34="x",M34="DR"),Prospectus!$H$129*O34,IF(AND(K34="x",M34="Single Occupacy in DR"),Prospectus!$H$130*O34,IF(AND(L34="x",M34="SR"),Prospectus!$H$146*O34,IF(AND(L34="x",M34="DR"),Prospectus!$H$147*O34,IF(AND(L34="x",M34="Single Occupacy in DR"),Prospectus!$H$148*O34," "))))))))))))</f>
        <v xml:space="preserve"> </v>
      </c>
      <c r="Q34" s="179" t="str">
        <f t="shared" si="2"/>
        <v/>
      </c>
      <c r="R34" s="179" t="str">
        <f t="shared" si="0"/>
        <v/>
      </c>
      <c r="U34" s="3" t="str">
        <f t="shared" si="3"/>
        <v xml:space="preserve"> </v>
      </c>
    </row>
    <row r="35" spans="1:21" ht="19.5" customHeight="1">
      <c r="A35" s="174">
        <v>24</v>
      </c>
      <c r="B35" s="175"/>
      <c r="C35" s="175"/>
      <c r="D35" s="176"/>
      <c r="E35" s="176"/>
      <c r="F35" s="177"/>
      <c r="G35" s="177"/>
      <c r="H35" s="176"/>
      <c r="I35" s="176"/>
      <c r="J35" s="176"/>
      <c r="K35" s="176"/>
      <c r="L35" s="176"/>
      <c r="M35" s="176"/>
      <c r="N35" s="178"/>
      <c r="O35" s="174" t="str">
        <f t="shared" si="1"/>
        <v/>
      </c>
      <c r="P35" s="179" t="str">
        <f>IF(AND(I35="x",M35="SR"),Prospectus!$H$90*O35,IF(AND(I35="x",M35="DR"),Prospectus!$H$91*O35,IF(AND(I35="x",M35="Single Occupacy in DR"),Prospectus!$H$92*O35,IF(AND(J35="x",M35="SR"),Prospectus!$H$109*O35,IF(AND(J35="x",M35="DR"),Prospectus!$H$110*O35,IF(AND(J35="x",M35="Single Occupacy in DR"),Prospectus!$H$111*O35,IF(AND(K35="x",M35="SR"),Prospectus!$H$128*O35,IF(AND(K35="x",M35="DR"),Prospectus!$H$129*O35,IF(AND(K35="x",M35="Single Occupacy in DR"),Prospectus!$H$130*O35,IF(AND(L35="x",M35="SR"),Prospectus!$H$146*O35,IF(AND(L35="x",M35="DR"),Prospectus!$H$147*O35,IF(AND(L35="x",M35="Single Occupacy in DR"),Prospectus!$H$148*O35," "))))))))))))</f>
        <v xml:space="preserve"> </v>
      </c>
      <c r="Q35" s="179" t="str">
        <f t="shared" si="2"/>
        <v/>
      </c>
      <c r="R35" s="179" t="str">
        <f t="shared" si="0"/>
        <v/>
      </c>
      <c r="U35" s="3" t="str">
        <f t="shared" si="3"/>
        <v xml:space="preserve"> </v>
      </c>
    </row>
    <row r="36" spans="1:21" ht="19.5" customHeight="1">
      <c r="A36" s="174">
        <v>25</v>
      </c>
      <c r="B36" s="175"/>
      <c r="C36" s="175"/>
      <c r="D36" s="176"/>
      <c r="E36" s="176"/>
      <c r="F36" s="177"/>
      <c r="G36" s="177"/>
      <c r="H36" s="176"/>
      <c r="I36" s="176"/>
      <c r="J36" s="176"/>
      <c r="K36" s="176"/>
      <c r="L36" s="176"/>
      <c r="M36" s="176"/>
      <c r="N36" s="178"/>
      <c r="O36" s="174" t="str">
        <f t="shared" si="1"/>
        <v/>
      </c>
      <c r="P36" s="179" t="str">
        <f>IF(AND(I36="x",M36="SR"),Prospectus!$H$90*O36,IF(AND(I36="x",M36="DR"),Prospectus!$H$91*O36,IF(AND(I36="x",M36="Single Occupacy in DR"),Prospectus!$H$92*O36,IF(AND(J36="x",M36="SR"),Prospectus!$H$109*O36,IF(AND(J36="x",M36="DR"),Prospectus!$H$110*O36,IF(AND(J36="x",M36="Single Occupacy in DR"),Prospectus!$H$111*O36,IF(AND(K36="x",M36="SR"),Prospectus!$H$128*O36,IF(AND(K36="x",M36="DR"),Prospectus!$H$129*O36,IF(AND(K36="x",M36="Single Occupacy in DR"),Prospectus!$H$130*O36,IF(AND(L36="x",M36="SR"),Prospectus!$H$146*O36,IF(AND(L36="x",M36="DR"),Prospectus!$H$147*O36,IF(AND(L36="x",M36="Single Occupacy in DR"),Prospectus!$H$148*O36," "))))))))))))</f>
        <v xml:space="preserve"> </v>
      </c>
      <c r="Q36" s="179" t="str">
        <f t="shared" si="2"/>
        <v/>
      </c>
      <c r="R36" s="179" t="str">
        <f t="shared" si="0"/>
        <v/>
      </c>
      <c r="U36" s="3" t="str">
        <f t="shared" si="3"/>
        <v xml:space="preserve"> </v>
      </c>
    </row>
    <row r="37" spans="1:21" ht="19.5" customHeight="1">
      <c r="A37" s="174">
        <v>26</v>
      </c>
      <c r="B37" s="175"/>
      <c r="C37" s="175"/>
      <c r="D37" s="176"/>
      <c r="E37" s="176"/>
      <c r="F37" s="177"/>
      <c r="G37" s="177"/>
      <c r="H37" s="176"/>
      <c r="I37" s="176"/>
      <c r="J37" s="176"/>
      <c r="K37" s="176"/>
      <c r="L37" s="176"/>
      <c r="M37" s="176"/>
      <c r="N37" s="178"/>
      <c r="O37" s="174" t="str">
        <f t="shared" si="1"/>
        <v/>
      </c>
      <c r="P37" s="179" t="str">
        <f>IF(AND(I37="x",M37="SR"),Prospectus!$H$90*O37,IF(AND(I37="x",M37="DR"),Prospectus!$H$91*O37,IF(AND(I37="x",M37="Single Occupacy in DR"),Prospectus!$H$92*O37,IF(AND(J37="x",M37="SR"),Prospectus!$H$109*O37,IF(AND(J37="x",M37="DR"),Prospectus!$H$110*O37,IF(AND(J37="x",M37="Single Occupacy in DR"),Prospectus!$H$111*O37,IF(AND(K37="x",M37="SR"),Prospectus!$H$128*O37,IF(AND(K37="x",M37="DR"),Prospectus!$H$129*O37,IF(AND(K37="x",M37="Single Occupacy in DR"),Prospectus!$H$130*O37,IF(AND(L37="x",M37="SR"),Prospectus!$H$146*O37,IF(AND(L37="x",M37="DR"),Prospectus!$H$147*O37,IF(AND(L37="x",M37="Single Occupacy in DR"),Prospectus!$H$148*O37," "))))))))))))</f>
        <v xml:space="preserve"> </v>
      </c>
      <c r="Q37" s="179" t="str">
        <f t="shared" si="2"/>
        <v/>
      </c>
      <c r="R37" s="179" t="str">
        <f t="shared" si="0"/>
        <v/>
      </c>
      <c r="U37" s="3" t="str">
        <f t="shared" si="3"/>
        <v xml:space="preserve"> </v>
      </c>
    </row>
    <row r="38" spans="1:21" ht="19.5" customHeight="1">
      <c r="A38" s="174">
        <v>27</v>
      </c>
      <c r="B38" s="175"/>
      <c r="C38" s="175"/>
      <c r="D38" s="176"/>
      <c r="E38" s="176"/>
      <c r="F38" s="177"/>
      <c r="G38" s="177"/>
      <c r="H38" s="176"/>
      <c r="I38" s="176"/>
      <c r="J38" s="176"/>
      <c r="K38" s="176"/>
      <c r="L38" s="176"/>
      <c r="M38" s="176"/>
      <c r="N38" s="178"/>
      <c r="O38" s="174" t="str">
        <f t="shared" si="1"/>
        <v/>
      </c>
      <c r="P38" s="179" t="str">
        <f>IF(AND(I38="x",M38="SR"),Prospectus!$H$90*O38,IF(AND(I38="x",M38="DR"),Prospectus!$H$91*O38,IF(AND(I38="x",M38="Single Occupacy in DR"),Prospectus!$H$92*O38,IF(AND(J38="x",M38="SR"),Prospectus!$H$109*O38,IF(AND(J38="x",M38="DR"),Prospectus!$H$110*O38,IF(AND(J38="x",M38="Single Occupacy in DR"),Prospectus!$H$111*O38,IF(AND(K38="x",M38="SR"),Prospectus!$H$128*O38,IF(AND(K38="x",M38="DR"),Prospectus!$H$129*O38,IF(AND(K38="x",M38="Single Occupacy in DR"),Prospectus!$H$130*O38,IF(AND(L38="x",M38="SR"),Prospectus!$H$146*O38,IF(AND(L38="x",M38="DR"),Prospectus!$H$147*O38,IF(AND(L38="x",M38="Single Occupacy in DR"),Prospectus!$H$148*O38," "))))))))))))</f>
        <v xml:space="preserve"> </v>
      </c>
      <c r="Q38" s="179" t="str">
        <f t="shared" si="2"/>
        <v/>
      </c>
      <c r="R38" s="179" t="str">
        <f t="shared" si="0"/>
        <v/>
      </c>
      <c r="U38" s="3" t="str">
        <f t="shared" si="3"/>
        <v xml:space="preserve"> </v>
      </c>
    </row>
    <row r="39" spans="1:21" ht="19.5" customHeight="1">
      <c r="A39" s="174">
        <v>28</v>
      </c>
      <c r="B39" s="175"/>
      <c r="C39" s="175"/>
      <c r="D39" s="176"/>
      <c r="E39" s="176"/>
      <c r="F39" s="177"/>
      <c r="G39" s="177"/>
      <c r="H39" s="176"/>
      <c r="I39" s="176"/>
      <c r="J39" s="176"/>
      <c r="K39" s="176"/>
      <c r="L39" s="176"/>
      <c r="M39" s="176"/>
      <c r="N39" s="178"/>
      <c r="O39" s="174" t="str">
        <f t="shared" si="1"/>
        <v/>
      </c>
      <c r="P39" s="179" t="str">
        <f>IF(AND(I39="x",M39="SR"),Prospectus!$H$90*O39,IF(AND(I39="x",M39="DR"),Prospectus!$H$91*O39,IF(AND(I39="x",M39="Single Occupacy in DR"),Prospectus!$H$92*O39,IF(AND(J39="x",M39="SR"),Prospectus!$H$109*O39,IF(AND(J39="x",M39="DR"),Prospectus!$H$110*O39,IF(AND(J39="x",M39="Single Occupacy in DR"),Prospectus!$H$111*O39,IF(AND(K39="x",M39="SR"),Prospectus!$H$128*O39,IF(AND(K39="x",M39="DR"),Prospectus!$H$129*O39,IF(AND(K39="x",M39="Single Occupacy in DR"),Prospectus!$H$130*O39,IF(AND(L39="x",M39="SR"),Prospectus!$H$146*O39,IF(AND(L39="x",M39="DR"),Prospectus!$H$147*O39,IF(AND(L39="x",M39="Single Occupacy in DR"),Prospectus!$H$148*O39," "))))))))))))</f>
        <v xml:space="preserve"> </v>
      </c>
      <c r="Q39" s="179" t="str">
        <f t="shared" si="2"/>
        <v/>
      </c>
      <c r="R39" s="179" t="str">
        <f t="shared" si="0"/>
        <v/>
      </c>
      <c r="U39" s="3" t="str">
        <f t="shared" si="3"/>
        <v xml:space="preserve"> </v>
      </c>
    </row>
    <row r="40" spans="1:21" ht="19.5" customHeight="1">
      <c r="A40" s="174">
        <v>29</v>
      </c>
      <c r="B40" s="175"/>
      <c r="C40" s="175"/>
      <c r="D40" s="176"/>
      <c r="E40" s="176"/>
      <c r="F40" s="177"/>
      <c r="G40" s="177"/>
      <c r="H40" s="176"/>
      <c r="I40" s="176"/>
      <c r="J40" s="176"/>
      <c r="K40" s="176"/>
      <c r="L40" s="176"/>
      <c r="M40" s="176"/>
      <c r="N40" s="178"/>
      <c r="O40" s="174" t="str">
        <f t="shared" si="1"/>
        <v/>
      </c>
      <c r="P40" s="179" t="str">
        <f>IF(AND(I40="x",M40="SR"),Prospectus!$H$90*O40,IF(AND(I40="x",M40="DR"),Prospectus!$H$91*O40,IF(AND(I40="x",M40="Single Occupacy in DR"),Prospectus!$H$92*O40,IF(AND(J40="x",M40="SR"),Prospectus!$H$109*O40,IF(AND(J40="x",M40="DR"),Prospectus!$H$110*O40,IF(AND(J40="x",M40="Single Occupacy in DR"),Prospectus!$H$111*O40,IF(AND(K40="x",M40="SR"),Prospectus!$H$128*O40,IF(AND(K40="x",M40="DR"),Prospectus!$H$129*O40,IF(AND(K40="x",M40="Single Occupacy in DR"),Prospectus!$H$130*O40,IF(AND(L40="x",M40="SR"),Prospectus!$H$146*O40,IF(AND(L40="x",M40="DR"),Prospectus!$H$147*O40,IF(AND(L40="x",M40="Single Occupacy in DR"),Prospectus!$H$148*O40," "))))))))))))</f>
        <v xml:space="preserve"> </v>
      </c>
      <c r="Q40" s="179" t="str">
        <f t="shared" si="2"/>
        <v/>
      </c>
      <c r="R40" s="179" t="str">
        <f t="shared" si="0"/>
        <v/>
      </c>
      <c r="U40" s="3" t="str">
        <f t="shared" si="3"/>
        <v xml:space="preserve"> </v>
      </c>
    </row>
    <row r="41" spans="1:21" ht="19.5" customHeight="1">
      <c r="A41" s="174">
        <v>30</v>
      </c>
      <c r="B41" s="175"/>
      <c r="C41" s="175"/>
      <c r="D41" s="176"/>
      <c r="E41" s="176"/>
      <c r="F41" s="177"/>
      <c r="G41" s="177"/>
      <c r="H41" s="176"/>
      <c r="I41" s="176"/>
      <c r="J41" s="176"/>
      <c r="K41" s="176"/>
      <c r="L41" s="176"/>
      <c r="M41" s="176"/>
      <c r="N41" s="178"/>
      <c r="O41" s="174" t="str">
        <f t="shared" si="1"/>
        <v/>
      </c>
      <c r="P41" s="179" t="str">
        <f>IF(AND(I41="x",M41="SR"),Prospectus!$H$90*O41,IF(AND(I41="x",M41="DR"),Prospectus!$H$91*O41,IF(AND(I41="x",M41="Single Occupacy in DR"),Prospectus!$H$92*O41,IF(AND(J41="x",M41="SR"),Prospectus!$H$109*O41,IF(AND(J41="x",M41="DR"),Prospectus!$H$110*O41,IF(AND(J41="x",M41="Single Occupacy in DR"),Prospectus!$H$111*O41,IF(AND(K41="x",M41="SR"),Prospectus!$H$128*O41,IF(AND(K41="x",M41="DR"),Prospectus!$H$129*O41,IF(AND(K41="x",M41="Single Occupacy in DR"),Prospectus!$H$130*O41,IF(AND(L41="x",M41="SR"),Prospectus!$H$146*O41,IF(AND(L41="x",M41="DR"),Prospectus!$H$147*O41,IF(AND(L41="x",M41="Single Occupacy in DR"),Prospectus!$H$148*O41," "))))))))))))</f>
        <v xml:space="preserve"> </v>
      </c>
      <c r="Q41" s="179" t="str">
        <f t="shared" si="2"/>
        <v/>
      </c>
      <c r="R41" s="179" t="str">
        <f t="shared" si="0"/>
        <v/>
      </c>
      <c r="U41" s="3" t="str">
        <f t="shared" si="3"/>
        <v xml:space="preserve"> </v>
      </c>
    </row>
    <row r="42" spans="1:21" ht="19.5" customHeight="1" thickBot="1">
      <c r="A42" s="596" t="s">
        <v>135</v>
      </c>
      <c r="B42" s="596"/>
      <c r="C42" s="596"/>
      <c r="D42" s="596"/>
      <c r="E42" s="596"/>
      <c r="F42" s="596"/>
      <c r="G42" s="596"/>
      <c r="H42" s="596"/>
      <c r="I42" s="596"/>
      <c r="J42" s="596"/>
      <c r="K42" s="596"/>
      <c r="L42" s="596"/>
      <c r="M42" s="596"/>
      <c r="N42" s="596"/>
      <c r="O42" s="596"/>
      <c r="P42" s="180">
        <f>SUM(P12:P41)</f>
        <v>0</v>
      </c>
      <c r="Q42" s="180">
        <f>SUM(Q12:Q41)</f>
        <v>0</v>
      </c>
      <c r="R42" s="181">
        <f>SUM(R12:R41)</f>
        <v>0</v>
      </c>
      <c r="U42" s="3" t="str">
        <f t="shared" si="3"/>
        <v xml:space="preserve"> </v>
      </c>
    </row>
    <row r="43" spans="1:21" ht="19.5" customHeight="1" thickBot="1">
      <c r="A43" s="596" t="s">
        <v>136</v>
      </c>
      <c r="B43" s="596"/>
      <c r="C43" s="596"/>
      <c r="D43" s="596"/>
      <c r="E43" s="596"/>
      <c r="F43" s="596"/>
      <c r="G43" s="596"/>
      <c r="H43" s="596"/>
      <c r="I43" s="596"/>
      <c r="J43" s="596"/>
      <c r="K43" s="596"/>
      <c r="L43" s="596"/>
      <c r="M43" s="596"/>
      <c r="N43" s="596"/>
      <c r="O43" s="596"/>
      <c r="P43" s="597">
        <f>P42+Q42+R42</f>
        <v>0</v>
      </c>
      <c r="Q43" s="598"/>
      <c r="R43" s="183" t="str">
        <f>'PLEASE FILL IN HERE FIRST!!!'!B43</f>
        <v>Euro €</v>
      </c>
      <c r="U43" s="3" t="str">
        <f t="shared" si="3"/>
        <v xml:space="preserve"> </v>
      </c>
    </row>
    <row r="44" spans="1:21" ht="19.5" customHeight="1">
      <c r="A44" s="588" t="s">
        <v>319</v>
      </c>
      <c r="B44" s="588"/>
      <c r="C44" s="588"/>
      <c r="D44" s="588"/>
      <c r="E44" s="588"/>
      <c r="F44" s="588"/>
      <c r="G44" s="184"/>
      <c r="H44" s="184"/>
      <c r="I44" s="184"/>
      <c r="J44" s="184"/>
      <c r="K44" s="185"/>
      <c r="L44" s="185"/>
      <c r="M44" s="185"/>
      <c r="N44" s="185"/>
      <c r="O44" s="166"/>
      <c r="P44" s="167"/>
      <c r="Q44" s="167"/>
      <c r="R44" s="65"/>
      <c r="U44" s="3" t="str">
        <f t="shared" si="3"/>
        <v xml:space="preserve"> </v>
      </c>
    </row>
    <row r="45" spans="1:21" ht="15">
      <c r="A45" s="186" t="s">
        <v>632</v>
      </c>
      <c r="B45" s="186"/>
      <c r="C45" s="186"/>
      <c r="D45" s="168"/>
      <c r="E45" s="168"/>
      <c r="F45" s="168"/>
      <c r="G45" s="168"/>
      <c r="H45" s="168"/>
      <c r="I45" s="168"/>
      <c r="J45" s="168"/>
      <c r="K45" s="168"/>
      <c r="L45" s="168"/>
      <c r="M45" s="168"/>
      <c r="N45" s="168"/>
      <c r="O45" s="18"/>
      <c r="P45" s="18"/>
      <c r="Q45" s="18"/>
    </row>
    <row r="46" spans="1:21" ht="15">
      <c r="A46" s="186"/>
      <c r="B46" s="587" t="s">
        <v>320</v>
      </c>
      <c r="C46" s="587"/>
      <c r="D46" s="587"/>
      <c r="E46" s="587"/>
      <c r="F46" s="186"/>
      <c r="G46" s="186"/>
      <c r="H46" s="186"/>
      <c r="I46" s="186"/>
      <c r="J46" s="186"/>
      <c r="K46" s="186"/>
      <c r="L46" s="186"/>
      <c r="M46" s="186"/>
      <c r="N46" s="186"/>
    </row>
    <row r="47" spans="1:21" ht="15" customHeight="1">
      <c r="A47" s="187" t="s">
        <v>108</v>
      </c>
      <c r="B47" s="186"/>
      <c r="C47" s="186"/>
      <c r="D47" s="168"/>
      <c r="E47" s="186"/>
      <c r="F47" s="582">
        <f>'PLEASE FILL IN HERE FIRST!!!'!B33</f>
        <v>43666</v>
      </c>
      <c r="G47" s="582"/>
      <c r="H47" s="582"/>
      <c r="I47" s="582"/>
      <c r="J47" s="582"/>
      <c r="K47" s="582"/>
      <c r="L47" s="582"/>
      <c r="M47" s="582"/>
      <c r="N47" s="186"/>
    </row>
    <row r="48" spans="1:21" ht="15">
      <c r="A48" s="590" t="str">
        <f>'PLEASE FILL IN HERE FIRST!!!'!B23</f>
        <v>Bulgarian Table Tennis Federation</v>
      </c>
      <c r="B48" s="590"/>
      <c r="C48" s="590"/>
      <c r="D48" s="590"/>
      <c r="E48" s="590"/>
      <c r="F48" s="583"/>
      <c r="G48" s="583"/>
      <c r="H48" s="583"/>
      <c r="I48" s="583"/>
      <c r="J48" s="583"/>
      <c r="K48" s="583"/>
      <c r="L48" s="583"/>
      <c r="M48" s="583"/>
      <c r="N48" s="186"/>
    </row>
    <row r="49" spans="1:23" s="25" customFormat="1" ht="15">
      <c r="A49" s="186"/>
      <c r="B49" s="168" t="s">
        <v>107</v>
      </c>
      <c r="C49" s="589" t="str">
        <f>'PLEASE FILL IN HERE FIRST!!!'!B27</f>
        <v>+359 2 930 06 07</v>
      </c>
      <c r="D49" s="589"/>
      <c r="E49" s="187" t="s">
        <v>101</v>
      </c>
      <c r="F49" s="576"/>
      <c r="G49" s="577"/>
      <c r="H49" s="577"/>
      <c r="I49" s="577"/>
      <c r="J49" s="577"/>
      <c r="K49" s="577"/>
      <c r="L49" s="577"/>
      <c r="M49" s="577"/>
      <c r="N49" s="578"/>
      <c r="U49" s="3"/>
      <c r="V49" s="18"/>
      <c r="W49" s="16"/>
    </row>
    <row r="50" spans="1:23" s="25" customFormat="1" ht="15">
      <c r="A50" s="168" t="s">
        <v>203</v>
      </c>
      <c r="B50" s="584" t="str">
        <f>Prospectus!E13</f>
        <v>bttf@abv.bg, accommodation@asarelbulgariaopen.com</v>
      </c>
      <c r="C50" s="585"/>
      <c r="D50" s="585"/>
      <c r="E50" s="586"/>
      <c r="F50" s="579"/>
      <c r="G50" s="580"/>
      <c r="H50" s="580"/>
      <c r="I50" s="580"/>
      <c r="J50" s="580"/>
      <c r="K50" s="580"/>
      <c r="L50" s="580"/>
      <c r="M50" s="580"/>
      <c r="N50" s="581"/>
      <c r="U50" s="3"/>
      <c r="V50" s="18"/>
      <c r="W50" s="16"/>
    </row>
  </sheetData>
  <sheetProtection algorithmName="SHA-512" hashValue="7qRRC6xO8o2aahwmUaMy2iAK0rBsOpJxxrop4kC6mMRCsYCI/6cB11OyXtYnEaPy2v/xUfY1iZgtEBpFgOUYIQ==" saltValue="It2y9DivxYhLZrazEK5s/w==" spinCount="100000" sheet="1" objects="1" scenarios="1"/>
  <mergeCells count="25">
    <mergeCell ref="A1:R1"/>
    <mergeCell ref="A3:R3"/>
    <mergeCell ref="A4:R4"/>
    <mergeCell ref="H5:J5"/>
    <mergeCell ref="A2:R2"/>
    <mergeCell ref="D5:E5"/>
    <mergeCell ref="A7:B7"/>
    <mergeCell ref="C7:R7"/>
    <mergeCell ref="A42:O42"/>
    <mergeCell ref="A43:O43"/>
    <mergeCell ref="P43:Q43"/>
    <mergeCell ref="N9:N10"/>
    <mergeCell ref="A9:A10"/>
    <mergeCell ref="B9:B10"/>
    <mergeCell ref="C9:C10"/>
    <mergeCell ref="D9:D10"/>
    <mergeCell ref="E9:E10"/>
    <mergeCell ref="M9:M10"/>
    <mergeCell ref="F49:N50"/>
    <mergeCell ref="F47:M48"/>
    <mergeCell ref="B50:E50"/>
    <mergeCell ref="B46:E46"/>
    <mergeCell ref="A44:F44"/>
    <mergeCell ref="C49:D49"/>
    <mergeCell ref="A48:E48"/>
  </mergeCells>
  <phoneticPr fontId="3" type="noConversion"/>
  <conditionalFormatting sqref="B12:E41">
    <cfRule type="cellIs" dxfId="17" priority="12" operator="equal">
      <formula>0</formula>
    </cfRule>
  </conditionalFormatting>
  <conditionalFormatting sqref="F12:G41">
    <cfRule type="cellIs" dxfId="16" priority="9" operator="equal">
      <formula>0</formula>
    </cfRule>
  </conditionalFormatting>
  <conditionalFormatting sqref="I12:N41">
    <cfRule type="expression" dxfId="15" priority="8">
      <formula>$H12="x"</formula>
    </cfRule>
  </conditionalFormatting>
  <conditionalFormatting sqref="F12:G41">
    <cfRule type="expression" dxfId="14" priority="7">
      <formula>$H12="x"</formula>
    </cfRule>
  </conditionalFormatting>
  <conditionalFormatting sqref="O12:O41">
    <cfRule type="expression" dxfId="13" priority="6">
      <formula>$H12="x"</formula>
    </cfRule>
  </conditionalFormatting>
  <conditionalFormatting sqref="M12:N41">
    <cfRule type="expression" dxfId="12" priority="1">
      <formula>$H12="x"</formula>
    </cfRule>
  </conditionalFormatting>
  <dataValidations count="1">
    <dataValidation type="list" allowBlank="1" showInputMessage="1" showErrorMessage="1" sqref="N12:N41" xr:uid="{00000000-0002-0000-0400-000000000000}">
      <formula1>Participants</formula1>
    </dataValidation>
  </dataValidations>
  <printOptions horizontalCentered="1"/>
  <pageMargins left="0.2" right="0.2" top="0.39000000000000007" bottom="0.2" header="0" footer="0"/>
  <pageSetup paperSize="9" scale="59" orientation="landscape" horizontalDpi="4294967292" verticalDpi="4294967292" r:id="rId1"/>
  <extLst>
    <ext xmlns:x14="http://schemas.microsoft.com/office/spreadsheetml/2009/9/main" uri="{78C0D931-6437-407d-A8EE-F0AAD7539E65}">
      <x14:conditionalFormattings>
        <x14:conditionalFormatting xmlns:xm="http://schemas.microsoft.com/office/excel/2006/main">
          <x14:cfRule type="expression" priority="4" id="{484FD287-8017-0D4A-BE08-518B7D181619}">
            <xm:f>'PLEASE FILL IN HERE FIRST!!!'!$B$5='PLEASE FILL IN HERE FIRST!!!'!$K$11</xm:f>
            <x14:dxf>
              <font>
                <color rgb="FFC00000"/>
              </font>
              <fill>
                <patternFill patternType="none">
                  <fgColor indexed="64"/>
                  <bgColor auto="1"/>
                </patternFill>
              </fill>
            </x14:dxf>
          </x14:cfRule>
          <x14:cfRule type="expression" priority="5" id="{46581CD0-CDB9-2B4B-90AB-58497779A98C}">
            <xm:f>'PLEASE FILL IN HERE FIRST!!!'!$B$5='PLEASE FILL IN HERE FIRST!!!'!$K$9</xm:f>
            <x14:dxf>
              <font>
                <color theme="1" tint="0.499984740745262"/>
              </font>
              <fill>
                <patternFill patternType="none">
                  <fgColor indexed="64"/>
                  <bgColor auto="1"/>
                </patternFill>
              </fill>
            </x14:dxf>
          </x14:cfRule>
          <xm:sqref>A4:R4 A5:D5 F5:XFD5</xm:sqref>
        </x14:conditionalFormatting>
        <x14:conditionalFormatting xmlns:xm="http://schemas.microsoft.com/office/excel/2006/main">
          <x14:cfRule type="expression" priority="2" id="{5A731DC7-407F-0E4B-93BF-CD817A8BCAD5}">
            <xm:f>'PLEASE FILL IN HERE FIRST!!!'!$B$5='PLEASE FILL IN HERE FIRST!!!'!$K$11</xm:f>
            <x14:dxf>
              <font>
                <color auto="1"/>
              </font>
              <fill>
                <patternFill patternType="solid">
                  <fgColor indexed="64"/>
                  <bgColor theme="5" tint="0.79998168889431442"/>
                </patternFill>
              </fill>
            </x14:dxf>
          </x14:cfRule>
          <x14:cfRule type="expression" priority="3" id="{E243D460-8AFA-CC4A-9AF8-6575B3854B83}">
            <xm:f>'PLEASE FILL IN HERE FIRST!!!'!$B$5='PLEASE FILL IN HERE FIRST!!!'!$K$9</xm:f>
            <x14:dxf>
              <font>
                <color auto="1"/>
              </font>
              <fill>
                <patternFill patternType="solid">
                  <fgColor indexed="64"/>
                  <bgColor theme="0" tint="-4.9989318521683403E-2"/>
                </patternFill>
              </fill>
            </x14:dxf>
          </x14:cfRule>
          <xm:sqref>B12:N41</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1000000}">
          <x14:formula1>
            <xm:f>Travel!$AC$1:$AC$3</xm:f>
          </x14:formula1>
          <xm:sqref>M12:M41</xm:sqref>
        </x14:dataValidation>
      </x14:dataValidations>
    </ext>
    <ext xmlns:mx="http://schemas.microsoft.com/office/mac/excel/2008/main" uri="{64002731-A6B0-56B0-2670-7721B7C09600}">
      <mx:PLV Mode="0" OnePage="0" WScale="0"/>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tabColor indexed="14"/>
    <pageSetUpPr fitToPage="1"/>
  </sheetPr>
  <dimension ref="A1:AD51"/>
  <sheetViews>
    <sheetView showGridLines="0" zoomScaleNormal="100" zoomScaleSheetLayoutView="100" workbookViewId="0">
      <selection activeCell="D25" sqref="D25"/>
    </sheetView>
  </sheetViews>
  <sheetFormatPr defaultColWidth="11.42578125" defaultRowHeight="12.75"/>
  <cols>
    <col min="1" max="1" width="17.42578125" customWidth="1"/>
    <col min="2" max="2" width="14.28515625" customWidth="1"/>
    <col min="3" max="3" width="17.42578125" customWidth="1"/>
    <col min="4" max="4" width="6.42578125" customWidth="1"/>
    <col min="5" max="5" width="10.28515625" bestFit="1" customWidth="1"/>
    <col min="6" max="6" width="11.140625" bestFit="1" customWidth="1"/>
    <col min="7" max="7" width="20.140625" bestFit="1" customWidth="1"/>
    <col min="8" max="8" width="11.28515625" bestFit="1" customWidth="1"/>
    <col min="9" max="9" width="8.28515625" bestFit="1" customWidth="1"/>
    <col min="10" max="10" width="10" bestFit="1" customWidth="1"/>
    <col min="11" max="11" width="15.42578125" bestFit="1" customWidth="1"/>
    <col min="12" max="12" width="11.28515625" bestFit="1" customWidth="1"/>
    <col min="13" max="13" width="11.28515625" customWidth="1"/>
    <col min="14" max="26" width="0" hidden="1" customWidth="1"/>
    <col min="27" max="27" width="0" style="18" hidden="1" customWidth="1"/>
    <col min="28" max="29" width="0" hidden="1" customWidth="1"/>
    <col min="30" max="30" width="0" style="18" hidden="1" customWidth="1"/>
    <col min="31" max="31" width="0" hidden="1" customWidth="1"/>
  </cols>
  <sheetData>
    <row r="1" spans="1:30" ht="24.75">
      <c r="A1" s="601" t="str">
        <f>Accommodation!A1</f>
        <v>2019 ITTF World Tour</v>
      </c>
      <c r="B1" s="601"/>
      <c r="C1" s="601"/>
      <c r="D1" s="601"/>
      <c r="E1" s="601"/>
      <c r="F1" s="601"/>
      <c r="G1" s="601"/>
      <c r="H1" s="601"/>
      <c r="I1" s="601"/>
      <c r="J1" s="601"/>
      <c r="K1" s="601"/>
      <c r="L1" s="601"/>
      <c r="M1" s="601"/>
      <c r="AA1" s="60" t="s">
        <v>27</v>
      </c>
      <c r="AB1" s="18" t="s">
        <v>28</v>
      </c>
      <c r="AC1" s="59" t="s">
        <v>158</v>
      </c>
      <c r="AD1" s="60" t="s">
        <v>173</v>
      </c>
    </row>
    <row r="2" spans="1:30" ht="24.75">
      <c r="A2" s="601" t="s">
        <v>448</v>
      </c>
      <c r="B2" s="601"/>
      <c r="C2" s="601"/>
      <c r="D2" s="601"/>
      <c r="E2" s="601"/>
      <c r="F2" s="601"/>
      <c r="G2" s="601"/>
      <c r="H2" s="601"/>
      <c r="I2" s="601"/>
      <c r="J2" s="601"/>
      <c r="K2" s="601"/>
      <c r="L2" s="601"/>
      <c r="M2" s="601"/>
      <c r="AA2" s="60"/>
      <c r="AB2" s="18"/>
      <c r="AC2" s="59" t="s">
        <v>629</v>
      </c>
      <c r="AD2" s="60"/>
    </row>
    <row r="3" spans="1:30" ht="15" hidden="1">
      <c r="A3" s="607" t="str">
        <f>'PLEASE FILL IN HERE FIRST!!!'!B5</f>
        <v>World Tour</v>
      </c>
      <c r="B3" s="607"/>
      <c r="C3" s="607"/>
      <c r="D3" s="607"/>
      <c r="E3" s="607"/>
      <c r="F3" s="607"/>
      <c r="G3" s="607"/>
      <c r="H3" s="607"/>
      <c r="I3" s="607"/>
      <c r="J3" s="607"/>
      <c r="K3" s="607"/>
      <c r="L3" s="607"/>
      <c r="M3" s="607"/>
      <c r="AA3" s="60" t="s">
        <v>172</v>
      </c>
      <c r="AB3" s="18" t="s">
        <v>159</v>
      </c>
      <c r="AC3" s="59" t="s">
        <v>55</v>
      </c>
      <c r="AD3" s="60" t="s">
        <v>174</v>
      </c>
    </row>
    <row r="4" spans="1:30" ht="24" customHeight="1">
      <c r="A4" s="608" t="str">
        <f>'PLEASE FILL IN HERE FIRST!!!'!B7</f>
        <v>Panagyuristhe (BUL) - WORLD TOUR</v>
      </c>
      <c r="B4" s="608"/>
      <c r="C4" s="608"/>
      <c r="D4" s="608"/>
      <c r="E4" s="608"/>
      <c r="F4" s="608"/>
      <c r="G4" s="608"/>
      <c r="H4" s="608"/>
      <c r="I4" s="608"/>
      <c r="J4" s="608"/>
      <c r="K4" s="608"/>
      <c r="L4" s="608"/>
      <c r="M4" s="608"/>
      <c r="AB4" s="60" t="s">
        <v>162</v>
      </c>
      <c r="AC4" s="59"/>
      <c r="AD4" s="60" t="s">
        <v>175</v>
      </c>
    </row>
    <row r="5" spans="1:30" s="158" customFormat="1" ht="21" customHeight="1">
      <c r="A5" s="383" t="s">
        <v>418</v>
      </c>
      <c r="B5" s="384">
        <f>Accommodation!B5</f>
        <v>43690</v>
      </c>
      <c r="C5" s="385" t="s">
        <v>108</v>
      </c>
      <c r="D5" s="609">
        <f>Accommodation!D5</f>
        <v>43691</v>
      </c>
      <c r="E5" s="609"/>
      <c r="F5" s="613" t="s">
        <v>419</v>
      </c>
      <c r="G5" s="613"/>
      <c r="H5" s="609">
        <f>Accommodation!N5</f>
        <v>43692</v>
      </c>
      <c r="I5" s="609"/>
      <c r="J5" s="385" t="s">
        <v>108</v>
      </c>
      <c r="K5" s="384">
        <f>Accommodation!P5</f>
        <v>43695</v>
      </c>
      <c r="L5" s="383"/>
      <c r="M5" s="383"/>
      <c r="AA5" s="157"/>
      <c r="AB5" s="157" t="s">
        <v>171</v>
      </c>
      <c r="AC5" s="387"/>
      <c r="AD5" s="157"/>
    </row>
    <row r="6" spans="1:30" ht="6.95" customHeight="1">
      <c r="A6" s="386"/>
      <c r="B6" s="386"/>
      <c r="C6" s="386"/>
      <c r="D6" s="386"/>
      <c r="E6" s="386"/>
      <c r="F6" s="386"/>
      <c r="G6" s="386"/>
      <c r="H6" s="386"/>
      <c r="I6" s="386"/>
      <c r="J6" s="386"/>
      <c r="K6" s="386"/>
      <c r="L6" s="386"/>
      <c r="M6" s="386"/>
      <c r="AB6" s="60" t="s">
        <v>161</v>
      </c>
      <c r="AC6" s="59"/>
    </row>
    <row r="7" spans="1:30" ht="19.5">
      <c r="A7" s="591" t="s">
        <v>318</v>
      </c>
      <c r="B7" s="592"/>
      <c r="C7" s="610" t="str">
        <f>Accommodation!C7</f>
        <v>Please fill in the name of the Association</v>
      </c>
      <c r="D7" s="611"/>
      <c r="E7" s="611"/>
      <c r="F7" s="611"/>
      <c r="G7" s="611"/>
      <c r="H7" s="611"/>
      <c r="I7" s="611"/>
      <c r="J7" s="611"/>
      <c r="K7" s="611"/>
      <c r="L7" s="611"/>
      <c r="M7" s="612"/>
    </row>
    <row r="8" spans="1:30">
      <c r="G8" s="1"/>
    </row>
    <row r="9" spans="1:30" ht="15">
      <c r="A9" s="617" t="s">
        <v>321</v>
      </c>
      <c r="B9" s="599" t="s">
        <v>109</v>
      </c>
      <c r="C9" s="599" t="s">
        <v>442</v>
      </c>
      <c r="D9" s="599" t="s">
        <v>444</v>
      </c>
      <c r="E9" s="599" t="s">
        <v>112</v>
      </c>
      <c r="F9" s="193" t="s">
        <v>113</v>
      </c>
      <c r="G9" s="194" t="s">
        <v>114</v>
      </c>
      <c r="H9" s="194" t="s">
        <v>115</v>
      </c>
      <c r="I9" s="194" t="s">
        <v>114</v>
      </c>
      <c r="J9" s="599" t="s">
        <v>116</v>
      </c>
      <c r="K9" s="194" t="s">
        <v>117</v>
      </c>
      <c r="L9" s="194" t="s">
        <v>117</v>
      </c>
      <c r="M9" s="599" t="s">
        <v>116</v>
      </c>
    </row>
    <row r="10" spans="1:30" ht="15">
      <c r="A10" s="618"/>
      <c r="B10" s="600"/>
      <c r="C10" s="600"/>
      <c r="D10" s="600"/>
      <c r="E10" s="600"/>
      <c r="F10" s="195" t="s">
        <v>118</v>
      </c>
      <c r="G10" s="212" t="s">
        <v>119</v>
      </c>
      <c r="H10" s="212" t="s">
        <v>120</v>
      </c>
      <c r="I10" s="212" t="s">
        <v>121</v>
      </c>
      <c r="J10" s="600"/>
      <c r="K10" s="212" t="s">
        <v>119</v>
      </c>
      <c r="L10" s="212" t="s">
        <v>121</v>
      </c>
      <c r="M10" s="600"/>
    </row>
    <row r="11" spans="1:30" s="16" customFormat="1" ht="19.5" customHeight="1">
      <c r="A11" s="171" t="s">
        <v>122</v>
      </c>
      <c r="B11" s="170" t="s">
        <v>442</v>
      </c>
      <c r="C11" s="170" t="s">
        <v>109</v>
      </c>
      <c r="D11" s="171" t="s">
        <v>27</v>
      </c>
      <c r="E11" s="171" t="s">
        <v>28</v>
      </c>
      <c r="F11" s="188" t="s">
        <v>32</v>
      </c>
      <c r="G11" s="189">
        <f>Accommodation!F11</f>
        <v>43328</v>
      </c>
      <c r="H11" s="190" t="s">
        <v>33</v>
      </c>
      <c r="I11" s="191">
        <v>0.57291666666666663</v>
      </c>
      <c r="J11" s="171" t="s">
        <v>34</v>
      </c>
      <c r="K11" s="172">
        <f>Accommodation!G11</f>
        <v>43332</v>
      </c>
      <c r="L11" s="192">
        <v>0.83333333333333337</v>
      </c>
      <c r="M11" s="171" t="s">
        <v>35</v>
      </c>
    </row>
    <row r="12" spans="1:30" ht="17.25" customHeight="1">
      <c r="A12" s="174">
        <v>1</v>
      </c>
      <c r="B12" s="196">
        <f>Accommodation!B12</f>
        <v>0</v>
      </c>
      <c r="C12" s="196">
        <f>Accommodation!C12</f>
        <v>0</v>
      </c>
      <c r="D12" s="174">
        <f>Accommodation!D12</f>
        <v>0</v>
      </c>
      <c r="E12" s="174">
        <f>Accommodation!E12</f>
        <v>0</v>
      </c>
      <c r="F12" s="197"/>
      <c r="G12" s="198">
        <f>Accommodation!F12</f>
        <v>0</v>
      </c>
      <c r="H12" s="199"/>
      <c r="I12" s="199"/>
      <c r="J12" s="199"/>
      <c r="K12" s="198">
        <f>Accommodation!G12</f>
        <v>0</v>
      </c>
      <c r="L12" s="199"/>
      <c r="M12" s="199"/>
    </row>
    <row r="13" spans="1:30" ht="17.25" customHeight="1">
      <c r="A13" s="174">
        <v>2</v>
      </c>
      <c r="B13" s="196">
        <f>Accommodation!B13</f>
        <v>0</v>
      </c>
      <c r="C13" s="196">
        <f>Accommodation!C13</f>
        <v>0</v>
      </c>
      <c r="D13" s="174">
        <f>Accommodation!D13</f>
        <v>0</v>
      </c>
      <c r="E13" s="174">
        <f>Accommodation!E13</f>
        <v>0</v>
      </c>
      <c r="F13" s="197"/>
      <c r="G13" s="198">
        <f>Accommodation!F13</f>
        <v>0</v>
      </c>
      <c r="H13" s="199"/>
      <c r="I13" s="199"/>
      <c r="J13" s="199"/>
      <c r="K13" s="198">
        <f>Accommodation!G13</f>
        <v>0</v>
      </c>
      <c r="L13" s="199"/>
      <c r="M13" s="199"/>
    </row>
    <row r="14" spans="1:30" ht="17.25" customHeight="1">
      <c r="A14" s="174">
        <v>3</v>
      </c>
      <c r="B14" s="196">
        <f>Accommodation!B14</f>
        <v>0</v>
      </c>
      <c r="C14" s="196">
        <f>Accommodation!C14</f>
        <v>0</v>
      </c>
      <c r="D14" s="174">
        <f>Accommodation!D14</f>
        <v>0</v>
      </c>
      <c r="E14" s="174">
        <f>Accommodation!E14</f>
        <v>0</v>
      </c>
      <c r="F14" s="197"/>
      <c r="G14" s="198">
        <f>Accommodation!F14</f>
        <v>0</v>
      </c>
      <c r="H14" s="199"/>
      <c r="I14" s="199"/>
      <c r="J14" s="199"/>
      <c r="K14" s="198">
        <f>Accommodation!G14</f>
        <v>0</v>
      </c>
      <c r="L14" s="199"/>
      <c r="M14" s="199"/>
    </row>
    <row r="15" spans="1:30" ht="17.25" customHeight="1">
      <c r="A15" s="174">
        <v>4</v>
      </c>
      <c r="B15" s="196">
        <f>Accommodation!B15</f>
        <v>0</v>
      </c>
      <c r="C15" s="196">
        <f>Accommodation!C15</f>
        <v>0</v>
      </c>
      <c r="D15" s="174">
        <f>Accommodation!D15</f>
        <v>0</v>
      </c>
      <c r="E15" s="174">
        <f>Accommodation!E15</f>
        <v>0</v>
      </c>
      <c r="F15" s="197"/>
      <c r="G15" s="198">
        <f>Accommodation!F15</f>
        <v>0</v>
      </c>
      <c r="H15" s="199"/>
      <c r="I15" s="199"/>
      <c r="J15" s="199"/>
      <c r="K15" s="198">
        <f>Accommodation!G15</f>
        <v>0</v>
      </c>
      <c r="L15" s="199"/>
      <c r="M15" s="199"/>
    </row>
    <row r="16" spans="1:30" ht="17.25" customHeight="1">
      <c r="A16" s="174">
        <v>5</v>
      </c>
      <c r="B16" s="196">
        <f>Accommodation!B16</f>
        <v>0</v>
      </c>
      <c r="C16" s="196">
        <f>Accommodation!C16</f>
        <v>0</v>
      </c>
      <c r="D16" s="174">
        <f>Accommodation!D16</f>
        <v>0</v>
      </c>
      <c r="E16" s="174">
        <f>Accommodation!E16</f>
        <v>0</v>
      </c>
      <c r="F16" s="197"/>
      <c r="G16" s="198">
        <f>Accommodation!F16</f>
        <v>0</v>
      </c>
      <c r="H16" s="199"/>
      <c r="I16" s="199"/>
      <c r="J16" s="199"/>
      <c r="K16" s="198">
        <f>Accommodation!G16</f>
        <v>0</v>
      </c>
      <c r="L16" s="199"/>
      <c r="M16" s="199"/>
    </row>
    <row r="17" spans="1:13" ht="17.25" customHeight="1">
      <c r="A17" s="174">
        <v>6</v>
      </c>
      <c r="B17" s="196">
        <f>Accommodation!B17</f>
        <v>0</v>
      </c>
      <c r="C17" s="196">
        <f>Accommodation!C17</f>
        <v>0</v>
      </c>
      <c r="D17" s="174">
        <f>Accommodation!D17</f>
        <v>0</v>
      </c>
      <c r="E17" s="174">
        <f>Accommodation!E17</f>
        <v>0</v>
      </c>
      <c r="F17" s="197"/>
      <c r="G17" s="198">
        <f>Accommodation!F17</f>
        <v>0</v>
      </c>
      <c r="H17" s="199"/>
      <c r="I17" s="199"/>
      <c r="J17" s="199"/>
      <c r="K17" s="198">
        <f>Accommodation!G17</f>
        <v>0</v>
      </c>
      <c r="L17" s="199"/>
      <c r="M17" s="199"/>
    </row>
    <row r="18" spans="1:13" ht="17.25" customHeight="1">
      <c r="A18" s="174">
        <v>7</v>
      </c>
      <c r="B18" s="196">
        <f>Accommodation!B18</f>
        <v>0</v>
      </c>
      <c r="C18" s="196">
        <f>Accommodation!C18</f>
        <v>0</v>
      </c>
      <c r="D18" s="174">
        <f>Accommodation!D18</f>
        <v>0</v>
      </c>
      <c r="E18" s="174">
        <f>Accommodation!E18</f>
        <v>0</v>
      </c>
      <c r="F18" s="197"/>
      <c r="G18" s="198">
        <f>Accommodation!F18</f>
        <v>0</v>
      </c>
      <c r="H18" s="199"/>
      <c r="I18" s="199"/>
      <c r="J18" s="199"/>
      <c r="K18" s="198">
        <f>Accommodation!G18</f>
        <v>0</v>
      </c>
      <c r="L18" s="199"/>
      <c r="M18" s="199"/>
    </row>
    <row r="19" spans="1:13" ht="17.25" customHeight="1">
      <c r="A19" s="174">
        <v>8</v>
      </c>
      <c r="B19" s="196">
        <f>Accommodation!B19</f>
        <v>0</v>
      </c>
      <c r="C19" s="196">
        <f>Accommodation!C19</f>
        <v>0</v>
      </c>
      <c r="D19" s="174">
        <f>Accommodation!D19</f>
        <v>0</v>
      </c>
      <c r="E19" s="174">
        <f>Accommodation!E19</f>
        <v>0</v>
      </c>
      <c r="F19" s="197"/>
      <c r="G19" s="198">
        <f>Accommodation!F19</f>
        <v>0</v>
      </c>
      <c r="H19" s="199"/>
      <c r="I19" s="199"/>
      <c r="J19" s="199"/>
      <c r="K19" s="198">
        <f>Accommodation!G19</f>
        <v>0</v>
      </c>
      <c r="L19" s="199"/>
      <c r="M19" s="199"/>
    </row>
    <row r="20" spans="1:13" ht="17.25" customHeight="1">
      <c r="A20" s="174">
        <v>9</v>
      </c>
      <c r="B20" s="196">
        <f>Accommodation!B20</f>
        <v>0</v>
      </c>
      <c r="C20" s="196">
        <f>Accommodation!C20</f>
        <v>0</v>
      </c>
      <c r="D20" s="174">
        <f>Accommodation!D20</f>
        <v>0</v>
      </c>
      <c r="E20" s="174">
        <f>Accommodation!E20</f>
        <v>0</v>
      </c>
      <c r="F20" s="197"/>
      <c r="G20" s="198">
        <f>Accommodation!F20</f>
        <v>0</v>
      </c>
      <c r="H20" s="199"/>
      <c r="I20" s="199"/>
      <c r="J20" s="199"/>
      <c r="K20" s="198">
        <f>Accommodation!G20</f>
        <v>0</v>
      </c>
      <c r="L20" s="199"/>
      <c r="M20" s="199"/>
    </row>
    <row r="21" spans="1:13" ht="17.25" customHeight="1">
      <c r="A21" s="174">
        <v>10</v>
      </c>
      <c r="B21" s="196">
        <f>Accommodation!B21</f>
        <v>0</v>
      </c>
      <c r="C21" s="196">
        <f>Accommodation!C21</f>
        <v>0</v>
      </c>
      <c r="D21" s="174">
        <f>Accommodation!D21</f>
        <v>0</v>
      </c>
      <c r="E21" s="174">
        <f>Accommodation!E21</f>
        <v>0</v>
      </c>
      <c r="F21" s="197"/>
      <c r="G21" s="198">
        <f>Accommodation!F21</f>
        <v>0</v>
      </c>
      <c r="H21" s="199"/>
      <c r="I21" s="199"/>
      <c r="J21" s="199"/>
      <c r="K21" s="198">
        <f>Accommodation!G21</f>
        <v>0</v>
      </c>
      <c r="L21" s="199"/>
      <c r="M21" s="199"/>
    </row>
    <row r="22" spans="1:13" ht="17.25" customHeight="1">
      <c r="A22" s="174">
        <v>11</v>
      </c>
      <c r="B22" s="196">
        <f>Accommodation!B22</f>
        <v>0</v>
      </c>
      <c r="C22" s="196">
        <f>Accommodation!C22</f>
        <v>0</v>
      </c>
      <c r="D22" s="174">
        <f>Accommodation!D22</f>
        <v>0</v>
      </c>
      <c r="E22" s="174">
        <f>Accommodation!E22</f>
        <v>0</v>
      </c>
      <c r="F22" s="197"/>
      <c r="G22" s="198">
        <f>Accommodation!F22</f>
        <v>0</v>
      </c>
      <c r="H22" s="199"/>
      <c r="I22" s="199"/>
      <c r="J22" s="199"/>
      <c r="K22" s="198">
        <f>Accommodation!G22</f>
        <v>0</v>
      </c>
      <c r="L22" s="199"/>
      <c r="M22" s="199"/>
    </row>
    <row r="23" spans="1:13" ht="17.25" customHeight="1">
      <c r="A23" s="174">
        <v>12</v>
      </c>
      <c r="B23" s="196">
        <f>Accommodation!B23</f>
        <v>0</v>
      </c>
      <c r="C23" s="196">
        <f>Accommodation!C23</f>
        <v>0</v>
      </c>
      <c r="D23" s="174">
        <f>Accommodation!D23</f>
        <v>0</v>
      </c>
      <c r="E23" s="174">
        <f>Accommodation!E23</f>
        <v>0</v>
      </c>
      <c r="F23" s="197"/>
      <c r="G23" s="198">
        <f>Accommodation!F23</f>
        <v>0</v>
      </c>
      <c r="H23" s="199"/>
      <c r="I23" s="199"/>
      <c r="J23" s="199"/>
      <c r="K23" s="198">
        <f>Accommodation!G23</f>
        <v>0</v>
      </c>
      <c r="L23" s="199"/>
      <c r="M23" s="199"/>
    </row>
    <row r="24" spans="1:13" ht="17.25" customHeight="1">
      <c r="A24" s="174">
        <v>13</v>
      </c>
      <c r="B24" s="196">
        <f>Accommodation!B24</f>
        <v>0</v>
      </c>
      <c r="C24" s="196">
        <f>Accommodation!C24</f>
        <v>0</v>
      </c>
      <c r="D24" s="174">
        <f>Accommodation!D24</f>
        <v>0</v>
      </c>
      <c r="E24" s="174">
        <f>Accommodation!E24</f>
        <v>0</v>
      </c>
      <c r="F24" s="197"/>
      <c r="G24" s="198">
        <f>Accommodation!F24</f>
        <v>0</v>
      </c>
      <c r="H24" s="199"/>
      <c r="I24" s="199"/>
      <c r="J24" s="199"/>
      <c r="K24" s="198">
        <f>Accommodation!G24</f>
        <v>0</v>
      </c>
      <c r="L24" s="199"/>
      <c r="M24" s="199"/>
    </row>
    <row r="25" spans="1:13" ht="17.25" customHeight="1">
      <c r="A25" s="174">
        <v>14</v>
      </c>
      <c r="B25" s="196">
        <f>Accommodation!B25</f>
        <v>0</v>
      </c>
      <c r="C25" s="196">
        <f>Accommodation!C25</f>
        <v>0</v>
      </c>
      <c r="D25" s="174">
        <f>Accommodation!D25</f>
        <v>0</v>
      </c>
      <c r="E25" s="174">
        <f>Accommodation!E25</f>
        <v>0</v>
      </c>
      <c r="F25" s="197"/>
      <c r="G25" s="198">
        <f>Accommodation!F25</f>
        <v>0</v>
      </c>
      <c r="H25" s="199"/>
      <c r="I25" s="199"/>
      <c r="J25" s="199"/>
      <c r="K25" s="198">
        <f>Accommodation!G25</f>
        <v>0</v>
      </c>
      <c r="L25" s="199"/>
      <c r="M25" s="199"/>
    </row>
    <row r="26" spans="1:13" ht="17.25" customHeight="1">
      <c r="A26" s="174">
        <v>15</v>
      </c>
      <c r="B26" s="196">
        <f>Accommodation!B26</f>
        <v>0</v>
      </c>
      <c r="C26" s="196">
        <f>Accommodation!C26</f>
        <v>0</v>
      </c>
      <c r="D26" s="174">
        <f>Accommodation!D26</f>
        <v>0</v>
      </c>
      <c r="E26" s="174">
        <f>Accommodation!E26</f>
        <v>0</v>
      </c>
      <c r="F26" s="197"/>
      <c r="G26" s="198">
        <f>Accommodation!F26</f>
        <v>0</v>
      </c>
      <c r="H26" s="199"/>
      <c r="I26" s="199"/>
      <c r="J26" s="199"/>
      <c r="K26" s="198">
        <f>Accommodation!G26</f>
        <v>0</v>
      </c>
      <c r="L26" s="199"/>
      <c r="M26" s="199"/>
    </row>
    <row r="27" spans="1:13" ht="17.25" customHeight="1">
      <c r="A27" s="174">
        <v>16</v>
      </c>
      <c r="B27" s="196">
        <f>Accommodation!B27</f>
        <v>0</v>
      </c>
      <c r="C27" s="196">
        <f>Accommodation!C27</f>
        <v>0</v>
      </c>
      <c r="D27" s="174">
        <f>Accommodation!D27</f>
        <v>0</v>
      </c>
      <c r="E27" s="174">
        <f>Accommodation!E27</f>
        <v>0</v>
      </c>
      <c r="F27" s="197"/>
      <c r="G27" s="198">
        <f>Accommodation!F27</f>
        <v>0</v>
      </c>
      <c r="H27" s="199"/>
      <c r="I27" s="199"/>
      <c r="J27" s="199"/>
      <c r="K27" s="198">
        <f>Accommodation!G27</f>
        <v>0</v>
      </c>
      <c r="L27" s="199"/>
      <c r="M27" s="199"/>
    </row>
    <row r="28" spans="1:13" ht="17.25" customHeight="1">
      <c r="A28" s="174">
        <v>17</v>
      </c>
      <c r="B28" s="196">
        <f>Accommodation!B28</f>
        <v>0</v>
      </c>
      <c r="C28" s="196">
        <f>Accommodation!C28</f>
        <v>0</v>
      </c>
      <c r="D28" s="174">
        <f>Accommodation!D28</f>
        <v>0</v>
      </c>
      <c r="E28" s="174">
        <f>Accommodation!E28</f>
        <v>0</v>
      </c>
      <c r="F28" s="197"/>
      <c r="G28" s="198">
        <f>Accommodation!F28</f>
        <v>0</v>
      </c>
      <c r="H28" s="199"/>
      <c r="I28" s="199"/>
      <c r="J28" s="199"/>
      <c r="K28" s="198">
        <f>Accommodation!G28</f>
        <v>0</v>
      </c>
      <c r="L28" s="199"/>
      <c r="M28" s="199"/>
    </row>
    <row r="29" spans="1:13" ht="17.25" customHeight="1">
      <c r="A29" s="174">
        <v>18</v>
      </c>
      <c r="B29" s="196">
        <f>Accommodation!B29</f>
        <v>0</v>
      </c>
      <c r="C29" s="196">
        <f>Accommodation!C29</f>
        <v>0</v>
      </c>
      <c r="D29" s="174">
        <f>Accommodation!D29</f>
        <v>0</v>
      </c>
      <c r="E29" s="174">
        <f>Accommodation!E29</f>
        <v>0</v>
      </c>
      <c r="F29" s="197"/>
      <c r="G29" s="198">
        <f>Accommodation!F29</f>
        <v>0</v>
      </c>
      <c r="H29" s="199"/>
      <c r="I29" s="199"/>
      <c r="J29" s="199"/>
      <c r="K29" s="198">
        <f>Accommodation!G29</f>
        <v>0</v>
      </c>
      <c r="L29" s="199"/>
      <c r="M29" s="199"/>
    </row>
    <row r="30" spans="1:13" ht="17.25" customHeight="1">
      <c r="A30" s="174">
        <v>19</v>
      </c>
      <c r="B30" s="196">
        <f>Accommodation!B30</f>
        <v>0</v>
      </c>
      <c r="C30" s="196">
        <f>Accommodation!C30</f>
        <v>0</v>
      </c>
      <c r="D30" s="174">
        <f>Accommodation!D30</f>
        <v>0</v>
      </c>
      <c r="E30" s="174">
        <f>Accommodation!E30</f>
        <v>0</v>
      </c>
      <c r="F30" s="197"/>
      <c r="G30" s="198">
        <f>Accommodation!F30</f>
        <v>0</v>
      </c>
      <c r="H30" s="199"/>
      <c r="I30" s="199"/>
      <c r="J30" s="199"/>
      <c r="K30" s="198">
        <f>Accommodation!G30</f>
        <v>0</v>
      </c>
      <c r="L30" s="199"/>
      <c r="M30" s="199"/>
    </row>
    <row r="31" spans="1:13" ht="17.25" customHeight="1">
      <c r="A31" s="174">
        <v>20</v>
      </c>
      <c r="B31" s="196">
        <f>Accommodation!B31</f>
        <v>0</v>
      </c>
      <c r="C31" s="196">
        <f>Accommodation!C31</f>
        <v>0</v>
      </c>
      <c r="D31" s="174">
        <f>Accommodation!D31</f>
        <v>0</v>
      </c>
      <c r="E31" s="174">
        <f>Accommodation!E31</f>
        <v>0</v>
      </c>
      <c r="F31" s="197"/>
      <c r="G31" s="198">
        <f>Accommodation!F31</f>
        <v>0</v>
      </c>
      <c r="H31" s="199"/>
      <c r="I31" s="199"/>
      <c r="J31" s="199"/>
      <c r="K31" s="198">
        <f>Accommodation!G31</f>
        <v>0</v>
      </c>
      <c r="L31" s="199"/>
      <c r="M31" s="199"/>
    </row>
    <row r="32" spans="1:13" ht="17.25" customHeight="1">
      <c r="A32" s="174">
        <v>21</v>
      </c>
      <c r="B32" s="196">
        <f>Accommodation!B32</f>
        <v>0</v>
      </c>
      <c r="C32" s="196">
        <f>Accommodation!C32</f>
        <v>0</v>
      </c>
      <c r="D32" s="174">
        <f>Accommodation!D32</f>
        <v>0</v>
      </c>
      <c r="E32" s="174">
        <f>Accommodation!E32</f>
        <v>0</v>
      </c>
      <c r="F32" s="197"/>
      <c r="G32" s="198">
        <f>Accommodation!F32</f>
        <v>0</v>
      </c>
      <c r="H32" s="199"/>
      <c r="I32" s="199"/>
      <c r="J32" s="199"/>
      <c r="K32" s="198">
        <f>Accommodation!G32</f>
        <v>0</v>
      </c>
      <c r="L32" s="199"/>
      <c r="M32" s="199"/>
    </row>
    <row r="33" spans="1:13" ht="17.25" customHeight="1">
      <c r="A33" s="174">
        <v>22</v>
      </c>
      <c r="B33" s="196">
        <f>Accommodation!B33</f>
        <v>0</v>
      </c>
      <c r="C33" s="196">
        <f>Accommodation!C33</f>
        <v>0</v>
      </c>
      <c r="D33" s="174">
        <f>Accommodation!D33</f>
        <v>0</v>
      </c>
      <c r="E33" s="174">
        <f>Accommodation!E33</f>
        <v>0</v>
      </c>
      <c r="F33" s="197"/>
      <c r="G33" s="198">
        <f>Accommodation!F33</f>
        <v>0</v>
      </c>
      <c r="H33" s="199"/>
      <c r="I33" s="199"/>
      <c r="J33" s="199"/>
      <c r="K33" s="198">
        <f>Accommodation!G33</f>
        <v>0</v>
      </c>
      <c r="L33" s="199"/>
      <c r="M33" s="199"/>
    </row>
    <row r="34" spans="1:13" ht="17.25" customHeight="1">
      <c r="A34" s="174">
        <v>23</v>
      </c>
      <c r="B34" s="196">
        <f>Accommodation!B34</f>
        <v>0</v>
      </c>
      <c r="C34" s="196">
        <f>Accommodation!C34</f>
        <v>0</v>
      </c>
      <c r="D34" s="174">
        <f>Accommodation!D34</f>
        <v>0</v>
      </c>
      <c r="E34" s="174">
        <f>Accommodation!E34</f>
        <v>0</v>
      </c>
      <c r="F34" s="197"/>
      <c r="G34" s="198">
        <f>Accommodation!F34</f>
        <v>0</v>
      </c>
      <c r="H34" s="199"/>
      <c r="I34" s="199"/>
      <c r="J34" s="199"/>
      <c r="K34" s="198">
        <f>Accommodation!G34</f>
        <v>0</v>
      </c>
      <c r="L34" s="199"/>
      <c r="M34" s="199"/>
    </row>
    <row r="35" spans="1:13" ht="17.25" customHeight="1">
      <c r="A35" s="174">
        <v>24</v>
      </c>
      <c r="B35" s="196">
        <f>Accommodation!B35</f>
        <v>0</v>
      </c>
      <c r="C35" s="196">
        <f>Accommodation!C35</f>
        <v>0</v>
      </c>
      <c r="D35" s="174">
        <f>Accommodation!D35</f>
        <v>0</v>
      </c>
      <c r="E35" s="174">
        <f>Accommodation!E35</f>
        <v>0</v>
      </c>
      <c r="F35" s="197"/>
      <c r="G35" s="198">
        <f>Accommodation!F35</f>
        <v>0</v>
      </c>
      <c r="H35" s="199"/>
      <c r="I35" s="199"/>
      <c r="J35" s="199"/>
      <c r="K35" s="198">
        <f>Accommodation!G35</f>
        <v>0</v>
      </c>
      <c r="L35" s="199"/>
      <c r="M35" s="199"/>
    </row>
    <row r="36" spans="1:13" ht="17.25" customHeight="1">
      <c r="A36" s="174">
        <v>25</v>
      </c>
      <c r="B36" s="196">
        <f>Accommodation!B36</f>
        <v>0</v>
      </c>
      <c r="C36" s="196">
        <f>Accommodation!C36</f>
        <v>0</v>
      </c>
      <c r="D36" s="174">
        <f>Accommodation!D36</f>
        <v>0</v>
      </c>
      <c r="E36" s="174">
        <f>Accommodation!E36</f>
        <v>0</v>
      </c>
      <c r="F36" s="197"/>
      <c r="G36" s="198">
        <f>Accommodation!F36</f>
        <v>0</v>
      </c>
      <c r="H36" s="199"/>
      <c r="I36" s="199"/>
      <c r="J36" s="199"/>
      <c r="K36" s="198">
        <f>Accommodation!G36</f>
        <v>0</v>
      </c>
      <c r="L36" s="199"/>
      <c r="M36" s="199"/>
    </row>
    <row r="37" spans="1:13" ht="17.25" customHeight="1">
      <c r="A37" s="174">
        <v>26</v>
      </c>
      <c r="B37" s="196">
        <f>Accommodation!B37</f>
        <v>0</v>
      </c>
      <c r="C37" s="196">
        <f>Accommodation!C37</f>
        <v>0</v>
      </c>
      <c r="D37" s="174">
        <f>Accommodation!D37</f>
        <v>0</v>
      </c>
      <c r="E37" s="174">
        <f>Accommodation!E37</f>
        <v>0</v>
      </c>
      <c r="F37" s="197"/>
      <c r="G37" s="198">
        <f>Accommodation!F37</f>
        <v>0</v>
      </c>
      <c r="H37" s="199"/>
      <c r="I37" s="199"/>
      <c r="J37" s="199"/>
      <c r="K37" s="198">
        <f>Accommodation!G37</f>
        <v>0</v>
      </c>
      <c r="L37" s="199"/>
      <c r="M37" s="199"/>
    </row>
    <row r="38" spans="1:13" ht="17.25" customHeight="1">
      <c r="A38" s="174">
        <v>27</v>
      </c>
      <c r="B38" s="196">
        <f>Accommodation!B38</f>
        <v>0</v>
      </c>
      <c r="C38" s="196">
        <f>Accommodation!C38</f>
        <v>0</v>
      </c>
      <c r="D38" s="174">
        <f>Accommodation!D38</f>
        <v>0</v>
      </c>
      <c r="E38" s="174">
        <f>Accommodation!E38</f>
        <v>0</v>
      </c>
      <c r="F38" s="197"/>
      <c r="G38" s="198">
        <f>Accommodation!F38</f>
        <v>0</v>
      </c>
      <c r="H38" s="199"/>
      <c r="I38" s="199"/>
      <c r="J38" s="199"/>
      <c r="K38" s="198">
        <f>Accommodation!G38</f>
        <v>0</v>
      </c>
      <c r="L38" s="199"/>
      <c r="M38" s="199"/>
    </row>
    <row r="39" spans="1:13" ht="17.25" customHeight="1">
      <c r="A39" s="174">
        <v>28</v>
      </c>
      <c r="B39" s="196">
        <f>Accommodation!B39</f>
        <v>0</v>
      </c>
      <c r="C39" s="196">
        <f>Accommodation!C39</f>
        <v>0</v>
      </c>
      <c r="D39" s="174">
        <f>Accommodation!D39</f>
        <v>0</v>
      </c>
      <c r="E39" s="174">
        <f>Accommodation!E39</f>
        <v>0</v>
      </c>
      <c r="F39" s="197"/>
      <c r="G39" s="198">
        <f>Accommodation!F39</f>
        <v>0</v>
      </c>
      <c r="H39" s="199"/>
      <c r="I39" s="199"/>
      <c r="J39" s="199"/>
      <c r="K39" s="198">
        <f>Accommodation!G39</f>
        <v>0</v>
      </c>
      <c r="L39" s="199"/>
      <c r="M39" s="199"/>
    </row>
    <row r="40" spans="1:13" ht="17.25" customHeight="1">
      <c r="A40" s="174">
        <v>29</v>
      </c>
      <c r="B40" s="196">
        <f>Accommodation!B40</f>
        <v>0</v>
      </c>
      <c r="C40" s="196">
        <f>Accommodation!C40</f>
        <v>0</v>
      </c>
      <c r="D40" s="174">
        <f>Accommodation!D40</f>
        <v>0</v>
      </c>
      <c r="E40" s="174">
        <f>Accommodation!E40</f>
        <v>0</v>
      </c>
      <c r="F40" s="197"/>
      <c r="G40" s="198">
        <f>Accommodation!F40</f>
        <v>0</v>
      </c>
      <c r="H40" s="199"/>
      <c r="I40" s="199"/>
      <c r="J40" s="199"/>
      <c r="K40" s="198">
        <f>Accommodation!G40</f>
        <v>0</v>
      </c>
      <c r="L40" s="199"/>
      <c r="M40" s="199"/>
    </row>
    <row r="41" spans="1:13" ht="17.25" customHeight="1">
      <c r="A41" s="174">
        <v>30</v>
      </c>
      <c r="B41" s="196">
        <f>Accommodation!B41</f>
        <v>0</v>
      </c>
      <c r="C41" s="196">
        <f>Accommodation!C41</f>
        <v>0</v>
      </c>
      <c r="D41" s="174">
        <f>Accommodation!D41</f>
        <v>0</v>
      </c>
      <c r="E41" s="174">
        <f>Accommodation!E41</f>
        <v>0</v>
      </c>
      <c r="F41" s="197"/>
      <c r="G41" s="198">
        <f>Accommodation!F41</f>
        <v>0</v>
      </c>
      <c r="H41" s="199"/>
      <c r="I41" s="199"/>
      <c r="J41" s="199"/>
      <c r="K41" s="198">
        <f>Accommodation!G41</f>
        <v>0</v>
      </c>
      <c r="L41" s="199"/>
      <c r="M41" s="199"/>
    </row>
    <row r="42" spans="1:13" ht="15">
      <c r="A42" s="200"/>
      <c r="B42" s="200"/>
      <c r="C42" s="200"/>
      <c r="D42" s="200"/>
      <c r="E42" s="200"/>
      <c r="F42" s="200"/>
      <c r="G42" s="201"/>
      <c r="H42" s="201"/>
      <c r="I42" s="201"/>
      <c r="J42" s="201"/>
      <c r="K42" s="201"/>
      <c r="L42" s="201"/>
      <c r="M42" s="201"/>
    </row>
    <row r="43" spans="1:13">
      <c r="A43" s="606" t="s">
        <v>180</v>
      </c>
      <c r="B43" s="606"/>
      <c r="C43" s="606"/>
      <c r="D43" s="606"/>
      <c r="E43" s="606"/>
      <c r="F43" s="606"/>
      <c r="G43" s="606"/>
      <c r="H43" s="209"/>
      <c r="I43" s="209"/>
      <c r="J43" s="209"/>
      <c r="K43" s="207"/>
      <c r="L43" s="207"/>
      <c r="M43" s="1"/>
    </row>
    <row r="44" spans="1:13">
      <c r="A44" s="202" t="s">
        <v>445</v>
      </c>
      <c r="B44" s="202"/>
      <c r="C44" s="202" t="s">
        <v>123</v>
      </c>
      <c r="D44" s="202"/>
      <c r="E44" s="202"/>
      <c r="F44" s="202"/>
      <c r="G44" s="202"/>
      <c r="H44" s="207"/>
      <c r="I44" s="207"/>
      <c r="J44" s="207"/>
      <c r="K44" s="207"/>
      <c r="L44" s="207"/>
      <c r="M44" s="1"/>
    </row>
    <row r="45" spans="1:13">
      <c r="A45" s="202" t="s">
        <v>124</v>
      </c>
      <c r="B45" s="202"/>
      <c r="C45" s="202" t="s">
        <v>125</v>
      </c>
      <c r="D45" s="202"/>
      <c r="E45" s="202"/>
      <c r="F45" s="202"/>
      <c r="G45" s="202"/>
      <c r="H45" s="202"/>
      <c r="I45" s="202"/>
      <c r="J45" s="202"/>
      <c r="K45" s="202"/>
      <c r="L45" s="202"/>
    </row>
    <row r="46" spans="1:13">
      <c r="A46" s="202" t="s">
        <v>126</v>
      </c>
      <c r="B46" s="202"/>
      <c r="C46" s="202" t="s">
        <v>127</v>
      </c>
      <c r="D46" s="202"/>
      <c r="E46" s="202"/>
      <c r="F46" s="202"/>
      <c r="G46" s="202"/>
      <c r="H46" s="202"/>
      <c r="I46" s="202"/>
      <c r="J46" s="202"/>
      <c r="K46" s="202"/>
      <c r="L46" s="202"/>
    </row>
    <row r="47" spans="1:13">
      <c r="A47" s="202"/>
      <c r="B47" s="202"/>
      <c r="C47" s="202"/>
      <c r="D47" s="202"/>
      <c r="E47" s="202"/>
      <c r="F47" s="202"/>
      <c r="G47" s="207"/>
      <c r="H47" s="202"/>
      <c r="I47" s="202"/>
      <c r="J47" s="202"/>
      <c r="K47" s="202"/>
      <c r="L47" s="202"/>
    </row>
    <row r="48" spans="1:13" ht="15" customHeight="1">
      <c r="A48" s="202" t="s">
        <v>105</v>
      </c>
      <c r="B48" s="202"/>
      <c r="C48" s="202"/>
      <c r="D48" s="202"/>
      <c r="E48" s="202"/>
      <c r="F48" s="202"/>
      <c r="G48" s="614">
        <f>'PLEASE FILL IN HERE FIRST!!!'!B35</f>
        <v>43682</v>
      </c>
      <c r="H48" s="614"/>
      <c r="I48" s="614"/>
      <c r="J48" s="614"/>
      <c r="K48" s="614"/>
      <c r="L48" s="614"/>
    </row>
    <row r="49" spans="1:30">
      <c r="A49" s="203" t="s">
        <v>108</v>
      </c>
      <c r="B49" s="204"/>
      <c r="C49" s="204"/>
      <c r="D49" s="202"/>
      <c r="E49" s="202"/>
      <c r="F49" s="204"/>
      <c r="G49" s="614"/>
      <c r="H49" s="614"/>
      <c r="I49" s="614"/>
      <c r="J49" s="614"/>
      <c r="K49" s="614"/>
      <c r="L49" s="614"/>
    </row>
    <row r="50" spans="1:30" s="2" customFormat="1" ht="24">
      <c r="A50" s="205" t="str">
        <f>'PLEASE FILL IN HERE FIRST!!!'!B23</f>
        <v>Bulgarian Table Tennis Federation</v>
      </c>
      <c r="B50" s="206" t="s">
        <v>107</v>
      </c>
      <c r="C50" s="615" t="str">
        <f>'PLEASE FILL IN HERE FIRST!!!'!B27</f>
        <v>+359 2 930 06 07</v>
      </c>
      <c r="D50" s="615"/>
      <c r="E50" s="207" t="s">
        <v>104</v>
      </c>
      <c r="F50" s="605" t="str">
        <f>Accommodation!B50</f>
        <v>bttf@abv.bg, accommodation@asarelbulgariaopen.com</v>
      </c>
      <c r="G50" s="605"/>
      <c r="H50" s="605"/>
      <c r="I50" s="210"/>
      <c r="J50" s="210"/>
      <c r="K50" s="210"/>
      <c r="L50" s="202"/>
      <c r="AA50" s="16"/>
      <c r="AD50" s="16"/>
    </row>
    <row r="51" spans="1:30" s="2" customFormat="1" ht="15">
      <c r="A51" s="208" t="str">
        <f>'PLEASE FILL IN HERE FIRST!!!'!B15</f>
        <v>Zena SIM</v>
      </c>
      <c r="B51" s="206" t="s">
        <v>107</v>
      </c>
      <c r="C51" s="616" t="str">
        <f>'PLEASE FILL IN HERE FIRST!!!'!B19</f>
        <v>no Fax</v>
      </c>
      <c r="D51" s="616"/>
      <c r="E51" s="207" t="s">
        <v>104</v>
      </c>
      <c r="F51" s="605" t="str">
        <f>'PLEASE FILL IN HERE FIRST!!!'!B21</f>
        <v>zena@ittf.com</v>
      </c>
      <c r="G51" s="605"/>
      <c r="H51" s="605"/>
      <c r="I51" s="211"/>
      <c r="J51" s="210"/>
      <c r="K51" s="210"/>
      <c r="L51" s="202"/>
      <c r="AA51" s="16"/>
      <c r="AD51" s="16"/>
    </row>
  </sheetData>
  <sheetProtection password="E3C3" sheet="1" objects="1" scenarios="1"/>
  <mergeCells count="22">
    <mergeCell ref="M9:M10"/>
    <mergeCell ref="B9:B10"/>
    <mergeCell ref="C9:C10"/>
    <mergeCell ref="D9:D10"/>
    <mergeCell ref="E9:E10"/>
    <mergeCell ref="J9:J10"/>
    <mergeCell ref="F51:H51"/>
    <mergeCell ref="F50:H50"/>
    <mergeCell ref="A43:G43"/>
    <mergeCell ref="A7:B7"/>
    <mergeCell ref="A1:M1"/>
    <mergeCell ref="A3:M3"/>
    <mergeCell ref="A4:M4"/>
    <mergeCell ref="H5:I5"/>
    <mergeCell ref="C7:M7"/>
    <mergeCell ref="D5:E5"/>
    <mergeCell ref="F5:G5"/>
    <mergeCell ref="A2:M2"/>
    <mergeCell ref="G48:L49"/>
    <mergeCell ref="C50:D50"/>
    <mergeCell ref="C51:D51"/>
    <mergeCell ref="A9:A10"/>
  </mergeCells>
  <phoneticPr fontId="3" type="noConversion"/>
  <conditionalFormatting sqref="B12:E41">
    <cfRule type="cellIs" dxfId="7" priority="39" operator="equal">
      <formula>0</formula>
    </cfRule>
  </conditionalFormatting>
  <conditionalFormatting sqref="G12:G41">
    <cfRule type="cellIs" dxfId="6" priority="24" operator="equal">
      <formula>0</formula>
    </cfRule>
  </conditionalFormatting>
  <conditionalFormatting sqref="K12:K41">
    <cfRule type="cellIs" dxfId="5" priority="23" operator="equal">
      <formula>0</formula>
    </cfRule>
  </conditionalFormatting>
  <dataValidations count="3">
    <dataValidation type="list" allowBlank="1" showInputMessage="1" showErrorMessage="1" sqref="D12:D41" xr:uid="{00000000-0002-0000-0500-000000000000}">
      <formula1>$AA$1:$AA$3</formula1>
    </dataValidation>
    <dataValidation type="list" allowBlank="1" showInputMessage="1" showErrorMessage="1" sqref="E12:E41" xr:uid="{00000000-0002-0000-0500-000001000000}">
      <formula1>$AB$1:$AB$6</formula1>
    </dataValidation>
    <dataValidation type="list" allowBlank="1" showInputMessage="1" showErrorMessage="1" sqref="F12:F41" xr:uid="{00000000-0002-0000-0500-000002000000}">
      <formula1>$AD$1:$AD$4</formula1>
    </dataValidation>
  </dataValidations>
  <printOptions horizontalCentered="1"/>
  <pageMargins left="0.2" right="0.2" top="0.39000000000000007" bottom="0.39000000000000007" header="0.51" footer="0.51"/>
  <pageSetup paperSize="9" scale="65" orientation="landscape" horizontalDpi="4294967292" verticalDpi="4294967292" r:id="rId1"/>
  <extLst>
    <ext xmlns:x14="http://schemas.microsoft.com/office/spreadsheetml/2009/9/main" uri="{78C0D931-6437-407d-A8EE-F0AAD7539E65}">
      <x14:conditionalFormattings>
        <x14:conditionalFormatting xmlns:xm="http://schemas.microsoft.com/office/excel/2006/main">
          <x14:cfRule type="expression" priority="12" id="{ED4C6C0A-7DEB-7D49-8655-2D09F8067531}">
            <xm:f>Accommodation!$H12="x"</xm:f>
            <x14:dxf>
              <font>
                <color theme="1"/>
              </font>
              <fill>
                <patternFill patternType="solid">
                  <fgColor indexed="64"/>
                  <bgColor theme="1"/>
                </patternFill>
              </fill>
            </x14:dxf>
          </x14:cfRule>
          <xm:sqref>F12:M41</xm:sqref>
        </x14:conditionalFormatting>
        <x14:conditionalFormatting xmlns:xm="http://schemas.microsoft.com/office/excel/2006/main">
          <x14:cfRule type="expression" priority="3" id="{F1D1706A-E748-8043-BD9C-BBEFC52E5C8F}">
            <xm:f>'PLEASE FILL IN HERE FIRST!!!'!$B$5='PLEASE FILL IN HERE FIRST!!!'!$K$9</xm:f>
            <x14:dxf>
              <font>
                <color theme="1" tint="0.499984740745262"/>
              </font>
              <fill>
                <patternFill patternType="none">
                  <fgColor indexed="64"/>
                  <bgColor auto="1"/>
                </patternFill>
              </fill>
            </x14:dxf>
          </x14:cfRule>
          <x14:cfRule type="expression" priority="4" id="{E0F1C94E-2283-E249-A08B-61826985B4E3}">
            <xm:f>'PLEASE FILL IN HERE FIRST!!!'!$B$5='PLEASE FILL IN HERE FIRST!!!'!$K$11</xm:f>
            <x14:dxf>
              <font>
                <color rgb="FFC00000"/>
              </font>
              <fill>
                <patternFill patternType="none">
                  <fgColor indexed="64"/>
                  <bgColor auto="1"/>
                </patternFill>
              </fill>
            </x14:dxf>
          </x14:cfRule>
          <xm:sqref>A4:M5</xm:sqref>
        </x14:conditionalFormatting>
        <x14:conditionalFormatting xmlns:xm="http://schemas.microsoft.com/office/excel/2006/main">
          <x14:cfRule type="expression" priority="1" id="{60BB0568-EF1C-BC41-8EF9-4F5CCDB56413}">
            <xm:f>'PLEASE FILL IN HERE FIRST!!!'!$B$5='PLEASE FILL IN HERE FIRST!!!'!$K$9</xm:f>
            <x14:dxf>
              <font>
                <color auto="1"/>
              </font>
              <fill>
                <patternFill patternType="solid">
                  <fgColor indexed="64"/>
                  <bgColor theme="0" tint="-4.9989318521683403E-2"/>
                </patternFill>
              </fill>
            </x14:dxf>
          </x14:cfRule>
          <x14:cfRule type="expression" priority="2" id="{6F99A7F0-A208-6F4F-8242-CC980CC7B906}">
            <xm:f>'PLEASE FILL IN HERE FIRST!!!'!$B$5='PLEASE FILL IN HERE FIRST!!!'!$K$11</xm:f>
            <x14:dxf>
              <font>
                <color auto="1"/>
              </font>
              <fill>
                <patternFill patternType="solid">
                  <fgColor indexed="64"/>
                  <bgColor theme="5" tint="0.79998168889431442"/>
                </patternFill>
              </fill>
            </x14:dxf>
          </x14:cfRule>
          <xm:sqref>F12:F41 H12:J41 L12:M41</xm:sqref>
        </x14:conditionalFormatting>
      </x14:conditionalFormattings>
    </ext>
    <ext xmlns:mx="http://schemas.microsoft.com/office/mac/excel/2008/main" uri="{64002731-A6B0-56B0-2670-7721B7C09600}">
      <mx:PLV Mode="0" OnePage="0" WScale="0"/>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tabColor indexed="11"/>
    <pageSetUpPr fitToPage="1"/>
  </sheetPr>
  <dimension ref="A1:BB190"/>
  <sheetViews>
    <sheetView showGridLines="0" workbookViewId="0">
      <selection activeCell="C14" sqref="C14"/>
    </sheetView>
  </sheetViews>
  <sheetFormatPr defaultColWidth="11.42578125" defaultRowHeight="12.75"/>
  <cols>
    <col min="1" max="1" width="19.7109375" customWidth="1"/>
    <col min="2" max="2" width="20.42578125" customWidth="1"/>
    <col min="3" max="3" width="18.42578125" customWidth="1"/>
    <col min="4" max="4" width="8.85546875" customWidth="1"/>
    <col min="5" max="5" width="10.28515625" bestFit="1" customWidth="1"/>
    <col min="6" max="6" width="19.140625" bestFit="1" customWidth="1"/>
    <col min="7" max="7" width="12.42578125" bestFit="1" customWidth="1"/>
    <col min="8" max="8" width="6.42578125" bestFit="1" customWidth="1"/>
    <col min="9" max="11" width="6.85546875" bestFit="1" customWidth="1"/>
    <col min="12" max="12" width="7.28515625" customWidth="1"/>
    <col min="13" max="13" width="21" customWidth="1"/>
    <col min="15" max="15" width="10.42578125" bestFit="1" customWidth="1"/>
    <col min="16" max="16" width="11.140625" bestFit="1" customWidth="1"/>
    <col min="17" max="17" width="18" customWidth="1"/>
    <col min="18" max="18" width="11.42578125" style="57" customWidth="1"/>
    <col min="19" max="19" width="13.7109375" style="18" bestFit="1" customWidth="1"/>
    <col min="20" max="23" width="11.42578125" style="18" customWidth="1"/>
    <col min="24" max="56" width="11.42578125" customWidth="1"/>
  </cols>
  <sheetData>
    <row r="1" spans="1:54" ht="24.75">
      <c r="A1" s="631" t="s">
        <v>168</v>
      </c>
      <c r="B1" s="631"/>
      <c r="C1" s="631"/>
      <c r="D1" s="631"/>
      <c r="E1" s="631"/>
      <c r="F1" s="631"/>
      <c r="G1" s="631"/>
      <c r="H1" s="631"/>
      <c r="I1" s="631"/>
      <c r="J1" s="631"/>
      <c r="K1" s="631"/>
      <c r="L1" s="631"/>
      <c r="M1" s="631"/>
      <c r="N1" s="631"/>
      <c r="O1" s="631"/>
      <c r="P1" s="631"/>
      <c r="Q1" s="631"/>
      <c r="BB1" s="55"/>
    </row>
    <row r="2" spans="1:54" ht="22.5">
      <c r="A2" s="632" t="str">
        <f>'PLEASE FILL IN HERE FIRST!!!'!B5</f>
        <v>World Tour</v>
      </c>
      <c r="B2" s="632"/>
      <c r="C2" s="632"/>
      <c r="D2" s="632"/>
      <c r="E2" s="632"/>
      <c r="F2" s="632"/>
      <c r="G2" s="632"/>
      <c r="H2" s="632"/>
      <c r="I2" s="632"/>
      <c r="J2" s="632"/>
      <c r="K2" s="632"/>
      <c r="L2" s="632"/>
      <c r="M2" s="632"/>
      <c r="N2" s="632"/>
      <c r="O2" s="632"/>
      <c r="P2" s="632"/>
      <c r="Q2" s="632"/>
      <c r="S2" s="18">
        <v>1</v>
      </c>
      <c r="U2" s="18" t="s">
        <v>158</v>
      </c>
      <c r="V2" s="18" t="s">
        <v>55</v>
      </c>
      <c r="W2" s="18" t="s">
        <v>166</v>
      </c>
    </row>
    <row r="3" spans="1:54" ht="18">
      <c r="A3" s="633" t="str">
        <f>'PLEASE FILL IN HERE FIRST!!!'!B7</f>
        <v>Panagyuristhe (BUL) - WORLD TOUR</v>
      </c>
      <c r="B3" s="633"/>
      <c r="C3" s="633"/>
      <c r="D3" s="633"/>
      <c r="E3" s="633"/>
      <c r="F3" s="633"/>
      <c r="G3" s="633"/>
      <c r="H3" s="633"/>
      <c r="I3" s="633"/>
      <c r="J3" s="633"/>
      <c r="K3" s="633"/>
      <c r="L3" s="633"/>
      <c r="M3" s="633"/>
      <c r="N3" s="633"/>
      <c r="O3" s="633"/>
      <c r="P3" s="633"/>
      <c r="Q3" s="633"/>
      <c r="S3" s="18" t="s">
        <v>128</v>
      </c>
      <c r="U3" s="44">
        <f>Prospectus!$I$77</f>
        <v>150</v>
      </c>
      <c r="V3" s="44">
        <f>Prospectus!$I$78</f>
        <v>150</v>
      </c>
    </row>
    <row r="4" spans="1:54" ht="15" customHeight="1">
      <c r="B4" s="11"/>
      <c r="C4" s="11"/>
      <c r="D4" s="11"/>
      <c r="E4" s="11"/>
      <c r="F4" s="19">
        <f>'PLEASE FILL IN HERE FIRST!!!'!B9</f>
        <v>43690</v>
      </c>
      <c r="G4" s="20" t="s">
        <v>108</v>
      </c>
      <c r="H4" s="638">
        <f>'PLEASE FILL IN HERE FIRST!!!'!D9</f>
        <v>43695</v>
      </c>
      <c r="I4" s="638"/>
      <c r="J4" s="638"/>
      <c r="K4" s="19"/>
      <c r="L4" s="19"/>
      <c r="M4" s="11"/>
      <c r="N4" s="11"/>
      <c r="O4" s="11"/>
      <c r="P4" s="11"/>
      <c r="Q4" s="11"/>
      <c r="S4" s="18" t="s">
        <v>129</v>
      </c>
      <c r="U4" s="44">
        <f>Prospectus!$H$90</f>
        <v>160</v>
      </c>
      <c r="V4" s="44">
        <f>Prospectus!$H$91</f>
        <v>130</v>
      </c>
    </row>
    <row r="5" spans="1:54">
      <c r="S5" s="18" t="s">
        <v>130</v>
      </c>
      <c r="U5" s="44">
        <f>Prospectus!$H$128</f>
        <v>180</v>
      </c>
      <c r="V5" s="44">
        <f>Prospectus!$H$129</f>
        <v>130</v>
      </c>
    </row>
    <row r="6" spans="1:54" ht="20.25">
      <c r="A6" s="21" t="s">
        <v>90</v>
      </c>
      <c r="B6" s="5"/>
      <c r="C6" s="639">
        <f>Preliminary!B7</f>
        <v>0</v>
      </c>
      <c r="D6" s="640"/>
      <c r="E6" s="640"/>
      <c r="F6" s="640"/>
      <c r="G6" s="640"/>
      <c r="H6" s="640"/>
      <c r="I6" s="640"/>
      <c r="J6" s="640"/>
      <c r="K6" s="640"/>
      <c r="L6" s="640"/>
      <c r="M6" s="640"/>
      <c r="N6" s="640"/>
      <c r="O6" s="640"/>
      <c r="P6" s="641"/>
      <c r="S6" s="18" t="s">
        <v>63</v>
      </c>
      <c r="W6" s="54">
        <f>'PLEASE FILL IN HERE FIRST!!!'!B47</f>
        <v>150</v>
      </c>
    </row>
    <row r="7" spans="1:54">
      <c r="D7" s="1"/>
      <c r="S7" s="18" t="s">
        <v>160</v>
      </c>
      <c r="T7" s="18" t="s">
        <v>28</v>
      </c>
      <c r="U7" s="54">
        <f>'PLEASE FILL IN HERE FIRST!!!'!B47</f>
        <v>150</v>
      </c>
    </row>
    <row r="8" spans="1:54">
      <c r="A8" s="6"/>
      <c r="B8" s="6" t="s">
        <v>109</v>
      </c>
      <c r="C8" s="6" t="s">
        <v>110</v>
      </c>
      <c r="D8" s="7" t="s">
        <v>111</v>
      </c>
      <c r="E8" s="7" t="s">
        <v>112</v>
      </c>
      <c r="F8" s="7" t="s">
        <v>19</v>
      </c>
      <c r="G8" s="7" t="s">
        <v>20</v>
      </c>
      <c r="H8" s="7" t="s">
        <v>57</v>
      </c>
      <c r="I8" s="7" t="s">
        <v>58</v>
      </c>
      <c r="J8" s="7" t="s">
        <v>59</v>
      </c>
      <c r="K8" s="7" t="s">
        <v>60</v>
      </c>
      <c r="L8" s="7" t="s">
        <v>54</v>
      </c>
      <c r="M8" s="7" t="s">
        <v>131</v>
      </c>
      <c r="N8" s="7" t="s">
        <v>132</v>
      </c>
      <c r="O8" s="7" t="s">
        <v>133</v>
      </c>
      <c r="P8" s="7" t="s">
        <v>134</v>
      </c>
      <c r="Q8" s="7" t="s">
        <v>31</v>
      </c>
      <c r="S8" s="18" t="s">
        <v>160</v>
      </c>
      <c r="T8" s="18" t="s">
        <v>159</v>
      </c>
      <c r="U8" s="44">
        <f>'PLEASE FILL IN HERE FIRST!!!'!$B$49</f>
        <v>150</v>
      </c>
    </row>
    <row r="9" spans="1:54">
      <c r="A9" s="6"/>
      <c r="B9" s="6"/>
      <c r="C9" s="6"/>
      <c r="D9" s="7"/>
      <c r="E9" s="7"/>
      <c r="F9" s="33" t="s">
        <v>119</v>
      </c>
      <c r="G9" s="33" t="s">
        <v>119</v>
      </c>
      <c r="H9" s="7"/>
      <c r="I9" s="7"/>
      <c r="J9" s="7"/>
      <c r="K9" s="7"/>
      <c r="L9" s="7"/>
      <c r="M9" s="7"/>
      <c r="N9" s="7"/>
      <c r="O9" s="8" t="str">
        <f>'PLEASE FILL IN HERE FIRST!!!'!B43</f>
        <v>Euro €</v>
      </c>
      <c r="P9" s="8" t="str">
        <f>'PLEASE FILL IN HERE FIRST!!!'!B43</f>
        <v>Euro €</v>
      </c>
      <c r="Q9" s="8" t="str">
        <f>'PLEASE FILL IN HERE FIRST!!!'!B43</f>
        <v>Euro €</v>
      </c>
      <c r="S9" s="18" t="s">
        <v>160</v>
      </c>
      <c r="T9" s="18" t="s">
        <v>161</v>
      </c>
      <c r="U9" s="44">
        <f>'PLEASE FILL IN HERE FIRST!!!'!$B$49</f>
        <v>150</v>
      </c>
    </row>
    <row r="10" spans="1:54" s="3" customFormat="1" ht="20.25" customHeight="1" thickBot="1">
      <c r="A10" s="12" t="s">
        <v>122</v>
      </c>
      <c r="B10" s="13" t="s">
        <v>25</v>
      </c>
      <c r="C10" s="13" t="s">
        <v>26</v>
      </c>
      <c r="D10" s="14" t="s">
        <v>27</v>
      </c>
      <c r="E10" s="14" t="s">
        <v>28</v>
      </c>
      <c r="F10" s="17">
        <v>40128</v>
      </c>
      <c r="G10" s="17">
        <v>40132</v>
      </c>
      <c r="H10" s="14" t="s">
        <v>29</v>
      </c>
      <c r="I10" s="14"/>
      <c r="J10" s="14"/>
      <c r="K10" s="14"/>
      <c r="L10" s="14" t="s">
        <v>158</v>
      </c>
      <c r="M10" s="14" t="s">
        <v>30</v>
      </c>
      <c r="N10" s="14">
        <v>4</v>
      </c>
      <c r="O10" s="52">
        <f>Prospectus!I77</f>
        <v>150</v>
      </c>
      <c r="P10" s="52">
        <f>'PLEASE FILL IN HERE FIRST!!!'!B47</f>
        <v>150</v>
      </c>
      <c r="Q10" s="53">
        <f>'PLEASE FILL IN HERE FIRST!!!'!B45</f>
        <v>15</v>
      </c>
      <c r="R10" s="57"/>
      <c r="S10" s="18" t="s">
        <v>160</v>
      </c>
      <c r="T10" s="18" t="s">
        <v>162</v>
      </c>
      <c r="U10" s="44">
        <f>'PLEASE FILL IN HERE FIRST!!!'!$B$49</f>
        <v>150</v>
      </c>
      <c r="V10" s="18"/>
      <c r="W10" s="18"/>
      <c r="X10"/>
    </row>
    <row r="11" spans="1:54" ht="19.5" customHeight="1" thickBot="1">
      <c r="A11" s="15">
        <v>1</v>
      </c>
      <c r="B11" s="31"/>
      <c r="C11" s="31" t="s">
        <v>170</v>
      </c>
      <c r="D11" s="30" t="s">
        <v>27</v>
      </c>
      <c r="E11" s="30" t="s">
        <v>28</v>
      </c>
      <c r="F11" s="32">
        <v>41065</v>
      </c>
      <c r="G11" s="32">
        <v>41067</v>
      </c>
      <c r="H11" s="30"/>
      <c r="I11" s="30"/>
      <c r="J11" s="30"/>
      <c r="K11" s="30"/>
      <c r="L11" s="30"/>
      <c r="M11" s="30"/>
      <c r="N11" s="30">
        <v>1</v>
      </c>
      <c r="O11" s="51" t="str">
        <f>IF(ISBLANK(L11),"",N11*R11)</f>
        <v/>
      </c>
      <c r="P11" s="51" t="str">
        <f>IF(H11="x",0,IF(I11="x",0,IF(J11="x",$P$10/2,IF(K11="x",$P$10,""))))</f>
        <v/>
      </c>
      <c r="Q11" s="51">
        <f t="shared" ref="Q11:Q40" si="0">IF(E11="PLA",$Q$10,"")</f>
        <v>15</v>
      </c>
      <c r="R11" s="57" t="str">
        <f>IF(ISBLANK(L11)," ",VLOOKUP(L11,$W$11:$X$16,2,FALSE))</f>
        <v xml:space="preserve"> </v>
      </c>
      <c r="S11" s="18">
        <f>IF(ISBLANK(E11)," ",VLOOKUP(E11,$T$7:$U$10,2,FALSE))</f>
        <v>150</v>
      </c>
      <c r="T11" s="35" t="str">
        <f>IF($K11="x",$W$6,"")</f>
        <v/>
      </c>
      <c r="U11" s="44"/>
      <c r="V11" s="44"/>
      <c r="W11" s="45" t="str">
        <f>IF($H$11="x",$V$2,"")</f>
        <v/>
      </c>
      <c r="X11" s="35" t="str">
        <f>IF($H$11="x",$V$3,"")</f>
        <v/>
      </c>
      <c r="Y11" s="41">
        <v>1</v>
      </c>
      <c r="Z11" s="34"/>
    </row>
    <row r="12" spans="1:54" ht="19.5" customHeight="1" thickBot="1">
      <c r="A12" s="15">
        <v>2</v>
      </c>
      <c r="B12" s="31"/>
      <c r="C12" s="31"/>
      <c r="D12" s="30"/>
      <c r="E12" s="30"/>
      <c r="F12" s="32"/>
      <c r="G12" s="32"/>
      <c r="H12" s="30"/>
      <c r="I12" s="30"/>
      <c r="J12" s="30"/>
      <c r="K12" s="30"/>
      <c r="L12" s="30"/>
      <c r="M12" s="30"/>
      <c r="N12" s="30"/>
      <c r="O12" s="51" t="str">
        <f t="shared" ref="O12:O40" si="1">IF(ISBLANK(L12),"",N12*R12)</f>
        <v/>
      </c>
      <c r="P12" s="51" t="str">
        <f t="shared" ref="P12:P40" si="2">IF(H12="x",0,IF(I12="x",0,IF(J12="x",$P$10/2,IF(K12="x",$P$10,""))))</f>
        <v/>
      </c>
      <c r="Q12" s="51" t="str">
        <f t="shared" si="0"/>
        <v/>
      </c>
      <c r="R12" s="57" t="str">
        <f>IF(ISBLANK(L12)," ",VLOOKUP(L12,$X$17:$Y$22,2,FALSE))</f>
        <v xml:space="preserve"> </v>
      </c>
      <c r="S12" s="18" t="str">
        <f t="shared" ref="S12:S40" si="3">IF(ISBLANK(E12)," ",VLOOKUP(E12,$T$7:$U$10,2,FALSE))</f>
        <v xml:space="preserve"> </v>
      </c>
      <c r="T12" s="35" t="str">
        <f t="shared" ref="T12:T40" si="4">IF($K12="x",$W$6,"")</f>
        <v/>
      </c>
      <c r="U12" s="44"/>
      <c r="V12" s="44"/>
      <c r="W12" s="46" t="str">
        <f>IF($H$11="x",$U$2,"")</f>
        <v/>
      </c>
      <c r="X12" s="36" t="str">
        <f>IF($H$11="x",$U$3,"")</f>
        <v/>
      </c>
      <c r="Y12" s="42"/>
      <c r="Z12" s="34"/>
    </row>
    <row r="13" spans="1:54" ht="19.5" customHeight="1" thickBot="1">
      <c r="A13" s="15">
        <v>3</v>
      </c>
      <c r="B13" s="31"/>
      <c r="C13" s="31"/>
      <c r="D13" s="30"/>
      <c r="E13" s="30"/>
      <c r="F13" s="32"/>
      <c r="G13" s="32"/>
      <c r="H13" s="30"/>
      <c r="I13" s="30"/>
      <c r="J13" s="30"/>
      <c r="K13" s="30"/>
      <c r="L13" s="30"/>
      <c r="M13" s="30"/>
      <c r="N13" s="30"/>
      <c r="O13" s="51" t="str">
        <f t="shared" si="1"/>
        <v/>
      </c>
      <c r="P13" s="51" t="str">
        <f t="shared" si="2"/>
        <v/>
      </c>
      <c r="Q13" s="51" t="str">
        <f t="shared" si="0"/>
        <v/>
      </c>
      <c r="R13" s="57" t="str">
        <f>IF(ISBLANK(L13)," ",VLOOKUP(L13,$Y$11:$Z$999,2,FALSE))</f>
        <v xml:space="preserve"> </v>
      </c>
      <c r="S13" s="18" t="str">
        <f t="shared" si="3"/>
        <v xml:space="preserve"> </v>
      </c>
      <c r="T13" s="35" t="str">
        <f t="shared" si="4"/>
        <v/>
      </c>
      <c r="U13" s="44"/>
      <c r="V13" s="44"/>
      <c r="W13" s="46" t="str">
        <f>IF($I$11="x",$V$2,"")</f>
        <v/>
      </c>
      <c r="X13" s="36" t="str">
        <f>IF($I$11="x",$V$4,"")</f>
        <v/>
      </c>
      <c r="Y13" s="42"/>
      <c r="Z13" s="34"/>
    </row>
    <row r="14" spans="1:54" ht="19.5" customHeight="1" thickBot="1">
      <c r="A14" s="15">
        <v>4</v>
      </c>
      <c r="B14" s="31"/>
      <c r="C14" s="31"/>
      <c r="D14" s="30"/>
      <c r="E14" s="30"/>
      <c r="F14" s="32"/>
      <c r="G14" s="32"/>
      <c r="H14" s="30"/>
      <c r="I14" s="30"/>
      <c r="J14" s="30"/>
      <c r="K14" s="30"/>
      <c r="L14" s="30"/>
      <c r="M14" s="30"/>
      <c r="N14" s="30"/>
      <c r="O14" s="51" t="str">
        <f t="shared" si="1"/>
        <v/>
      </c>
      <c r="P14" s="51" t="str">
        <f t="shared" si="2"/>
        <v/>
      </c>
      <c r="Q14" s="51" t="str">
        <f t="shared" si="0"/>
        <v/>
      </c>
      <c r="R14" s="57" t="str">
        <f>IF(ISBLANK(L14)," ",VLOOKUP(L14,$Z$11:$AA$999,2,FALSE))</f>
        <v xml:space="preserve"> </v>
      </c>
      <c r="S14" s="18" t="str">
        <f t="shared" si="3"/>
        <v xml:space="preserve"> </v>
      </c>
      <c r="T14" s="35" t="str">
        <f t="shared" si="4"/>
        <v/>
      </c>
      <c r="W14" s="46" t="str">
        <f>IF($I$11="x",$U$2,"")</f>
        <v/>
      </c>
      <c r="X14" s="36" t="str">
        <f>IF($I$11="x",$U$4,"")</f>
        <v/>
      </c>
      <c r="Y14" s="42"/>
      <c r="Z14" s="34"/>
    </row>
    <row r="15" spans="1:54" ht="19.5" customHeight="1" thickBot="1">
      <c r="A15" s="15">
        <v>5</v>
      </c>
      <c r="B15" s="31"/>
      <c r="C15" s="31"/>
      <c r="D15" s="30"/>
      <c r="E15" s="30"/>
      <c r="F15" s="32"/>
      <c r="G15" s="32"/>
      <c r="H15" s="30"/>
      <c r="I15" s="30"/>
      <c r="J15" s="30"/>
      <c r="K15" s="30"/>
      <c r="L15" s="30"/>
      <c r="M15" s="30"/>
      <c r="N15" s="30"/>
      <c r="O15" s="51" t="str">
        <f t="shared" si="1"/>
        <v/>
      </c>
      <c r="P15" s="51" t="str">
        <f t="shared" si="2"/>
        <v/>
      </c>
      <c r="Q15" s="51" t="str">
        <f t="shared" si="0"/>
        <v/>
      </c>
      <c r="R15" s="57" t="str">
        <f>IF(ISBLANK(L15)," ",VLOOKUP(L15,$AA$11:$AB$999,2,FALSE))</f>
        <v xml:space="preserve"> </v>
      </c>
      <c r="S15" s="18" t="str">
        <f t="shared" si="3"/>
        <v xml:space="preserve"> </v>
      </c>
      <c r="T15" s="35" t="str">
        <f t="shared" si="4"/>
        <v/>
      </c>
      <c r="U15" s="47"/>
      <c r="W15" s="46" t="str">
        <f>IF($J$11="x",$V$2,"")</f>
        <v/>
      </c>
      <c r="X15" s="36" t="str">
        <f>IF($J$11="x",$V$5,"")</f>
        <v/>
      </c>
      <c r="Y15" s="42"/>
      <c r="Z15" s="34"/>
    </row>
    <row r="16" spans="1:54" ht="19.5" customHeight="1" thickBot="1">
      <c r="A16" s="15">
        <v>6</v>
      </c>
      <c r="B16" s="31"/>
      <c r="C16" s="31"/>
      <c r="D16" s="30"/>
      <c r="E16" s="30"/>
      <c r="F16" s="32"/>
      <c r="G16" s="32"/>
      <c r="H16" s="30"/>
      <c r="I16" s="30"/>
      <c r="J16" s="30"/>
      <c r="K16" s="30"/>
      <c r="L16" s="30"/>
      <c r="M16" s="30"/>
      <c r="N16" s="30"/>
      <c r="O16" s="51" t="str">
        <f t="shared" si="1"/>
        <v/>
      </c>
      <c r="P16" s="51" t="str">
        <f t="shared" si="2"/>
        <v/>
      </c>
      <c r="Q16" s="51" t="str">
        <f t="shared" si="0"/>
        <v/>
      </c>
      <c r="R16" s="57" t="str">
        <f>IF(ISBLANK(L16)," ",VLOOKUP(L16,$AB$11:$AC$999,2,FALSE))</f>
        <v xml:space="preserve"> </v>
      </c>
      <c r="S16" s="18" t="str">
        <f t="shared" si="3"/>
        <v xml:space="preserve"> </v>
      </c>
      <c r="T16" s="35" t="str">
        <f t="shared" si="4"/>
        <v/>
      </c>
      <c r="U16" s="47"/>
      <c r="W16" s="48" t="str">
        <f>IF($J$11="x",$U$2,"")</f>
        <v/>
      </c>
      <c r="X16" s="37" t="str">
        <f>IF($J$11="x",$U$5,"")</f>
        <v/>
      </c>
      <c r="Y16" s="43"/>
      <c r="Z16" s="34"/>
    </row>
    <row r="17" spans="1:28" ht="19.5" customHeight="1" thickBot="1">
      <c r="A17" s="15">
        <v>7</v>
      </c>
      <c r="B17" s="31"/>
      <c r="C17" s="31"/>
      <c r="D17" s="30"/>
      <c r="E17" s="30"/>
      <c r="F17" s="32"/>
      <c r="G17" s="32"/>
      <c r="H17" s="30"/>
      <c r="I17" s="30"/>
      <c r="J17" s="30"/>
      <c r="K17" s="30"/>
      <c r="L17" s="30"/>
      <c r="M17" s="30"/>
      <c r="N17" s="30"/>
      <c r="O17" s="51" t="str">
        <f t="shared" si="1"/>
        <v/>
      </c>
      <c r="P17" s="51" t="str">
        <f t="shared" si="2"/>
        <v/>
      </c>
      <c r="Q17" s="51" t="str">
        <f t="shared" si="0"/>
        <v/>
      </c>
      <c r="R17" s="57" t="str">
        <f>IF(ISBLANK(L17)," ",VLOOKUP(L17,$AC$11:$AD$999,2,FALSE))</f>
        <v xml:space="preserve"> </v>
      </c>
      <c r="S17" s="18" t="str">
        <f t="shared" si="3"/>
        <v xml:space="preserve"> </v>
      </c>
      <c r="T17" s="35" t="str">
        <f t="shared" si="4"/>
        <v/>
      </c>
      <c r="U17" s="44"/>
      <c r="V17" s="44"/>
      <c r="X17" s="45" t="str">
        <f>IF($H$12="x",$V$2,"")</f>
        <v/>
      </c>
      <c r="Y17" s="35" t="str">
        <f>IF($H$12="x",$V$3,"")</f>
        <v/>
      </c>
      <c r="Z17" s="619">
        <v>2</v>
      </c>
    </row>
    <row r="18" spans="1:28" ht="19.5" customHeight="1" thickBot="1">
      <c r="A18" s="15">
        <v>8</v>
      </c>
      <c r="B18" s="31"/>
      <c r="C18" s="31"/>
      <c r="D18" s="30"/>
      <c r="E18" s="30"/>
      <c r="F18" s="32"/>
      <c r="G18" s="32"/>
      <c r="H18" s="30"/>
      <c r="I18" s="30"/>
      <c r="J18" s="30"/>
      <c r="K18" s="30"/>
      <c r="L18" s="30"/>
      <c r="M18" s="30"/>
      <c r="N18" s="30"/>
      <c r="O18" s="51" t="str">
        <f t="shared" si="1"/>
        <v/>
      </c>
      <c r="P18" s="51" t="str">
        <f t="shared" si="2"/>
        <v/>
      </c>
      <c r="Q18" s="51" t="str">
        <f t="shared" si="0"/>
        <v/>
      </c>
      <c r="R18" s="57" t="str">
        <f>IF(ISBLANK(L18)," ",VLOOKUP(L18,$AD$11:$AE$999,2,FALSE))</f>
        <v xml:space="preserve"> </v>
      </c>
      <c r="S18" s="18" t="str">
        <f t="shared" si="3"/>
        <v xml:space="preserve"> </v>
      </c>
      <c r="T18" s="35" t="str">
        <f t="shared" si="4"/>
        <v/>
      </c>
      <c r="U18" s="44"/>
      <c r="X18" s="46" t="str">
        <f>IF($H$12="x",$U$2,"")</f>
        <v/>
      </c>
      <c r="Y18" s="36" t="str">
        <f>IF($H$12="x",$U$3,"")</f>
        <v/>
      </c>
      <c r="Z18" s="620"/>
    </row>
    <row r="19" spans="1:28" ht="19.5" customHeight="1" thickBot="1">
      <c r="A19" s="15">
        <v>9</v>
      </c>
      <c r="B19" s="31"/>
      <c r="C19" s="31"/>
      <c r="D19" s="30"/>
      <c r="E19" s="30"/>
      <c r="F19" s="32"/>
      <c r="G19" s="32"/>
      <c r="H19" s="30"/>
      <c r="I19" s="30"/>
      <c r="J19" s="30"/>
      <c r="K19" s="30"/>
      <c r="L19" s="30"/>
      <c r="M19" s="30"/>
      <c r="N19" s="30"/>
      <c r="O19" s="51" t="str">
        <f t="shared" si="1"/>
        <v/>
      </c>
      <c r="P19" s="51" t="str">
        <f t="shared" si="2"/>
        <v/>
      </c>
      <c r="Q19" s="51" t="str">
        <f t="shared" si="0"/>
        <v/>
      </c>
      <c r="R19" s="57" t="str">
        <f>IF(ISBLANK(L19)," ",VLOOKUP(L19,$AE$11:$AF$999,2,FALSE))</f>
        <v xml:space="preserve"> </v>
      </c>
      <c r="S19" s="18" t="str">
        <f t="shared" si="3"/>
        <v xml:space="preserve"> </v>
      </c>
      <c r="T19" s="35" t="str">
        <f t="shared" si="4"/>
        <v/>
      </c>
      <c r="U19" s="44"/>
      <c r="X19" s="46" t="str">
        <f>IF($I$12="x",$V$2,"")</f>
        <v/>
      </c>
      <c r="Y19" s="36" t="str">
        <f>IF($I$12="x",$V$4,"")</f>
        <v/>
      </c>
      <c r="Z19" s="620"/>
    </row>
    <row r="20" spans="1:28" ht="19.5" customHeight="1" thickBot="1">
      <c r="A20" s="15">
        <v>10</v>
      </c>
      <c r="B20" s="31"/>
      <c r="C20" s="31"/>
      <c r="D20" s="30"/>
      <c r="E20" s="30"/>
      <c r="F20" s="32"/>
      <c r="G20" s="32"/>
      <c r="H20" s="30"/>
      <c r="I20" s="30"/>
      <c r="J20" s="30"/>
      <c r="K20" s="30"/>
      <c r="L20" s="30"/>
      <c r="M20" s="30"/>
      <c r="N20" s="30"/>
      <c r="O20" s="51" t="str">
        <f t="shared" si="1"/>
        <v/>
      </c>
      <c r="P20" s="51" t="str">
        <f t="shared" si="2"/>
        <v/>
      </c>
      <c r="Q20" s="51" t="str">
        <f t="shared" si="0"/>
        <v/>
      </c>
      <c r="R20" s="57" t="str">
        <f>IF(ISBLANK(L20)," ",VLOOKUP(L20,$AF$11:$AG$999,2,FALSE))</f>
        <v xml:space="preserve"> </v>
      </c>
      <c r="S20" s="18" t="str">
        <f t="shared" si="3"/>
        <v xml:space="preserve"> </v>
      </c>
      <c r="T20" s="35" t="str">
        <f t="shared" si="4"/>
        <v/>
      </c>
      <c r="U20" s="44"/>
      <c r="X20" s="46" t="str">
        <f>IF($I$12="x",$U$2,"")</f>
        <v/>
      </c>
      <c r="Y20" s="36" t="str">
        <f>IF($I$12="x",$U$4,"")</f>
        <v/>
      </c>
      <c r="Z20" s="620"/>
    </row>
    <row r="21" spans="1:28" ht="19.5" customHeight="1" thickBot="1">
      <c r="A21" s="15">
        <v>11</v>
      </c>
      <c r="B21" s="31"/>
      <c r="C21" s="31"/>
      <c r="D21" s="30"/>
      <c r="E21" s="30"/>
      <c r="F21" s="32"/>
      <c r="G21" s="32"/>
      <c r="H21" s="30"/>
      <c r="I21" s="30"/>
      <c r="J21" s="30"/>
      <c r="K21" s="30"/>
      <c r="L21" s="30"/>
      <c r="M21" s="30"/>
      <c r="N21" s="30"/>
      <c r="O21" s="51" t="str">
        <f t="shared" si="1"/>
        <v/>
      </c>
      <c r="P21" s="51" t="str">
        <f t="shared" si="2"/>
        <v/>
      </c>
      <c r="Q21" s="51" t="str">
        <f t="shared" si="0"/>
        <v/>
      </c>
      <c r="R21" s="57" t="str">
        <f>IF(ISBLANK(L21)," ",VLOOKUP(L21,$AG$11:$AH$999,2,FALSE))</f>
        <v xml:space="preserve"> </v>
      </c>
      <c r="S21" s="18" t="str">
        <f t="shared" si="3"/>
        <v xml:space="preserve"> </v>
      </c>
      <c r="T21" s="35" t="str">
        <f t="shared" si="4"/>
        <v/>
      </c>
      <c r="U21" s="44"/>
      <c r="X21" s="46" t="str">
        <f>IF($J$12="x",$V$2,"")</f>
        <v/>
      </c>
      <c r="Y21" s="36" t="str">
        <f>IF($J$12="x",$V$5,"")</f>
        <v/>
      </c>
      <c r="Z21" s="620"/>
    </row>
    <row r="22" spans="1:28" ht="19.5" customHeight="1" thickBot="1">
      <c r="A22" s="15">
        <v>12</v>
      </c>
      <c r="B22" s="31"/>
      <c r="C22" s="31"/>
      <c r="D22" s="30"/>
      <c r="E22" s="30"/>
      <c r="F22" s="32"/>
      <c r="G22" s="32"/>
      <c r="H22" s="30"/>
      <c r="I22" s="30"/>
      <c r="J22" s="30"/>
      <c r="K22" s="30"/>
      <c r="L22" s="30"/>
      <c r="M22" s="30"/>
      <c r="N22" s="30"/>
      <c r="O22" s="51" t="str">
        <f t="shared" si="1"/>
        <v/>
      </c>
      <c r="P22" s="51" t="str">
        <f t="shared" si="2"/>
        <v/>
      </c>
      <c r="Q22" s="51" t="str">
        <f t="shared" si="0"/>
        <v/>
      </c>
      <c r="R22" s="57" t="str">
        <f>IF(ISBLANK(L22)," ",VLOOKUP(L22,$AH$11:$AI$999,2,FALSE))</f>
        <v xml:space="preserve"> </v>
      </c>
      <c r="S22" s="18" t="str">
        <f t="shared" si="3"/>
        <v xml:space="preserve"> </v>
      </c>
      <c r="T22" s="35" t="str">
        <f t="shared" si="4"/>
        <v/>
      </c>
      <c r="U22" s="44"/>
      <c r="X22" s="48" t="str">
        <f>IF($J$12="x",$U$2,"")</f>
        <v/>
      </c>
      <c r="Y22" s="37" t="str">
        <f>IF($J$12="x",$U$5,"")</f>
        <v/>
      </c>
      <c r="Z22" s="621"/>
    </row>
    <row r="23" spans="1:28" ht="19.5" customHeight="1" thickBot="1">
      <c r="A23" s="15">
        <v>13</v>
      </c>
      <c r="B23" s="31"/>
      <c r="C23" s="31"/>
      <c r="D23" s="30"/>
      <c r="E23" s="30"/>
      <c r="F23" s="32"/>
      <c r="G23" s="32"/>
      <c r="H23" s="30"/>
      <c r="I23" s="30"/>
      <c r="J23" s="30"/>
      <c r="K23" s="30"/>
      <c r="L23" s="30"/>
      <c r="M23" s="30"/>
      <c r="N23" s="30"/>
      <c r="O23" s="51" t="str">
        <f t="shared" si="1"/>
        <v/>
      </c>
      <c r="P23" s="51" t="str">
        <f t="shared" si="2"/>
        <v/>
      </c>
      <c r="Q23" s="51" t="str">
        <f t="shared" si="0"/>
        <v/>
      </c>
      <c r="R23" s="57" t="str">
        <f>IF(ISBLANK(L23)," ",VLOOKUP(L23,$AI$11:$AJ$999,2,FALSE))</f>
        <v xml:space="preserve"> </v>
      </c>
      <c r="S23" s="18" t="str">
        <f t="shared" si="3"/>
        <v xml:space="preserve"> </v>
      </c>
      <c r="T23" s="35" t="str">
        <f t="shared" si="4"/>
        <v/>
      </c>
      <c r="Y23" s="45" t="str">
        <f>IF($H$13="x",$V$2,"")</f>
        <v/>
      </c>
      <c r="Z23" s="35" t="str">
        <f>IF($H$13="x",$V$3,"")</f>
        <v/>
      </c>
      <c r="AA23" s="38">
        <v>3</v>
      </c>
    </row>
    <row r="24" spans="1:28" ht="19.5" customHeight="1" thickBot="1">
      <c r="A24" s="15">
        <v>14</v>
      </c>
      <c r="B24" s="31"/>
      <c r="C24" s="31"/>
      <c r="D24" s="30"/>
      <c r="E24" s="30"/>
      <c r="F24" s="32"/>
      <c r="G24" s="32"/>
      <c r="H24" s="30"/>
      <c r="I24" s="30"/>
      <c r="J24" s="30"/>
      <c r="K24" s="30"/>
      <c r="L24" s="30"/>
      <c r="M24" s="30"/>
      <c r="N24" s="30"/>
      <c r="O24" s="51" t="str">
        <f t="shared" si="1"/>
        <v/>
      </c>
      <c r="P24" s="51" t="str">
        <f t="shared" si="2"/>
        <v/>
      </c>
      <c r="Q24" s="51" t="str">
        <f t="shared" si="0"/>
        <v/>
      </c>
      <c r="R24" s="57" t="str">
        <f>IF(ISBLANK(L24)," ",VLOOKUP(L24,$AJ$11:$AK$999,2,FALSE))</f>
        <v xml:space="preserve"> </v>
      </c>
      <c r="S24" s="18" t="str">
        <f t="shared" si="3"/>
        <v xml:space="preserve"> </v>
      </c>
      <c r="T24" s="35" t="str">
        <f t="shared" si="4"/>
        <v/>
      </c>
      <c r="Y24" s="46" t="str">
        <f>IF($H$13="x",$U$2,"")</f>
        <v/>
      </c>
      <c r="Z24" s="36" t="str">
        <f>IF($H$13="x",$U$3,"")</f>
        <v/>
      </c>
      <c r="AA24" s="39"/>
    </row>
    <row r="25" spans="1:28" ht="19.5" customHeight="1" thickBot="1">
      <c r="A25" s="15">
        <v>15</v>
      </c>
      <c r="B25" s="31"/>
      <c r="C25" s="31"/>
      <c r="D25" s="30"/>
      <c r="E25" s="30"/>
      <c r="F25" s="32"/>
      <c r="G25" s="32"/>
      <c r="H25" s="30"/>
      <c r="I25" s="30"/>
      <c r="J25" s="30"/>
      <c r="K25" s="30"/>
      <c r="L25" s="30"/>
      <c r="M25" s="30"/>
      <c r="N25" s="30"/>
      <c r="O25" s="51" t="str">
        <f t="shared" si="1"/>
        <v/>
      </c>
      <c r="P25" s="51" t="str">
        <f t="shared" si="2"/>
        <v/>
      </c>
      <c r="Q25" s="51" t="str">
        <f t="shared" si="0"/>
        <v/>
      </c>
      <c r="R25" s="57" t="str">
        <f>IF(ISBLANK(L25)," ",VLOOKUP(L25,$AK$11:$AL$999,2,FALSE))</f>
        <v xml:space="preserve"> </v>
      </c>
      <c r="S25" s="18" t="str">
        <f t="shared" si="3"/>
        <v xml:space="preserve"> </v>
      </c>
      <c r="T25" s="35" t="str">
        <f t="shared" si="4"/>
        <v/>
      </c>
      <c r="Y25" s="46" t="str">
        <f>IF($I$13="x",$V$2,"")</f>
        <v/>
      </c>
      <c r="Z25" s="36" t="str">
        <f>IF($I$13="x",$V$4,"")</f>
        <v/>
      </c>
      <c r="AA25" s="39"/>
    </row>
    <row r="26" spans="1:28" ht="19.5" customHeight="1" thickBot="1">
      <c r="A26" s="15">
        <v>16</v>
      </c>
      <c r="B26" s="31"/>
      <c r="C26" s="31"/>
      <c r="D26" s="30"/>
      <c r="E26" s="30"/>
      <c r="F26" s="32"/>
      <c r="G26" s="32"/>
      <c r="H26" s="30"/>
      <c r="I26" s="30"/>
      <c r="J26" s="30"/>
      <c r="K26" s="30"/>
      <c r="L26" s="30"/>
      <c r="M26" s="30"/>
      <c r="N26" s="30"/>
      <c r="O26" s="51" t="str">
        <f t="shared" si="1"/>
        <v/>
      </c>
      <c r="P26" s="51" t="str">
        <f t="shared" si="2"/>
        <v/>
      </c>
      <c r="Q26" s="51" t="str">
        <f t="shared" si="0"/>
        <v/>
      </c>
      <c r="R26" s="57" t="str">
        <f>IF(ISBLANK(L26)," ",VLOOKUP(L26,$AL$11:$AM$999,2,FALSE))</f>
        <v xml:space="preserve"> </v>
      </c>
      <c r="S26" s="18" t="str">
        <f t="shared" si="3"/>
        <v xml:space="preserve"> </v>
      </c>
      <c r="T26" s="35" t="str">
        <f t="shared" si="4"/>
        <v/>
      </c>
      <c r="Y26" s="46" t="str">
        <f>IF($I$13="x",$U$2,"")</f>
        <v/>
      </c>
      <c r="Z26" s="36" t="str">
        <f>IF($I$13="x",$U$4,"")</f>
        <v/>
      </c>
      <c r="AA26" s="39"/>
    </row>
    <row r="27" spans="1:28" ht="19.5" customHeight="1" thickBot="1">
      <c r="A27" s="15">
        <v>17</v>
      </c>
      <c r="B27" s="31"/>
      <c r="C27" s="31"/>
      <c r="D27" s="30"/>
      <c r="E27" s="30"/>
      <c r="F27" s="32"/>
      <c r="G27" s="32"/>
      <c r="H27" s="30"/>
      <c r="I27" s="30"/>
      <c r="J27" s="30"/>
      <c r="K27" s="30"/>
      <c r="L27" s="30"/>
      <c r="M27" s="30"/>
      <c r="N27" s="30"/>
      <c r="O27" s="51" t="str">
        <f t="shared" si="1"/>
        <v/>
      </c>
      <c r="P27" s="51" t="str">
        <f t="shared" si="2"/>
        <v/>
      </c>
      <c r="Q27" s="51" t="str">
        <f t="shared" si="0"/>
        <v/>
      </c>
      <c r="R27" s="57" t="str">
        <f>IF(ISBLANK(L27)," ",VLOOKUP(L27,$AM$11:$AN$999,2,FALSE))</f>
        <v xml:space="preserve"> </v>
      </c>
      <c r="S27" s="18" t="str">
        <f t="shared" si="3"/>
        <v xml:space="preserve"> </v>
      </c>
      <c r="T27" s="35" t="str">
        <f t="shared" si="4"/>
        <v/>
      </c>
      <c r="Y27" s="46" t="str">
        <f>IF($J$13="x",$V$2,"")</f>
        <v/>
      </c>
      <c r="Z27" s="36" t="str">
        <f>IF($J$13="x",$V$5,"")</f>
        <v/>
      </c>
      <c r="AA27" s="39"/>
    </row>
    <row r="28" spans="1:28" ht="19.5" customHeight="1" thickBot="1">
      <c r="A28" s="15">
        <v>18</v>
      </c>
      <c r="B28" s="31"/>
      <c r="C28" s="31"/>
      <c r="D28" s="30"/>
      <c r="E28" s="30"/>
      <c r="F28" s="32"/>
      <c r="G28" s="32"/>
      <c r="H28" s="30"/>
      <c r="I28" s="30"/>
      <c r="J28" s="30"/>
      <c r="K28" s="30"/>
      <c r="L28" s="30"/>
      <c r="M28" s="30"/>
      <c r="N28" s="30"/>
      <c r="O28" s="51" t="str">
        <f t="shared" si="1"/>
        <v/>
      </c>
      <c r="P28" s="51" t="str">
        <f t="shared" si="2"/>
        <v/>
      </c>
      <c r="Q28" s="51" t="str">
        <f t="shared" si="0"/>
        <v/>
      </c>
      <c r="R28" s="57" t="str">
        <f>IF(ISBLANK(L28)," ",VLOOKUP(L28,$AN$11:$AO$999,2,FALSE))</f>
        <v xml:space="preserve"> </v>
      </c>
      <c r="S28" s="18" t="str">
        <f t="shared" si="3"/>
        <v xml:space="preserve"> </v>
      </c>
      <c r="T28" s="35" t="str">
        <f t="shared" si="4"/>
        <v/>
      </c>
      <c r="Y28" s="48" t="str">
        <f>IF($J$13="x",$U$2,"")</f>
        <v/>
      </c>
      <c r="Z28" s="37" t="str">
        <f>IF($J$13="x",$U$5,"")</f>
        <v/>
      </c>
      <c r="AA28" s="40"/>
    </row>
    <row r="29" spans="1:28" ht="19.5" customHeight="1" thickBot="1">
      <c r="A29" s="15">
        <v>19</v>
      </c>
      <c r="B29" s="31"/>
      <c r="C29" s="31"/>
      <c r="D29" s="30"/>
      <c r="E29" s="30"/>
      <c r="F29" s="32"/>
      <c r="G29" s="32"/>
      <c r="H29" s="30"/>
      <c r="I29" s="30"/>
      <c r="J29" s="30"/>
      <c r="K29" s="30"/>
      <c r="L29" s="30"/>
      <c r="M29" s="30"/>
      <c r="N29" s="30"/>
      <c r="O29" s="51" t="str">
        <f t="shared" si="1"/>
        <v/>
      </c>
      <c r="P29" s="51" t="str">
        <f t="shared" si="2"/>
        <v/>
      </c>
      <c r="Q29" s="51" t="str">
        <f t="shared" si="0"/>
        <v/>
      </c>
      <c r="R29" s="57" t="str">
        <f>IF(ISBLANK(L29)," ",VLOOKUP(L29,$AO$11:$AP$999,2,FALSE))</f>
        <v xml:space="preserve"> </v>
      </c>
      <c r="S29" s="18" t="str">
        <f t="shared" si="3"/>
        <v xml:space="preserve"> </v>
      </c>
      <c r="T29" s="35" t="str">
        <f t="shared" si="4"/>
        <v/>
      </c>
      <c r="Z29" s="45" t="str">
        <f>IF($H$14="x",$V$2,"")</f>
        <v/>
      </c>
      <c r="AA29" s="35" t="str">
        <f>IF($H$14="x",$V$3,"")</f>
        <v/>
      </c>
      <c r="AB29" s="41">
        <v>4</v>
      </c>
    </row>
    <row r="30" spans="1:28" ht="19.5" customHeight="1" thickBot="1">
      <c r="A30" s="15">
        <v>20</v>
      </c>
      <c r="B30" s="31"/>
      <c r="C30" s="31"/>
      <c r="D30" s="30"/>
      <c r="E30" s="30"/>
      <c r="F30" s="32"/>
      <c r="G30" s="32"/>
      <c r="H30" s="30"/>
      <c r="I30" s="30"/>
      <c r="J30" s="30"/>
      <c r="K30" s="30"/>
      <c r="L30" s="30"/>
      <c r="M30" s="30"/>
      <c r="N30" s="30"/>
      <c r="O30" s="51" t="str">
        <f t="shared" si="1"/>
        <v/>
      </c>
      <c r="P30" s="51" t="str">
        <f t="shared" si="2"/>
        <v/>
      </c>
      <c r="Q30" s="51" t="str">
        <f t="shared" si="0"/>
        <v/>
      </c>
      <c r="R30" s="57" t="str">
        <f>IF(ISBLANK(L30)," ",VLOOKUP(L30,$AP$11:$AQ$999,2,FALSE))</f>
        <v xml:space="preserve"> </v>
      </c>
      <c r="S30" s="18" t="str">
        <f t="shared" si="3"/>
        <v xml:space="preserve"> </v>
      </c>
      <c r="T30" s="35" t="str">
        <f t="shared" si="4"/>
        <v/>
      </c>
      <c r="Z30" s="46" t="str">
        <f>IF($H$14="x",$U$2,"")</f>
        <v/>
      </c>
      <c r="AA30" s="36" t="str">
        <f>IF($H$14="x",$U$3,"")</f>
        <v/>
      </c>
      <c r="AB30" s="42"/>
    </row>
    <row r="31" spans="1:28" ht="19.5" customHeight="1" thickBot="1">
      <c r="A31" s="15">
        <v>21</v>
      </c>
      <c r="B31" s="31"/>
      <c r="C31" s="31"/>
      <c r="D31" s="30"/>
      <c r="E31" s="30"/>
      <c r="F31" s="32"/>
      <c r="G31" s="32"/>
      <c r="H31" s="30"/>
      <c r="I31" s="30"/>
      <c r="J31" s="30"/>
      <c r="K31" s="30"/>
      <c r="L31" s="30"/>
      <c r="M31" s="30"/>
      <c r="N31" s="30"/>
      <c r="O31" s="51" t="str">
        <f t="shared" si="1"/>
        <v/>
      </c>
      <c r="P31" s="51" t="str">
        <f t="shared" si="2"/>
        <v/>
      </c>
      <c r="Q31" s="51" t="str">
        <f t="shared" si="0"/>
        <v/>
      </c>
      <c r="R31" s="57" t="str">
        <f>IF(ISBLANK(L31)," ",VLOOKUP(L31,$AQ$11:$AR$999,2,FALSE))</f>
        <v xml:space="preserve"> </v>
      </c>
      <c r="S31" s="18" t="str">
        <f t="shared" si="3"/>
        <v xml:space="preserve"> </v>
      </c>
      <c r="T31" s="35" t="str">
        <f t="shared" si="4"/>
        <v/>
      </c>
      <c r="Z31" s="46" t="str">
        <f>IF($I$14="x",$V$2,"")</f>
        <v/>
      </c>
      <c r="AA31" s="36" t="str">
        <f>IF($I$14="x",$V$4,"")</f>
        <v/>
      </c>
      <c r="AB31" s="42"/>
    </row>
    <row r="32" spans="1:28" ht="19.5" customHeight="1" thickBot="1">
      <c r="A32" s="15">
        <v>22</v>
      </c>
      <c r="B32" s="31"/>
      <c r="C32" s="31"/>
      <c r="D32" s="30"/>
      <c r="E32" s="30"/>
      <c r="F32" s="32"/>
      <c r="G32" s="32"/>
      <c r="H32" s="30"/>
      <c r="I32" s="30"/>
      <c r="J32" s="30"/>
      <c r="K32" s="30"/>
      <c r="L32" s="30"/>
      <c r="M32" s="30"/>
      <c r="N32" s="30"/>
      <c r="O32" s="51" t="str">
        <f t="shared" si="1"/>
        <v/>
      </c>
      <c r="P32" s="51" t="str">
        <f t="shared" si="2"/>
        <v/>
      </c>
      <c r="Q32" s="51" t="str">
        <f t="shared" si="0"/>
        <v/>
      </c>
      <c r="R32" s="57" t="str">
        <f>IF(ISBLANK(L32)," ",VLOOKUP(L32,$AR$11:$AS$999,2,FALSE))</f>
        <v xml:space="preserve"> </v>
      </c>
      <c r="S32" s="18" t="str">
        <f t="shared" si="3"/>
        <v xml:space="preserve"> </v>
      </c>
      <c r="T32" s="35" t="str">
        <f t="shared" si="4"/>
        <v/>
      </c>
      <c r="Z32" s="46" t="str">
        <f>IF($I$14="x",$U$2,"")</f>
        <v/>
      </c>
      <c r="AA32" s="36" t="str">
        <f>IF($I$14="x",$U$4,"")</f>
        <v/>
      </c>
      <c r="AB32" s="42"/>
    </row>
    <row r="33" spans="1:31" ht="19.5" customHeight="1" thickBot="1">
      <c r="A33" s="15">
        <v>23</v>
      </c>
      <c r="B33" s="31"/>
      <c r="C33" s="31"/>
      <c r="D33" s="30"/>
      <c r="E33" s="30"/>
      <c r="F33" s="32"/>
      <c r="G33" s="32"/>
      <c r="H33" s="30"/>
      <c r="I33" s="30"/>
      <c r="J33" s="30"/>
      <c r="K33" s="30"/>
      <c r="L33" s="30"/>
      <c r="M33" s="30"/>
      <c r="N33" s="30"/>
      <c r="O33" s="51" t="str">
        <f t="shared" si="1"/>
        <v/>
      </c>
      <c r="P33" s="51" t="str">
        <f t="shared" si="2"/>
        <v/>
      </c>
      <c r="Q33" s="51" t="str">
        <f t="shared" si="0"/>
        <v/>
      </c>
      <c r="R33" s="57" t="str">
        <f>IF(ISBLANK(L33)," ",VLOOKUP(L33,$AS$11:$AT$999,2,FALSE))</f>
        <v xml:space="preserve"> </v>
      </c>
      <c r="S33" s="18" t="str">
        <f t="shared" si="3"/>
        <v xml:space="preserve"> </v>
      </c>
      <c r="T33" s="35" t="str">
        <f t="shared" si="4"/>
        <v/>
      </c>
      <c r="Z33" s="46" t="str">
        <f>IF($J$14="x",$V$2,"")</f>
        <v/>
      </c>
      <c r="AA33" s="36" t="str">
        <f>IF($J$14="x",$V$5,"")</f>
        <v/>
      </c>
      <c r="AB33" s="42"/>
    </row>
    <row r="34" spans="1:31" ht="19.5" customHeight="1" thickBot="1">
      <c r="A34" s="15">
        <v>24</v>
      </c>
      <c r="B34" s="31"/>
      <c r="C34" s="31"/>
      <c r="D34" s="30"/>
      <c r="E34" s="30"/>
      <c r="F34" s="32"/>
      <c r="G34" s="32"/>
      <c r="H34" s="30"/>
      <c r="I34" s="30"/>
      <c r="J34" s="30"/>
      <c r="K34" s="30"/>
      <c r="L34" s="30"/>
      <c r="M34" s="30"/>
      <c r="N34" s="30"/>
      <c r="O34" s="51" t="str">
        <f t="shared" si="1"/>
        <v/>
      </c>
      <c r="P34" s="51" t="str">
        <f t="shared" si="2"/>
        <v/>
      </c>
      <c r="Q34" s="51" t="str">
        <f t="shared" si="0"/>
        <v/>
      </c>
      <c r="R34" s="57" t="str">
        <f>IF(ISBLANK(L34)," ",VLOOKUP(L34,$AT$11:$AU$999,2,FALSE))</f>
        <v xml:space="preserve"> </v>
      </c>
      <c r="S34" s="18" t="str">
        <f t="shared" si="3"/>
        <v xml:space="preserve"> </v>
      </c>
      <c r="T34" s="35" t="str">
        <f t="shared" si="4"/>
        <v/>
      </c>
      <c r="Z34" s="48" t="str">
        <f>IF($J$14="x",$U$2,"")</f>
        <v/>
      </c>
      <c r="AA34" s="37" t="str">
        <f>IF($J$14="x",$U$5,"")</f>
        <v/>
      </c>
      <c r="AB34" s="43"/>
    </row>
    <row r="35" spans="1:31" ht="19.5" customHeight="1" thickBot="1">
      <c r="A35" s="15">
        <v>25</v>
      </c>
      <c r="B35" s="31"/>
      <c r="C35" s="31"/>
      <c r="D35" s="30"/>
      <c r="E35" s="30"/>
      <c r="F35" s="32"/>
      <c r="G35" s="32"/>
      <c r="H35" s="30"/>
      <c r="I35" s="30"/>
      <c r="J35" s="30"/>
      <c r="K35" s="30"/>
      <c r="L35" s="30"/>
      <c r="M35" s="30"/>
      <c r="N35" s="30"/>
      <c r="O35" s="51" t="str">
        <f t="shared" si="1"/>
        <v/>
      </c>
      <c r="P35" s="51" t="str">
        <f t="shared" si="2"/>
        <v/>
      </c>
      <c r="Q35" s="51" t="str">
        <f t="shared" si="0"/>
        <v/>
      </c>
      <c r="R35" s="57" t="str">
        <f>IF(ISBLANK(L35)," ",VLOOKUP(L35,$AU$11:$AV$999,2,FALSE))</f>
        <v xml:space="preserve"> </v>
      </c>
      <c r="S35" s="18" t="str">
        <f t="shared" si="3"/>
        <v xml:space="preserve"> </v>
      </c>
      <c r="T35" s="35" t="str">
        <f t="shared" si="4"/>
        <v/>
      </c>
      <c r="Z35" s="34"/>
      <c r="AA35" s="45" t="str">
        <f>IF($H$15="x",$V$2,"")</f>
        <v/>
      </c>
      <c r="AB35" s="35" t="str">
        <f>IF($H$15="x",$V$3,"")</f>
        <v/>
      </c>
      <c r="AC35" s="41">
        <v>5</v>
      </c>
    </row>
    <row r="36" spans="1:31" ht="19.5" customHeight="1" thickBot="1">
      <c r="A36" s="15">
        <v>26</v>
      </c>
      <c r="B36" s="31"/>
      <c r="C36" s="31"/>
      <c r="D36" s="30"/>
      <c r="E36" s="30"/>
      <c r="F36" s="32"/>
      <c r="G36" s="32"/>
      <c r="H36" s="30"/>
      <c r="I36" s="30"/>
      <c r="J36" s="30"/>
      <c r="K36" s="30"/>
      <c r="L36" s="30"/>
      <c r="M36" s="30"/>
      <c r="N36" s="30"/>
      <c r="O36" s="51" t="str">
        <f t="shared" si="1"/>
        <v/>
      </c>
      <c r="P36" s="51" t="str">
        <f t="shared" si="2"/>
        <v/>
      </c>
      <c r="Q36" s="51" t="str">
        <f t="shared" si="0"/>
        <v/>
      </c>
      <c r="R36" s="57" t="str">
        <f>IF(ISBLANK(L36)," ",VLOOKUP(L36,$AV$11:$AW$999,2,FALSE))</f>
        <v xml:space="preserve"> </v>
      </c>
      <c r="S36" s="18" t="str">
        <f t="shared" si="3"/>
        <v xml:space="preserve"> </v>
      </c>
      <c r="T36" s="35" t="str">
        <f t="shared" si="4"/>
        <v/>
      </c>
      <c r="Z36" s="34"/>
      <c r="AA36" s="46" t="str">
        <f>IF($H$15="x",$U$2,"")</f>
        <v/>
      </c>
      <c r="AB36" s="36" t="str">
        <f>IF($H$15="x",$U$3,"")</f>
        <v/>
      </c>
      <c r="AC36" s="42"/>
    </row>
    <row r="37" spans="1:31" ht="19.5" customHeight="1" thickBot="1">
      <c r="A37" s="15">
        <v>27</v>
      </c>
      <c r="B37" s="31"/>
      <c r="C37" s="31"/>
      <c r="D37" s="30"/>
      <c r="E37" s="30"/>
      <c r="F37" s="32"/>
      <c r="G37" s="32"/>
      <c r="H37" s="30"/>
      <c r="I37" s="30"/>
      <c r="J37" s="30"/>
      <c r="K37" s="30"/>
      <c r="L37" s="30"/>
      <c r="M37" s="30"/>
      <c r="N37" s="30"/>
      <c r="O37" s="51" t="str">
        <f t="shared" si="1"/>
        <v/>
      </c>
      <c r="P37" s="51" t="str">
        <f t="shared" si="2"/>
        <v/>
      </c>
      <c r="Q37" s="51" t="str">
        <f t="shared" si="0"/>
        <v/>
      </c>
      <c r="R37" s="57" t="str">
        <f>IF(ISBLANK(L37)," ",VLOOKUP(L37,$AW$11:$AX$999,2,FALSE))</f>
        <v xml:space="preserve"> </v>
      </c>
      <c r="S37" s="18" t="str">
        <f t="shared" si="3"/>
        <v xml:space="preserve"> </v>
      </c>
      <c r="T37" s="35" t="str">
        <f t="shared" si="4"/>
        <v/>
      </c>
      <c r="Z37" s="34"/>
      <c r="AA37" s="46" t="str">
        <f>IF($I$15="x",$V$2,"")</f>
        <v/>
      </c>
      <c r="AB37" s="36" t="str">
        <f>IF($I$15="x",$V$4,"")</f>
        <v/>
      </c>
      <c r="AC37" s="42"/>
    </row>
    <row r="38" spans="1:31" ht="19.5" customHeight="1" thickBot="1">
      <c r="A38" s="15">
        <v>28</v>
      </c>
      <c r="B38" s="31"/>
      <c r="C38" s="31"/>
      <c r="D38" s="30"/>
      <c r="E38" s="30"/>
      <c r="F38" s="32"/>
      <c r="G38" s="32"/>
      <c r="H38" s="30"/>
      <c r="I38" s="30"/>
      <c r="J38" s="30"/>
      <c r="K38" s="30"/>
      <c r="L38" s="30"/>
      <c r="M38" s="30"/>
      <c r="N38" s="30"/>
      <c r="O38" s="51" t="str">
        <f t="shared" si="1"/>
        <v/>
      </c>
      <c r="P38" s="51" t="str">
        <f t="shared" si="2"/>
        <v/>
      </c>
      <c r="Q38" s="51" t="str">
        <f t="shared" si="0"/>
        <v/>
      </c>
      <c r="R38" s="57" t="str">
        <f>IF(ISBLANK(L38)," ",VLOOKUP(L38,$AX$11:$AY$999,2,FALSE))</f>
        <v xml:space="preserve"> </v>
      </c>
      <c r="S38" s="18" t="str">
        <f t="shared" si="3"/>
        <v xml:space="preserve"> </v>
      </c>
      <c r="T38" s="35" t="str">
        <f t="shared" si="4"/>
        <v/>
      </c>
      <c r="Z38" s="34"/>
      <c r="AA38" s="46" t="str">
        <f>IF($I$15="x",$U$2,"")</f>
        <v/>
      </c>
      <c r="AB38" s="36" t="str">
        <f>IF($I$15="x",$U$4,"")</f>
        <v/>
      </c>
      <c r="AC38" s="42"/>
    </row>
    <row r="39" spans="1:31" ht="19.5" customHeight="1" thickBot="1">
      <c r="A39" s="15">
        <v>29</v>
      </c>
      <c r="B39" s="31"/>
      <c r="C39" s="31"/>
      <c r="D39" s="30"/>
      <c r="E39" s="30"/>
      <c r="F39" s="32"/>
      <c r="G39" s="32"/>
      <c r="H39" s="30"/>
      <c r="I39" s="30"/>
      <c r="J39" s="30"/>
      <c r="K39" s="30"/>
      <c r="L39" s="30"/>
      <c r="M39" s="30"/>
      <c r="N39" s="30"/>
      <c r="O39" s="51" t="str">
        <f t="shared" si="1"/>
        <v/>
      </c>
      <c r="P39" s="51" t="str">
        <f t="shared" si="2"/>
        <v/>
      </c>
      <c r="Q39" s="51" t="str">
        <f t="shared" si="0"/>
        <v/>
      </c>
      <c r="R39" s="57" t="str">
        <f>IF(ISBLANK(L39)," ",VLOOKUP(L39,$AY$11:$AZ$999,2,FALSE))</f>
        <v xml:space="preserve"> </v>
      </c>
      <c r="S39" s="18" t="str">
        <f t="shared" si="3"/>
        <v xml:space="preserve"> </v>
      </c>
      <c r="T39" s="35" t="str">
        <f t="shared" si="4"/>
        <v/>
      </c>
      <c r="Z39" s="34"/>
      <c r="AA39" s="46" t="str">
        <f>IF($J$15="x",$V$2,"")</f>
        <v/>
      </c>
      <c r="AB39" s="36" t="str">
        <f>IF($J$15="x",$V$5,"")</f>
        <v/>
      </c>
      <c r="AC39" s="42"/>
    </row>
    <row r="40" spans="1:31" ht="19.5" customHeight="1" thickBot="1">
      <c r="A40" s="15">
        <v>30</v>
      </c>
      <c r="B40" s="31"/>
      <c r="C40" s="31"/>
      <c r="D40" s="30"/>
      <c r="E40" s="30"/>
      <c r="F40" s="32"/>
      <c r="G40" s="32"/>
      <c r="H40" s="30"/>
      <c r="I40" s="30"/>
      <c r="J40" s="30"/>
      <c r="K40" s="30"/>
      <c r="L40" s="30"/>
      <c r="M40" s="30"/>
      <c r="N40" s="30"/>
      <c r="O40" s="51" t="str">
        <f t="shared" si="1"/>
        <v/>
      </c>
      <c r="P40" s="51" t="str">
        <f t="shared" si="2"/>
        <v/>
      </c>
      <c r="Q40" s="51" t="str">
        <f t="shared" si="0"/>
        <v/>
      </c>
      <c r="R40" s="57" t="str">
        <f>IF(ISBLANK(L40)," ",VLOOKUP(L40,$AZ$11:$BA$999,2,FALSE))</f>
        <v xml:space="preserve"> </v>
      </c>
      <c r="S40" s="18" t="str">
        <f t="shared" si="3"/>
        <v xml:space="preserve"> </v>
      </c>
      <c r="T40" s="35" t="str">
        <f t="shared" si="4"/>
        <v/>
      </c>
      <c r="Z40" s="34"/>
      <c r="AA40" s="48" t="str">
        <f>IF($J$15="x",$U$2,"")</f>
        <v/>
      </c>
      <c r="AB40" s="37" t="str">
        <f>IF($J$15="x",$U$5,"")</f>
        <v/>
      </c>
      <c r="AC40" s="43"/>
    </row>
    <row r="41" spans="1:31" ht="19.5" customHeight="1" thickBot="1">
      <c r="A41" s="629" t="s">
        <v>135</v>
      </c>
      <c r="B41" s="629"/>
      <c r="C41" s="629"/>
      <c r="D41" s="629"/>
      <c r="E41" s="629"/>
      <c r="F41" s="629"/>
      <c r="G41" s="629"/>
      <c r="H41" s="629"/>
      <c r="I41" s="629"/>
      <c r="J41" s="629"/>
      <c r="K41" s="629"/>
      <c r="L41" s="629"/>
      <c r="M41" s="629"/>
      <c r="N41" s="629"/>
      <c r="O41" s="50">
        <f>SUM(O11:O40)</f>
        <v>0</v>
      </c>
      <c r="P41" s="50">
        <f>SUM(P11:P40)</f>
        <v>0</v>
      </c>
      <c r="Q41" s="49">
        <f>SUM(Q11:Q40)</f>
        <v>15</v>
      </c>
      <c r="AB41" s="45" t="str">
        <f>IF($H$16="x",$V$2,"")</f>
        <v/>
      </c>
      <c r="AC41" s="35" t="str">
        <f>IF($H$16="x",$V$3,"")</f>
        <v/>
      </c>
      <c r="AD41" s="41">
        <v>6</v>
      </c>
    </row>
    <row r="42" spans="1:31" ht="19.5" customHeight="1" thickBot="1">
      <c r="A42" s="630" t="s">
        <v>136</v>
      </c>
      <c r="B42" s="630"/>
      <c r="C42" s="630"/>
      <c r="D42" s="630"/>
      <c r="E42" s="630"/>
      <c r="F42" s="630"/>
      <c r="G42" s="630"/>
      <c r="H42" s="630"/>
      <c r="I42" s="630"/>
      <c r="J42" s="630"/>
      <c r="K42" s="630"/>
      <c r="L42" s="630"/>
      <c r="M42" s="630"/>
      <c r="N42" s="630"/>
      <c r="O42" s="636">
        <f>O41+P41+Q41</f>
        <v>15</v>
      </c>
      <c r="P42" s="637"/>
      <c r="Q42" s="27" t="str">
        <f>'PLEASE FILL IN HERE FIRST!!!'!B43</f>
        <v>Euro €</v>
      </c>
      <c r="AB42" s="46" t="str">
        <f>IF($H$16="x",$U$2,"")</f>
        <v/>
      </c>
      <c r="AC42" s="36" t="str">
        <f>IF($H$16="x",$U$3,"")</f>
        <v/>
      </c>
      <c r="AD42" s="42"/>
    </row>
    <row r="43" spans="1:31" ht="15.75">
      <c r="A43" t="s">
        <v>137</v>
      </c>
      <c r="D43" s="1"/>
      <c r="E43" s="1"/>
      <c r="F43" s="1"/>
      <c r="G43" s="1"/>
      <c r="H43" s="1"/>
      <c r="I43" s="1"/>
      <c r="J43" s="1"/>
      <c r="K43" s="1"/>
      <c r="L43" s="1"/>
      <c r="M43" s="1"/>
      <c r="N43" s="1"/>
      <c r="O43" s="1"/>
      <c r="P43" s="1"/>
      <c r="AB43" s="46" t="str">
        <f>IF($I$16="x",$V$2,"")</f>
        <v/>
      </c>
      <c r="AC43" s="36" t="str">
        <f>IF($I$16="x",$V$4,"")</f>
        <v/>
      </c>
      <c r="AD43" s="42"/>
    </row>
    <row r="44" spans="1:31" ht="15.75">
      <c r="D44" s="1"/>
      <c r="AB44" s="46" t="str">
        <f>IF($I$16="x",$U$2,"")</f>
        <v/>
      </c>
      <c r="AC44" s="36" t="str">
        <f>IF($I$16="x",$U$4,"")</f>
        <v/>
      </c>
      <c r="AD44" s="42"/>
    </row>
    <row r="45" spans="1:31" ht="15.75">
      <c r="A45" t="s">
        <v>105</v>
      </c>
      <c r="D45" s="1"/>
      <c r="F45" s="627">
        <f>'PLEASE FILL IN HERE FIRST!!!'!B33</f>
        <v>43666</v>
      </c>
      <c r="G45" s="628"/>
      <c r="AB45" s="46" t="str">
        <f>IF($J$16="x",$V$2,"")</f>
        <v/>
      </c>
      <c r="AC45" s="36" t="str">
        <f>IF($J$16="x",$V$5,"")</f>
        <v/>
      </c>
      <c r="AD45" s="42"/>
    </row>
    <row r="46" spans="1:31" ht="16.5" thickBot="1">
      <c r="A46" s="4" t="s">
        <v>108</v>
      </c>
      <c r="C46" s="1"/>
      <c r="D46" s="1"/>
      <c r="AB46" s="48" t="str">
        <f>IF($J$16="x",$U$2,"")</f>
        <v/>
      </c>
      <c r="AC46" s="37" t="str">
        <f>IF($J$16="x",$U$5,"")</f>
        <v/>
      </c>
      <c r="AD46" s="43"/>
    </row>
    <row r="47" spans="1:31" s="2" customFormat="1" ht="15.75">
      <c r="A47" s="22" t="str">
        <f>'PLEASE FILL IN HERE FIRST!!!'!B23</f>
        <v>Bulgarian Table Tennis Federation</v>
      </c>
      <c r="B47" s="16" t="s">
        <v>107</v>
      </c>
      <c r="C47" s="24" t="str">
        <f>'PLEASE FILL IN HERE FIRST!!!'!B27</f>
        <v>+359 2 930 06 07</v>
      </c>
      <c r="D47" s="25"/>
      <c r="E47" s="26" t="s">
        <v>101</v>
      </c>
      <c r="F47" s="623"/>
      <c r="G47" s="624"/>
      <c r="H47" s="23"/>
      <c r="I47" s="23"/>
      <c r="R47" s="58"/>
      <c r="S47" s="18"/>
      <c r="T47" s="18"/>
      <c r="U47" s="18"/>
      <c r="V47" s="18"/>
      <c r="AC47" s="45" t="str">
        <f>IF($H$17="x",$V$2,"")</f>
        <v/>
      </c>
      <c r="AD47" s="35" t="str">
        <f>IF($H$17="x",$V$3,"")</f>
        <v/>
      </c>
      <c r="AE47" s="41">
        <v>7</v>
      </c>
    </row>
    <row r="48" spans="1:31" s="2" customFormat="1" ht="15.75">
      <c r="B48" s="16" t="s">
        <v>104</v>
      </c>
      <c r="C48" s="634" t="str">
        <f>'PLEASE FILL IN HERE FIRST!!!'!B29</f>
        <v>bttf@abv.bg, accommodation@asarelbulgariaopen.com</v>
      </c>
      <c r="D48" s="634"/>
      <c r="E48" s="635"/>
      <c r="F48" s="625"/>
      <c r="G48" s="626"/>
      <c r="R48" s="58"/>
      <c r="S48" s="16"/>
      <c r="T48" s="16"/>
      <c r="U48" s="16"/>
      <c r="V48" s="16"/>
      <c r="AC48" s="46" t="str">
        <f>IF($H$17="x",$U$2,"")</f>
        <v/>
      </c>
      <c r="AD48" s="36" t="str">
        <f>IF($H$17="x",$U$3,"")</f>
        <v/>
      </c>
      <c r="AE48" s="42"/>
    </row>
    <row r="49" spans="6:33" ht="15.75">
      <c r="F49" s="622"/>
      <c r="G49" s="622"/>
      <c r="H49" s="10"/>
      <c r="S49" s="16"/>
      <c r="T49" s="16"/>
      <c r="U49" s="16"/>
      <c r="V49" s="16"/>
      <c r="AC49" s="46" t="str">
        <f>IF($I$17="x",$V$2,"")</f>
        <v/>
      </c>
      <c r="AD49" s="36" t="str">
        <f>IF($I$17="x",$V$4,"")</f>
        <v/>
      </c>
      <c r="AE49" s="42"/>
    </row>
    <row r="50" spans="6:33" ht="15.75">
      <c r="AC50" s="46" t="str">
        <f>IF($I$17="x",$U$2,"")</f>
        <v/>
      </c>
      <c r="AD50" s="36" t="str">
        <f>IF($I$17="x",$U$4,"")</f>
        <v/>
      </c>
      <c r="AE50" s="42"/>
    </row>
    <row r="51" spans="6:33" ht="15.75">
      <c r="AC51" s="46" t="str">
        <f>IF($J$17="x",$V$2,"")</f>
        <v/>
      </c>
      <c r="AD51" s="36" t="str">
        <f>IF($J$17="x",$V$5,"")</f>
        <v/>
      </c>
      <c r="AE51" s="42"/>
    </row>
    <row r="52" spans="6:33" ht="16.5" thickBot="1">
      <c r="AC52" s="48" t="str">
        <f>IF($J$17="x",$U$2,"")</f>
        <v/>
      </c>
      <c r="AD52" s="37" t="str">
        <f>IF($J$17="x",$U$5,"")</f>
        <v/>
      </c>
      <c r="AE52" s="43"/>
    </row>
    <row r="53" spans="6:33" ht="15.75">
      <c r="AD53" s="45" t="str">
        <f>IF($H$18="x",$V$2,"")</f>
        <v/>
      </c>
      <c r="AE53" s="35" t="str">
        <f>IF($H$18="x",$V$3,"")</f>
        <v/>
      </c>
      <c r="AF53" s="41">
        <v>8</v>
      </c>
    </row>
    <row r="54" spans="6:33" ht="15.75">
      <c r="AD54" s="46" t="str">
        <f>IF($H$18="x",$U$2,"")</f>
        <v/>
      </c>
      <c r="AE54" s="36" t="str">
        <f>IF($H$18="x",$U$3,"")</f>
        <v/>
      </c>
      <c r="AF54" s="42"/>
    </row>
    <row r="55" spans="6:33" ht="15.75">
      <c r="AD55" s="46" t="str">
        <f>IF($I$18="x",$V$2,"")</f>
        <v/>
      </c>
      <c r="AE55" s="36" t="str">
        <f>IF($I$18="x",$V$4,"")</f>
        <v/>
      </c>
      <c r="AF55" s="42"/>
    </row>
    <row r="56" spans="6:33" ht="15.75">
      <c r="AD56" s="46" t="str">
        <f>IF($I$18="x",$U$2,"")</f>
        <v/>
      </c>
      <c r="AE56" s="36" t="str">
        <f>IF($I$18="x",$U$4,"")</f>
        <v/>
      </c>
      <c r="AF56" s="42"/>
    </row>
    <row r="57" spans="6:33" ht="15.75">
      <c r="AD57" s="46" t="str">
        <f>IF($J$18="x",$V$2,"")</f>
        <v/>
      </c>
      <c r="AE57" s="36" t="str">
        <f>IF($J$18="x",$V$5,"")</f>
        <v/>
      </c>
      <c r="AF57" s="42"/>
    </row>
    <row r="58" spans="6:33" ht="16.5" thickBot="1">
      <c r="AD58" s="48" t="str">
        <f>IF($J$18="x",$U$2,"")</f>
        <v/>
      </c>
      <c r="AE58" s="37" t="str">
        <f>IF($J$18="x",$U$5,"")</f>
        <v/>
      </c>
      <c r="AF58" s="43"/>
    </row>
    <row r="59" spans="6:33" ht="15.75">
      <c r="AE59" s="45" t="str">
        <f>IF($H$19="x",$V$2,"")</f>
        <v/>
      </c>
      <c r="AF59" s="35" t="str">
        <f>IF($H$19="x",$V$3,"")</f>
        <v/>
      </c>
      <c r="AG59" s="41">
        <v>9</v>
      </c>
    </row>
    <row r="60" spans="6:33" ht="15.75">
      <c r="AE60" s="46" t="str">
        <f>IF($H$19="x",$U$2,"")</f>
        <v/>
      </c>
      <c r="AF60" s="36" t="str">
        <f>IF($H$19="x",$U$3,"")</f>
        <v/>
      </c>
      <c r="AG60" s="42"/>
    </row>
    <row r="61" spans="6:33" ht="15.75">
      <c r="AE61" s="46" t="str">
        <f>IF($I$19="x",$V$2,"")</f>
        <v/>
      </c>
      <c r="AF61" s="36" t="str">
        <f>IF($I$19="x",$V$4,"")</f>
        <v/>
      </c>
      <c r="AG61" s="42"/>
    </row>
    <row r="62" spans="6:33" ht="15.75">
      <c r="AE62" s="46" t="str">
        <f>IF($I$19="x",$U$2,"")</f>
        <v/>
      </c>
      <c r="AF62" s="36" t="str">
        <f>IF($I$19="x",$U$4,"")</f>
        <v/>
      </c>
      <c r="AG62" s="42"/>
    </row>
    <row r="63" spans="6:33" ht="15.75">
      <c r="AE63" s="46" t="str">
        <f>IF($J$19="x",$V$2,"")</f>
        <v/>
      </c>
      <c r="AF63" s="36" t="str">
        <f>IF($J$19="x",$V$5,"")</f>
        <v/>
      </c>
      <c r="AG63" s="42"/>
    </row>
    <row r="64" spans="6:33" ht="16.5" thickBot="1">
      <c r="AE64" s="48" t="str">
        <f>IF($J$19="x",$U$2,"")</f>
        <v/>
      </c>
      <c r="AF64" s="37" t="str">
        <f>IF($J$19="x",$U$5,"")</f>
        <v/>
      </c>
      <c r="AG64" s="43"/>
    </row>
    <row r="65" spans="32:36" ht="15.75">
      <c r="AF65" s="45" t="str">
        <f>IF($H$20="x",$V$2,"")</f>
        <v/>
      </c>
      <c r="AG65" s="35" t="str">
        <f>IF($H$20="x",$V$3,"")</f>
        <v/>
      </c>
      <c r="AH65" s="41">
        <v>10</v>
      </c>
    </row>
    <row r="66" spans="32:36" ht="15.75">
      <c r="AF66" s="46" t="str">
        <f>IF($H$20="x",$U$2,"")</f>
        <v/>
      </c>
      <c r="AG66" s="36" t="str">
        <f>IF($H$20="x",$U$3,"")</f>
        <v/>
      </c>
      <c r="AH66" s="42"/>
    </row>
    <row r="67" spans="32:36" ht="15.75">
      <c r="AF67" s="46" t="str">
        <f>IF($I$20="x",$V$2,"")</f>
        <v/>
      </c>
      <c r="AG67" s="36" t="str">
        <f>IF($I$20="x",$V$4,"")</f>
        <v/>
      </c>
      <c r="AH67" s="42"/>
    </row>
    <row r="68" spans="32:36" ht="15.75">
      <c r="AF68" s="46" t="str">
        <f>IF($I$20="x",$U$2,"")</f>
        <v/>
      </c>
      <c r="AG68" s="36" t="str">
        <f>IF($I$20="x",$U$4,"")</f>
        <v/>
      </c>
      <c r="AH68" s="42"/>
    </row>
    <row r="69" spans="32:36" ht="15.75">
      <c r="AF69" s="46" t="str">
        <f>IF($J$20="x",$V$2,"")</f>
        <v/>
      </c>
      <c r="AG69" s="36" t="str">
        <f>IF($J$20="x",$V$5,"")</f>
        <v/>
      </c>
      <c r="AH69" s="42"/>
    </row>
    <row r="70" spans="32:36" ht="16.5" thickBot="1">
      <c r="AF70" s="48" t="str">
        <f>IF($J$20="x",$U$2,"")</f>
        <v/>
      </c>
      <c r="AG70" s="37" t="str">
        <f>IF($J$20="x",$U$5,"")</f>
        <v/>
      </c>
      <c r="AH70" s="43"/>
    </row>
    <row r="71" spans="32:36" ht="15.75">
      <c r="AG71" s="45" t="str">
        <f>IF($H$21="x",$V$2,"")</f>
        <v/>
      </c>
      <c r="AH71" s="35" t="str">
        <f>IF($H$21="x",$V$3,"")</f>
        <v/>
      </c>
      <c r="AI71" s="41">
        <v>11</v>
      </c>
    </row>
    <row r="72" spans="32:36" ht="15.75">
      <c r="AG72" s="46" t="str">
        <f>IF($H$21="x",$U$2,"")</f>
        <v/>
      </c>
      <c r="AH72" s="36" t="str">
        <f>IF($H$21="x",$U$3,"")</f>
        <v/>
      </c>
      <c r="AI72" s="42"/>
    </row>
    <row r="73" spans="32:36" ht="15.75">
      <c r="AG73" s="46" t="str">
        <f>IF($I$21="x",$V$2,"")</f>
        <v/>
      </c>
      <c r="AH73" s="36" t="str">
        <f>IF($I$21="x",$V$4,"")</f>
        <v/>
      </c>
      <c r="AI73" s="42"/>
    </row>
    <row r="74" spans="32:36" ht="15.75">
      <c r="AG74" s="46" t="str">
        <f>IF($I$21="x",$U$2,"")</f>
        <v/>
      </c>
      <c r="AH74" s="36" t="str">
        <f>IF($I$21="x",$U$4,"")</f>
        <v/>
      </c>
      <c r="AI74" s="42"/>
    </row>
    <row r="75" spans="32:36" ht="15.75">
      <c r="AG75" s="46" t="str">
        <f>IF($J$21="x",$V$2,"")</f>
        <v/>
      </c>
      <c r="AH75" s="36" t="str">
        <f>IF($J$21="x",$V$5,"")</f>
        <v/>
      </c>
      <c r="AI75" s="42"/>
    </row>
    <row r="76" spans="32:36" ht="16.5" thickBot="1">
      <c r="AG76" s="48" t="str">
        <f>IF($J$21="x",$U$2,"")</f>
        <v/>
      </c>
      <c r="AH76" s="37" t="str">
        <f>IF($J$21="x",$U$5,"")</f>
        <v/>
      </c>
      <c r="AI76" s="43"/>
    </row>
    <row r="77" spans="32:36" ht="15.75">
      <c r="AH77" s="45" t="str">
        <f>IF($H$22="x",$V$2,"")</f>
        <v/>
      </c>
      <c r="AI77" s="35" t="str">
        <f>IF($H$22="x",$V$3,"")</f>
        <v/>
      </c>
      <c r="AJ77" s="41">
        <v>12</v>
      </c>
    </row>
    <row r="78" spans="32:36" ht="15.75">
      <c r="AH78" s="46" t="str">
        <f>IF($H$22="x",$U$2,"")</f>
        <v/>
      </c>
      <c r="AI78" s="36" t="str">
        <f>IF($H$22="x",$U$3,"")</f>
        <v/>
      </c>
      <c r="AJ78" s="42"/>
    </row>
    <row r="79" spans="32:36" ht="15.75">
      <c r="AH79" s="46" t="str">
        <f>IF($I$22="x",$V$2,"")</f>
        <v/>
      </c>
      <c r="AI79" s="36" t="str">
        <f>IF($I$22="x",$V$4,"")</f>
        <v/>
      </c>
      <c r="AJ79" s="42"/>
    </row>
    <row r="80" spans="32:36" ht="15.75">
      <c r="AH80" s="46" t="str">
        <f>IF($I$22="x",$U$2,"")</f>
        <v/>
      </c>
      <c r="AI80" s="36" t="str">
        <f>IF($I$22="x",$U$4,"")</f>
        <v/>
      </c>
      <c r="AJ80" s="42"/>
    </row>
    <row r="81" spans="34:39" ht="15.75">
      <c r="AH81" s="46" t="str">
        <f>IF($J$22="x",$V$2,"")</f>
        <v/>
      </c>
      <c r="AI81" s="36" t="str">
        <f>IF($J$22="x",$V$5,"")</f>
        <v/>
      </c>
      <c r="AJ81" s="42"/>
    </row>
    <row r="82" spans="34:39" ht="16.5" thickBot="1">
      <c r="AH82" s="48" t="str">
        <f>IF($J$22="x",$U$2,"")</f>
        <v/>
      </c>
      <c r="AI82" s="37" t="str">
        <f>IF($J$22="x",$U$5,"")</f>
        <v/>
      </c>
      <c r="AJ82" s="43"/>
    </row>
    <row r="83" spans="34:39" ht="15.75">
      <c r="AI83" s="45" t="str">
        <f>IF($H$23="x",$V$2,"")</f>
        <v/>
      </c>
      <c r="AJ83" s="35" t="str">
        <f>IF($H$23="x",$V$3,"")</f>
        <v/>
      </c>
      <c r="AK83" s="41">
        <v>13</v>
      </c>
    </row>
    <row r="84" spans="34:39" ht="15.75">
      <c r="AI84" s="46" t="str">
        <f>IF($H$23="x",$U$2,"")</f>
        <v/>
      </c>
      <c r="AJ84" s="36" t="str">
        <f>IF($H$23="x",$U$3,"")</f>
        <v/>
      </c>
      <c r="AK84" s="42"/>
    </row>
    <row r="85" spans="34:39" ht="15.75">
      <c r="AI85" s="46" t="str">
        <f>IF($I$23="x",$V$2,"")</f>
        <v/>
      </c>
      <c r="AJ85" s="36" t="str">
        <f>IF($I$23="x",$V$4,"")</f>
        <v/>
      </c>
      <c r="AK85" s="42"/>
    </row>
    <row r="86" spans="34:39" ht="15.75">
      <c r="AI86" s="46" t="str">
        <f>IF($I$23="x",$U$2,"")</f>
        <v/>
      </c>
      <c r="AJ86" s="36" t="str">
        <f>IF($I$23="x",$U$4,"")</f>
        <v/>
      </c>
      <c r="AK86" s="42"/>
    </row>
    <row r="87" spans="34:39" ht="15.75">
      <c r="AI87" s="46" t="str">
        <f>IF($J$23="x",$V$2,"")</f>
        <v/>
      </c>
      <c r="AJ87" s="36" t="str">
        <f>IF($J$23="x",$V$5,"")</f>
        <v/>
      </c>
      <c r="AK87" s="42"/>
    </row>
    <row r="88" spans="34:39" ht="16.5" thickBot="1">
      <c r="AI88" s="48" t="str">
        <f>IF($J$23="x",$U$2,"")</f>
        <v/>
      </c>
      <c r="AJ88" s="37" t="str">
        <f>IF($J$23="x",$U$5,"")</f>
        <v/>
      </c>
      <c r="AK88" s="43"/>
    </row>
    <row r="89" spans="34:39" ht="15.75">
      <c r="AJ89" s="45" t="str">
        <f>IF($H$24="x",$V$2,"")</f>
        <v/>
      </c>
      <c r="AK89" s="35" t="str">
        <f>IF($H$24="x",$V$3,"")</f>
        <v/>
      </c>
      <c r="AL89" s="41">
        <v>14</v>
      </c>
    </row>
    <row r="90" spans="34:39" ht="15.75">
      <c r="AJ90" s="46" t="str">
        <f>IF($H$24="x",$U$2,"")</f>
        <v/>
      </c>
      <c r="AK90" s="36" t="str">
        <f>IF($H$24="x",$U$3,"")</f>
        <v/>
      </c>
      <c r="AL90" s="42"/>
    </row>
    <row r="91" spans="34:39" ht="15.75">
      <c r="AJ91" s="46" t="str">
        <f>IF($I$24="x",$V$2,"")</f>
        <v/>
      </c>
      <c r="AK91" s="36" t="str">
        <f>IF($I$24="x",$V$4,"")</f>
        <v/>
      </c>
      <c r="AL91" s="42"/>
    </row>
    <row r="92" spans="34:39" ht="15.75">
      <c r="AJ92" s="46" t="str">
        <f>IF($I$24="x",$U$2,"")</f>
        <v/>
      </c>
      <c r="AK92" s="36" t="str">
        <f>IF($I$24="x",$U$4,"")</f>
        <v/>
      </c>
      <c r="AL92" s="42"/>
    </row>
    <row r="93" spans="34:39" ht="15.75">
      <c r="AJ93" s="46" t="str">
        <f>IF($J$24="x",$V$2,"")</f>
        <v/>
      </c>
      <c r="AK93" s="36" t="str">
        <f>IF($J$24="x",$V$5,"")</f>
        <v/>
      </c>
      <c r="AL93" s="42"/>
    </row>
    <row r="94" spans="34:39" ht="16.5" thickBot="1">
      <c r="AJ94" s="48" t="str">
        <f>IF($J$24="x",$U$2,"")</f>
        <v/>
      </c>
      <c r="AK94" s="37" t="str">
        <f>IF($J$24="x",$U$5,"")</f>
        <v/>
      </c>
      <c r="AL94" s="43"/>
    </row>
    <row r="95" spans="34:39" ht="15.75">
      <c r="AK95" s="45" t="str">
        <f>IF($H$25="x",$V$2,"")</f>
        <v/>
      </c>
      <c r="AL95" s="35" t="str">
        <f>IF($H$25="x",$V$3,"")</f>
        <v/>
      </c>
      <c r="AM95" s="41">
        <v>15</v>
      </c>
    </row>
    <row r="96" spans="34:39" ht="15.75">
      <c r="AK96" s="46" t="str">
        <f>IF($H$25="x",$U$2,"")</f>
        <v/>
      </c>
      <c r="AL96" s="36" t="str">
        <f>IF($H$25="x",$U$3,"")</f>
        <v/>
      </c>
      <c r="AM96" s="42"/>
    </row>
    <row r="97" spans="37:41" ht="15.75">
      <c r="AK97" s="46" t="str">
        <f>IF($I$25="x",$V$2,"")</f>
        <v/>
      </c>
      <c r="AL97" s="36" t="str">
        <f>IF($I$25="x",$V$4,"")</f>
        <v/>
      </c>
      <c r="AM97" s="42"/>
    </row>
    <row r="98" spans="37:41" ht="15.75">
      <c r="AK98" s="46" t="str">
        <f>IF($I$25="x",$U$2,"")</f>
        <v/>
      </c>
      <c r="AL98" s="36" t="str">
        <f>IF($I$25="x",$U$4,"")</f>
        <v/>
      </c>
      <c r="AM98" s="42"/>
    </row>
    <row r="99" spans="37:41" ht="15.75">
      <c r="AK99" s="46" t="str">
        <f>IF($J$25="x",$V$2,"")</f>
        <v/>
      </c>
      <c r="AL99" s="36" t="str">
        <f>IF($J$25="x",$V$5,"")</f>
        <v/>
      </c>
      <c r="AM99" s="42"/>
    </row>
    <row r="100" spans="37:41" ht="16.5" thickBot="1">
      <c r="AK100" s="48" t="str">
        <f>IF($J$25="x",$U$2,"")</f>
        <v/>
      </c>
      <c r="AL100" s="37" t="str">
        <f>IF($J$25="x",$U$5,"")</f>
        <v/>
      </c>
      <c r="AM100" s="43"/>
    </row>
    <row r="101" spans="37:41" ht="15.75">
      <c r="AL101" s="45" t="str">
        <f>IF($H$26="x",$V$2,"")</f>
        <v/>
      </c>
      <c r="AM101" s="35" t="str">
        <f>IF($H$26="x",$V$3,"")</f>
        <v/>
      </c>
      <c r="AN101" s="41">
        <v>16</v>
      </c>
    </row>
    <row r="102" spans="37:41" ht="15.75">
      <c r="AL102" s="46" t="str">
        <f>IF($H$26="x",$U$2,"")</f>
        <v/>
      </c>
      <c r="AM102" s="36" t="str">
        <f>IF($H$26="x",$U$3,"")</f>
        <v/>
      </c>
      <c r="AN102" s="42"/>
    </row>
    <row r="103" spans="37:41" ht="15.75">
      <c r="AL103" s="46" t="str">
        <f>IF($I$26="x",$V$2,"")</f>
        <v/>
      </c>
      <c r="AM103" s="36" t="str">
        <f>IF($I$26="x",$V$4,"")</f>
        <v/>
      </c>
      <c r="AN103" s="42"/>
    </row>
    <row r="104" spans="37:41" ht="15.75">
      <c r="AL104" s="46" t="str">
        <f>IF($I$26="x",$U$2,"")</f>
        <v/>
      </c>
      <c r="AM104" s="36" t="str">
        <f>IF($I$26="x",$U$4,"")</f>
        <v/>
      </c>
      <c r="AN104" s="42"/>
    </row>
    <row r="105" spans="37:41" ht="15.75">
      <c r="AL105" s="46" t="str">
        <f>IF($J$26="x",$V$2,"")</f>
        <v/>
      </c>
      <c r="AM105" s="36" t="str">
        <f>IF($J$26="x",$V$5,"")</f>
        <v/>
      </c>
      <c r="AN105" s="42"/>
    </row>
    <row r="106" spans="37:41" ht="16.5" thickBot="1">
      <c r="AL106" s="48" t="str">
        <f>IF($J$26="x",$U$2,"")</f>
        <v/>
      </c>
      <c r="AM106" s="37" t="str">
        <f>IF($J$26="x",$U$5,"")</f>
        <v/>
      </c>
      <c r="AN106" s="43"/>
    </row>
    <row r="107" spans="37:41" ht="15.75">
      <c r="AM107" s="45" t="str">
        <f>IF($H$27="x",$V$2,"")</f>
        <v/>
      </c>
      <c r="AN107" s="35" t="str">
        <f>IF($H$27="x",$V$3,"")</f>
        <v/>
      </c>
      <c r="AO107" s="41">
        <v>17</v>
      </c>
    </row>
    <row r="108" spans="37:41" ht="15.75">
      <c r="AM108" s="46" t="str">
        <f>IF($H$27="x",$U$2,"")</f>
        <v/>
      </c>
      <c r="AN108" s="36" t="str">
        <f>IF($H$27="x",$U$3,"")</f>
        <v/>
      </c>
      <c r="AO108" s="42"/>
    </row>
    <row r="109" spans="37:41" ht="15.75">
      <c r="AM109" s="46" t="str">
        <f>IF($I$27="x",$V$2,"")</f>
        <v/>
      </c>
      <c r="AN109" s="36" t="str">
        <f>IF($I$27="x",$V$4,"")</f>
        <v/>
      </c>
      <c r="AO109" s="42"/>
    </row>
    <row r="110" spans="37:41" ht="15.75">
      <c r="AM110" s="46" t="str">
        <f>IF($I$27="x",$U$2,"")</f>
        <v/>
      </c>
      <c r="AN110" s="36" t="str">
        <f>IF($I$27="x",$U$4,"")</f>
        <v/>
      </c>
      <c r="AO110" s="42"/>
    </row>
    <row r="111" spans="37:41" ht="15.75">
      <c r="AM111" s="46" t="str">
        <f>IF($J$27="x",$V$2,"")</f>
        <v/>
      </c>
      <c r="AN111" s="36" t="str">
        <f>IF($J$27="x",$V$5,"")</f>
        <v/>
      </c>
      <c r="AO111" s="42"/>
    </row>
    <row r="112" spans="37:41" ht="16.5" thickBot="1">
      <c r="AM112" s="48" t="str">
        <f>IF($J$27="x",$U$2,"")</f>
        <v/>
      </c>
      <c r="AN112" s="37" t="str">
        <f>IF($J$27="x",$U$5,"")</f>
        <v/>
      </c>
      <c r="AO112" s="43"/>
    </row>
    <row r="113" spans="40:44" ht="15.75">
      <c r="AN113" s="45" t="str">
        <f>IF($H$28="x",$V$2,"")</f>
        <v/>
      </c>
      <c r="AO113" s="35" t="str">
        <f>IF($H$28="x",$V$3,"")</f>
        <v/>
      </c>
      <c r="AP113" s="41">
        <v>18</v>
      </c>
    </row>
    <row r="114" spans="40:44" ht="15.75">
      <c r="AN114" s="46" t="str">
        <f>IF($H$28="x",$U$2,"")</f>
        <v/>
      </c>
      <c r="AO114" s="36" t="str">
        <f>IF($H$28="x",$U$3,"")</f>
        <v/>
      </c>
      <c r="AP114" s="42"/>
    </row>
    <row r="115" spans="40:44" ht="15.75">
      <c r="AN115" s="46" t="str">
        <f>IF($I$28="x",$V$2,"")</f>
        <v/>
      </c>
      <c r="AO115" s="36" t="str">
        <f>IF($I$28="x",$V$4,"")</f>
        <v/>
      </c>
      <c r="AP115" s="42"/>
    </row>
    <row r="116" spans="40:44" ht="15.75">
      <c r="AN116" s="46" t="str">
        <f>IF($I$28="x",$U$2,"")</f>
        <v/>
      </c>
      <c r="AO116" s="36" t="str">
        <f>IF($I$28="x",$U$4,"")</f>
        <v/>
      </c>
      <c r="AP116" s="42"/>
    </row>
    <row r="117" spans="40:44" ht="15.75">
      <c r="AN117" s="46" t="str">
        <f>IF($J$28="x",$V$2,"")</f>
        <v/>
      </c>
      <c r="AO117" s="36" t="str">
        <f>IF($J$28="x",$V$5,"")</f>
        <v/>
      </c>
      <c r="AP117" s="42"/>
    </row>
    <row r="118" spans="40:44" ht="16.5" thickBot="1">
      <c r="AN118" s="48" t="str">
        <f>IF($J$28="x",$U$2,"")</f>
        <v/>
      </c>
      <c r="AO118" s="37" t="str">
        <f>IF($J$28="x",$U$5,"")</f>
        <v/>
      </c>
      <c r="AP118" s="43"/>
    </row>
    <row r="119" spans="40:44" ht="15.75">
      <c r="AO119" s="45" t="str">
        <f>IF($H$29="x",$V$2,"")</f>
        <v/>
      </c>
      <c r="AP119" s="35" t="str">
        <f>IF($H$29="x",$V$3,"")</f>
        <v/>
      </c>
      <c r="AQ119" s="41">
        <v>19</v>
      </c>
    </row>
    <row r="120" spans="40:44" ht="15.75">
      <c r="AO120" s="46" t="str">
        <f>IF($H$29="x",$U$2,"")</f>
        <v/>
      </c>
      <c r="AP120" s="36" t="str">
        <f>IF($H$29="x",$U$3,"")</f>
        <v/>
      </c>
      <c r="AQ120" s="42"/>
    </row>
    <row r="121" spans="40:44" ht="15.75">
      <c r="AO121" s="46" t="str">
        <f>IF($I$29="x",$V$2,"")</f>
        <v/>
      </c>
      <c r="AP121" s="36" t="str">
        <f>IF($I$29="x",$V$4,"")</f>
        <v/>
      </c>
      <c r="AQ121" s="42"/>
    </row>
    <row r="122" spans="40:44" ht="15.75">
      <c r="AO122" s="46" t="str">
        <f>IF($I$29="x",$U$2,"")</f>
        <v/>
      </c>
      <c r="AP122" s="36" t="str">
        <f>IF($I$29="x",$U$4,"")</f>
        <v/>
      </c>
      <c r="AQ122" s="42"/>
    </row>
    <row r="123" spans="40:44" ht="15.75">
      <c r="AO123" s="46" t="str">
        <f>IF($J$29="x",$V$2,"")</f>
        <v/>
      </c>
      <c r="AP123" s="36" t="str">
        <f>IF($J$29="x",$V$5,"")</f>
        <v/>
      </c>
      <c r="AQ123" s="42"/>
    </row>
    <row r="124" spans="40:44" ht="16.5" thickBot="1">
      <c r="AO124" s="48" t="str">
        <f>IF($J$29="x",$U$2,"")</f>
        <v/>
      </c>
      <c r="AP124" s="37" t="str">
        <f>IF($J$29="x",$U$5,"")</f>
        <v/>
      </c>
      <c r="AQ124" s="43"/>
    </row>
    <row r="125" spans="40:44" ht="15.75">
      <c r="AP125" s="45" t="str">
        <f>IF($H$30="x",$V$2,"")</f>
        <v/>
      </c>
      <c r="AQ125" s="35" t="str">
        <f>IF($H$30="x",$V$3,"")</f>
        <v/>
      </c>
      <c r="AR125" s="41">
        <v>20</v>
      </c>
    </row>
    <row r="126" spans="40:44" ht="15.75">
      <c r="AP126" s="46" t="str">
        <f>IF($H$30="x",$U$2,"")</f>
        <v/>
      </c>
      <c r="AQ126" s="36" t="str">
        <f>IF($H$30="x",$U$3,"")</f>
        <v/>
      </c>
      <c r="AR126" s="42"/>
    </row>
    <row r="127" spans="40:44" ht="15.75">
      <c r="AP127" s="46" t="str">
        <f>IF($I$30="x",$V$2,"")</f>
        <v/>
      </c>
      <c r="AQ127" s="36" t="str">
        <f>IF($I$30="x",$V$4,"")</f>
        <v/>
      </c>
      <c r="AR127" s="42"/>
    </row>
    <row r="128" spans="40:44" ht="15.75">
      <c r="AP128" s="46" t="str">
        <f>IF($I$30="x",$U$2,"")</f>
        <v/>
      </c>
      <c r="AQ128" s="36" t="str">
        <f>IF($I$30="x",$U$4,"")</f>
        <v/>
      </c>
      <c r="AR128" s="42"/>
    </row>
    <row r="129" spans="42:47" ht="15.75">
      <c r="AP129" s="46" t="str">
        <f>IF($J$30="x",$V$2,"")</f>
        <v/>
      </c>
      <c r="AQ129" s="36" t="str">
        <f>IF($J$30="x",$V$5,"")</f>
        <v/>
      </c>
      <c r="AR129" s="42"/>
    </row>
    <row r="130" spans="42:47" ht="16.5" thickBot="1">
      <c r="AP130" s="48" t="str">
        <f>IF($J$30="x",$U$2,"")</f>
        <v/>
      </c>
      <c r="AQ130" s="37" t="str">
        <f>IF($J$30="x",$U$5,"")</f>
        <v/>
      </c>
      <c r="AR130" s="43"/>
    </row>
    <row r="131" spans="42:47" ht="15.75">
      <c r="AQ131" s="45" t="str">
        <f>IF($H$31="x",$V$2,"")</f>
        <v/>
      </c>
      <c r="AR131" s="35" t="str">
        <f>IF($H$31="x",$V$3,"")</f>
        <v/>
      </c>
      <c r="AS131" s="41">
        <v>21</v>
      </c>
    </row>
    <row r="132" spans="42:47" ht="15.75">
      <c r="AQ132" s="46" t="str">
        <f>IF($H$31="x",$U$2,"")</f>
        <v/>
      </c>
      <c r="AR132" s="36" t="str">
        <f>IF($H$31="x",$U$3,"")</f>
        <v/>
      </c>
      <c r="AS132" s="42"/>
    </row>
    <row r="133" spans="42:47" ht="15.75">
      <c r="AQ133" s="46" t="str">
        <f>IF($I$31="x",$V$2,"")</f>
        <v/>
      </c>
      <c r="AR133" s="36" t="str">
        <f>IF($I$31="x",$V$4,"")</f>
        <v/>
      </c>
      <c r="AS133" s="42"/>
    </row>
    <row r="134" spans="42:47" ht="15.75">
      <c r="AQ134" s="46" t="str">
        <f>IF($I$31="x",$U$2,"")</f>
        <v/>
      </c>
      <c r="AR134" s="36" t="str">
        <f>IF($I$31="x",$U$4,"")</f>
        <v/>
      </c>
      <c r="AS134" s="42"/>
    </row>
    <row r="135" spans="42:47" ht="15.75">
      <c r="AQ135" s="46" t="str">
        <f>IF($J$31="x",$V$2,"")</f>
        <v/>
      </c>
      <c r="AR135" s="36" t="str">
        <f>IF($J$31="x",$V$5,"")</f>
        <v/>
      </c>
      <c r="AS135" s="42"/>
    </row>
    <row r="136" spans="42:47" ht="16.5" thickBot="1">
      <c r="AQ136" s="48" t="str">
        <f>IF($J$31="x",$U$2,"")</f>
        <v/>
      </c>
      <c r="AR136" s="37" t="str">
        <f>IF($J$31="x",$U$5,"")</f>
        <v/>
      </c>
      <c r="AS136" s="43"/>
    </row>
    <row r="137" spans="42:47" ht="15.75">
      <c r="AR137" s="45" t="str">
        <f>IF($H$32="x",$V$2,"")</f>
        <v/>
      </c>
      <c r="AS137" s="35" t="str">
        <f>IF($H$32="x",$V$3,"")</f>
        <v/>
      </c>
      <c r="AT137" s="41">
        <v>22</v>
      </c>
    </row>
    <row r="138" spans="42:47" ht="15.75">
      <c r="AR138" s="46" t="str">
        <f>IF($H$32="x",$U$2,"")</f>
        <v/>
      </c>
      <c r="AS138" s="36" t="str">
        <f>IF($H$32="x",$U$3,"")</f>
        <v/>
      </c>
      <c r="AT138" s="42"/>
    </row>
    <row r="139" spans="42:47" ht="15.75">
      <c r="AR139" s="46" t="str">
        <f>IF($I$32="x",$V$2,"")</f>
        <v/>
      </c>
      <c r="AS139" s="36" t="str">
        <f>IF($I$32="x",$V$4,"")</f>
        <v/>
      </c>
      <c r="AT139" s="42"/>
    </row>
    <row r="140" spans="42:47" ht="15.75">
      <c r="AR140" s="46" t="str">
        <f>IF($I$32="x",$U$2,"")</f>
        <v/>
      </c>
      <c r="AS140" s="36" t="str">
        <f>IF($I$32="x",$U$4,"")</f>
        <v/>
      </c>
      <c r="AT140" s="42"/>
    </row>
    <row r="141" spans="42:47" ht="15.75">
      <c r="AR141" s="46" t="str">
        <f>IF($J$32="x",$V$2,"")</f>
        <v/>
      </c>
      <c r="AS141" s="36" t="str">
        <f>IF($J$32="x",$V$5,"")</f>
        <v/>
      </c>
      <c r="AT141" s="42"/>
    </row>
    <row r="142" spans="42:47" ht="16.5" thickBot="1">
      <c r="AR142" s="48" t="str">
        <f>IF($J$32="x",$U$2,"")</f>
        <v/>
      </c>
      <c r="AS142" s="37" t="str">
        <f>IF($J$32="x",$U$5,"")</f>
        <v/>
      </c>
      <c r="AT142" s="43"/>
    </row>
    <row r="143" spans="42:47" ht="15.75">
      <c r="AS143" s="45" t="str">
        <f>IF($H$33="x",$V$2,"")</f>
        <v/>
      </c>
      <c r="AT143" s="35" t="str">
        <f>IF($H$33="x",$V$3,"")</f>
        <v/>
      </c>
      <c r="AU143" s="41">
        <v>23</v>
      </c>
    </row>
    <row r="144" spans="42:47" ht="15.75">
      <c r="AS144" s="46" t="str">
        <f>IF($H$33="x",$U$2,"")</f>
        <v/>
      </c>
      <c r="AT144" s="36" t="str">
        <f>IF($H$33="x",$U$3,"")</f>
        <v/>
      </c>
      <c r="AU144" s="42"/>
    </row>
    <row r="145" spans="45:49" ht="15.75">
      <c r="AS145" s="46" t="str">
        <f>IF($I$33="x",$V$2,"")</f>
        <v/>
      </c>
      <c r="AT145" s="36" t="str">
        <f>IF($I$33="x",$V$4,"")</f>
        <v/>
      </c>
      <c r="AU145" s="42"/>
    </row>
    <row r="146" spans="45:49" ht="15.75">
      <c r="AS146" s="46" t="str">
        <f>IF($I$33="x",$U$2,"")</f>
        <v/>
      </c>
      <c r="AT146" s="36" t="str">
        <f>IF($I$33="x",$U$4,"")</f>
        <v/>
      </c>
      <c r="AU146" s="42"/>
    </row>
    <row r="147" spans="45:49" ht="15.75">
      <c r="AS147" s="46" t="str">
        <f>IF($J$33="x",$V$2,"")</f>
        <v/>
      </c>
      <c r="AT147" s="36" t="str">
        <f>IF($J$33="x",$V$5,"")</f>
        <v/>
      </c>
      <c r="AU147" s="42"/>
    </row>
    <row r="148" spans="45:49" ht="16.5" thickBot="1">
      <c r="AS148" s="48" t="str">
        <f>IF($J$33="x",$U$2,"")</f>
        <v/>
      </c>
      <c r="AT148" s="37" t="str">
        <f>IF($J$33="x",$U$5,"")</f>
        <v/>
      </c>
      <c r="AU148" s="43"/>
    </row>
    <row r="149" spans="45:49" ht="15.75">
      <c r="AT149" s="45" t="str">
        <f>IF($H$34="x",$V$2,"")</f>
        <v/>
      </c>
      <c r="AU149" s="35" t="str">
        <f>IF($H$34="x",$V$3,"")</f>
        <v/>
      </c>
      <c r="AV149" s="41">
        <v>24</v>
      </c>
    </row>
    <row r="150" spans="45:49" ht="15.75">
      <c r="AT150" s="46" t="str">
        <f>IF($H$34="x",$U$2,"")</f>
        <v/>
      </c>
      <c r="AU150" s="36" t="str">
        <f>IF($H$34="x",$U$3,"")</f>
        <v/>
      </c>
      <c r="AV150" s="42"/>
    </row>
    <row r="151" spans="45:49" ht="15.75">
      <c r="AT151" s="46" t="str">
        <f>IF($I$34="x",$V$2,"")</f>
        <v/>
      </c>
      <c r="AU151" s="36" t="str">
        <f>IF($I$34="x",$V$4,"")</f>
        <v/>
      </c>
      <c r="AV151" s="42"/>
    </row>
    <row r="152" spans="45:49" ht="15.75">
      <c r="AT152" s="46" t="str">
        <f>IF($I$34="x",$U$2,"")</f>
        <v/>
      </c>
      <c r="AU152" s="36" t="str">
        <f>IF($I$34="x",$U$4,"")</f>
        <v/>
      </c>
      <c r="AV152" s="42"/>
    </row>
    <row r="153" spans="45:49" ht="15.75">
      <c r="AT153" s="46" t="str">
        <f>IF($J$34="x",$V$2,"")</f>
        <v/>
      </c>
      <c r="AU153" s="36" t="str">
        <f>IF($J$34="x",$V$5,"")</f>
        <v/>
      </c>
      <c r="AV153" s="42"/>
    </row>
    <row r="154" spans="45:49" ht="16.5" thickBot="1">
      <c r="AT154" s="48" t="str">
        <f>IF($J$34="x",$U$2,"")</f>
        <v/>
      </c>
      <c r="AU154" s="37" t="str">
        <f>IF($J$34="x",$U$5,"")</f>
        <v/>
      </c>
      <c r="AV154" s="43"/>
    </row>
    <row r="155" spans="45:49" ht="15.75">
      <c r="AU155" s="45" t="str">
        <f>IF($H$35="x",$V$2,"")</f>
        <v/>
      </c>
      <c r="AV155" s="35" t="str">
        <f>IF($H$35="x",$V$3,"")</f>
        <v/>
      </c>
      <c r="AW155" s="41">
        <v>25</v>
      </c>
    </row>
    <row r="156" spans="45:49" ht="15.75">
      <c r="AU156" s="46" t="str">
        <f>IF($H$35="x",$U$2,"")</f>
        <v/>
      </c>
      <c r="AV156" s="36" t="str">
        <f>IF($H$35="x",$U$3,"")</f>
        <v/>
      </c>
      <c r="AW156" s="42"/>
    </row>
    <row r="157" spans="45:49" ht="15.75">
      <c r="AU157" s="46" t="str">
        <f>IF($I$35="x",$V$2,"")</f>
        <v/>
      </c>
      <c r="AV157" s="36" t="str">
        <f>IF($I$35="x",$V$4,"")</f>
        <v/>
      </c>
      <c r="AW157" s="42"/>
    </row>
    <row r="158" spans="45:49" ht="15.75">
      <c r="AU158" s="46" t="str">
        <f>IF($I$35="x",$U$2,"")</f>
        <v/>
      </c>
      <c r="AV158" s="36" t="str">
        <f>IF($I$35="x",$U$4,"")</f>
        <v/>
      </c>
      <c r="AW158" s="42"/>
    </row>
    <row r="159" spans="45:49" ht="15.75">
      <c r="AU159" s="46" t="str">
        <f>IF($J$35="x",$V$2,"")</f>
        <v/>
      </c>
      <c r="AV159" s="36" t="str">
        <f>IF($J$35="x",$V$5,"")</f>
        <v/>
      </c>
      <c r="AW159" s="42"/>
    </row>
    <row r="160" spans="45:49" ht="16.5" thickBot="1">
      <c r="AU160" s="48" t="str">
        <f>IF($J$35="x",$U$2,"")</f>
        <v/>
      </c>
      <c r="AV160" s="37" t="str">
        <f>IF($J$35="x",$U$5,"")</f>
        <v/>
      </c>
      <c r="AW160" s="43"/>
    </row>
    <row r="161" spans="48:52" ht="15.75">
      <c r="AV161" s="45" t="str">
        <f>IF($H$36="x",$V$2,"")</f>
        <v/>
      </c>
      <c r="AW161" s="35" t="str">
        <f>IF($H$36="x",$V$3,"")</f>
        <v/>
      </c>
      <c r="AX161" s="41">
        <v>26</v>
      </c>
    </row>
    <row r="162" spans="48:52" ht="15.75">
      <c r="AV162" s="46" t="str">
        <f>IF($H$36="x",$U$2,"")</f>
        <v/>
      </c>
      <c r="AW162" s="36" t="str">
        <f>IF($H$36="x",$U$3,"")</f>
        <v/>
      </c>
      <c r="AX162" s="42"/>
    </row>
    <row r="163" spans="48:52" ht="15.75">
      <c r="AV163" s="46" t="str">
        <f>IF($I$36="x",$V$2,"")</f>
        <v/>
      </c>
      <c r="AW163" s="36" t="str">
        <f>IF($I$36="x",$V$4,"")</f>
        <v/>
      </c>
      <c r="AX163" s="42"/>
    </row>
    <row r="164" spans="48:52" ht="15.75">
      <c r="AV164" s="46" t="str">
        <f>IF($I$36="x",$U$2,"")</f>
        <v/>
      </c>
      <c r="AW164" s="36" t="str">
        <f>IF($I$36="x",$U$4,"")</f>
        <v/>
      </c>
      <c r="AX164" s="42"/>
    </row>
    <row r="165" spans="48:52" ht="15.75">
      <c r="AV165" s="46" t="str">
        <f>IF($J$36="x",$V$2,"")</f>
        <v/>
      </c>
      <c r="AW165" s="36" t="str">
        <f>IF($J$36="x",$V$5,"")</f>
        <v/>
      </c>
      <c r="AX165" s="42"/>
    </row>
    <row r="166" spans="48:52" ht="16.5" thickBot="1">
      <c r="AV166" s="48" t="str">
        <f>IF($J$36="x",$U$2,"")</f>
        <v/>
      </c>
      <c r="AW166" s="37" t="str">
        <f>IF($J$36="x",$U$5,"")</f>
        <v/>
      </c>
      <c r="AX166" s="43"/>
    </row>
    <row r="167" spans="48:52" ht="15.75">
      <c r="AW167" s="45" t="str">
        <f>IF($H$37="x",$V$2,"")</f>
        <v/>
      </c>
      <c r="AX167" s="35" t="str">
        <f>IF($H$37="x",$V$3,"")</f>
        <v/>
      </c>
      <c r="AY167" s="41">
        <v>27</v>
      </c>
    </row>
    <row r="168" spans="48:52" ht="15.75">
      <c r="AW168" s="46" t="str">
        <f>IF($H$37="x",$U$2,"")</f>
        <v/>
      </c>
      <c r="AX168" s="36" t="str">
        <f>IF($H$37="x",$U$3,"")</f>
        <v/>
      </c>
      <c r="AY168" s="42"/>
    </row>
    <row r="169" spans="48:52" ht="15.75">
      <c r="AW169" s="46" t="str">
        <f>IF($I$37="x",$V$2,"")</f>
        <v/>
      </c>
      <c r="AX169" s="36" t="str">
        <f>IF($I$37="x",$V$4,"")</f>
        <v/>
      </c>
      <c r="AY169" s="42"/>
    </row>
    <row r="170" spans="48:52" ht="15.75">
      <c r="AW170" s="46" t="str">
        <f>IF($I$37="x",$U$2,"")</f>
        <v/>
      </c>
      <c r="AX170" s="36" t="str">
        <f>IF($I$37="x",$U$4,"")</f>
        <v/>
      </c>
      <c r="AY170" s="42"/>
    </row>
    <row r="171" spans="48:52" ht="15.75">
      <c r="AW171" s="46" t="str">
        <f>IF($J$37="x",$V$2,"")</f>
        <v/>
      </c>
      <c r="AX171" s="36" t="str">
        <f>IF($J$37="x",$V$5,"")</f>
        <v/>
      </c>
      <c r="AY171" s="42"/>
    </row>
    <row r="172" spans="48:52" ht="16.5" thickBot="1">
      <c r="AW172" s="48" t="str">
        <f>IF($J$37="x",$U$2,"")</f>
        <v/>
      </c>
      <c r="AX172" s="37" t="str">
        <f>IF($J$37="x",$U$5,"")</f>
        <v/>
      </c>
      <c r="AY172" s="43"/>
    </row>
    <row r="173" spans="48:52" ht="15.75">
      <c r="AX173" s="45" t="str">
        <f>IF($H$38="x",$V$2,"")</f>
        <v/>
      </c>
      <c r="AY173" s="35" t="str">
        <f>IF($H$38="x",$V$3,"")</f>
        <v/>
      </c>
      <c r="AZ173" s="41">
        <v>28</v>
      </c>
    </row>
    <row r="174" spans="48:52" ht="15.75">
      <c r="AX174" s="46" t="str">
        <f>IF($H$38="x",$U$2,"")</f>
        <v/>
      </c>
      <c r="AY174" s="36" t="str">
        <f>IF($H$38="x",$U$3,"")</f>
        <v/>
      </c>
      <c r="AZ174" s="42"/>
    </row>
    <row r="175" spans="48:52" ht="15.75">
      <c r="AX175" s="46" t="str">
        <f>IF($I$38="x",$V$2,"")</f>
        <v/>
      </c>
      <c r="AY175" s="36" t="str">
        <f>IF($I$38="x",$V$4,"")</f>
        <v/>
      </c>
      <c r="AZ175" s="42"/>
    </row>
    <row r="176" spans="48:52" ht="15.75">
      <c r="AX176" s="46" t="str">
        <f>IF($I$38="x",$U$2,"")</f>
        <v/>
      </c>
      <c r="AY176" s="36" t="str">
        <f>IF($I$38="x",$U$4,"")</f>
        <v/>
      </c>
      <c r="AZ176" s="42"/>
    </row>
    <row r="177" spans="50:54" ht="15.75">
      <c r="AX177" s="46" t="str">
        <f>IF($J$38="x",$V$2,"")</f>
        <v/>
      </c>
      <c r="AY177" s="36" t="str">
        <f>IF($J$38="x",$V$5,"")</f>
        <v/>
      </c>
      <c r="AZ177" s="42"/>
    </row>
    <row r="178" spans="50:54" ht="16.5" thickBot="1">
      <c r="AX178" s="48" t="str">
        <f>IF($J$38="x",$U$2,"")</f>
        <v/>
      </c>
      <c r="AY178" s="37" t="str">
        <f>IF($J$38="x",$U$5,"")</f>
        <v/>
      </c>
      <c r="AZ178" s="43"/>
    </row>
    <row r="179" spans="50:54" ht="15.75">
      <c r="AY179" s="45" t="str">
        <f>IF($H$39="x",$V$2,"")</f>
        <v/>
      </c>
      <c r="AZ179" s="35" t="str">
        <f>IF($H$39="x",$V$3,"")</f>
        <v/>
      </c>
      <c r="BA179" s="41">
        <v>29</v>
      </c>
    </row>
    <row r="180" spans="50:54" ht="15.75">
      <c r="AY180" s="46" t="str">
        <f>IF($H$39="x",$U$2,"")</f>
        <v/>
      </c>
      <c r="AZ180" s="36" t="str">
        <f>IF($H$39="x",$U$3,"")</f>
        <v/>
      </c>
      <c r="BA180" s="42"/>
    </row>
    <row r="181" spans="50:54" ht="15.75">
      <c r="AY181" s="46" t="str">
        <f>IF($I$39="x",$V$2,"")</f>
        <v/>
      </c>
      <c r="AZ181" s="36" t="str">
        <f>IF($I$39="x",$V$4,"")</f>
        <v/>
      </c>
      <c r="BA181" s="42"/>
    </row>
    <row r="182" spans="50:54" ht="15.75">
      <c r="AY182" s="46" t="str">
        <f>IF($I$39="x",$U$2,"")</f>
        <v/>
      </c>
      <c r="AZ182" s="36" t="str">
        <f>IF($I$39="x",$U$4,"")</f>
        <v/>
      </c>
      <c r="BA182" s="42"/>
    </row>
    <row r="183" spans="50:54" ht="15.75">
      <c r="AY183" s="46" t="str">
        <f>IF($J$39="x",$V$2,"")</f>
        <v/>
      </c>
      <c r="AZ183" s="36" t="str">
        <f>IF($J$39="x",$V$5,"")</f>
        <v/>
      </c>
      <c r="BA183" s="42"/>
    </row>
    <row r="184" spans="50:54" ht="16.5" thickBot="1">
      <c r="AY184" s="48" t="str">
        <f>IF($J$39="x",$U$2,"")</f>
        <v/>
      </c>
      <c r="AZ184" s="37" t="str">
        <f>IF($J$39="x",$U$5,"")</f>
        <v/>
      </c>
      <c r="BA184" s="43"/>
    </row>
    <row r="185" spans="50:54" ht="15.75">
      <c r="AZ185" s="45" t="str">
        <f>IF($H$40="x",$V$2,"")</f>
        <v/>
      </c>
      <c r="BA185" s="35" t="str">
        <f>IF($H$40="x",$V$3,"")</f>
        <v/>
      </c>
      <c r="BB185" s="41">
        <v>30</v>
      </c>
    </row>
    <row r="186" spans="50:54" ht="15.75">
      <c r="AZ186" s="46" t="str">
        <f>IF($H$40="x",$U$2,"")</f>
        <v/>
      </c>
      <c r="BA186" s="36" t="str">
        <f>IF($H$40="x",$U$3,"")</f>
        <v/>
      </c>
      <c r="BB186" s="42"/>
    </row>
    <row r="187" spans="50:54" ht="15.75">
      <c r="AZ187" s="46" t="str">
        <f>IF($I$40="x",$V$2,"")</f>
        <v/>
      </c>
      <c r="BA187" s="36" t="str">
        <f>IF($I$40="x",$V$4,"")</f>
        <v/>
      </c>
      <c r="BB187" s="42"/>
    </row>
    <row r="188" spans="50:54" ht="15.75">
      <c r="AZ188" s="46" t="str">
        <f>IF($I$40="x",$U$2,"")</f>
        <v/>
      </c>
      <c r="BA188" s="36" t="str">
        <f>IF($I$40="x",$U$4,"")</f>
        <v/>
      </c>
      <c r="BB188" s="42"/>
    </row>
    <row r="189" spans="50:54" ht="15.75">
      <c r="AZ189" s="46" t="str">
        <f>IF($J$40="x",$V$2,"")</f>
        <v/>
      </c>
      <c r="BA189" s="36" t="str">
        <f>IF($J$40="x",$V$5,"")</f>
        <v/>
      </c>
      <c r="BB189" s="42"/>
    </row>
    <row r="190" spans="50:54" ht="16.5" thickBot="1">
      <c r="AZ190" s="48" t="str">
        <f>IF($J$40="x",$U$2,"")</f>
        <v/>
      </c>
      <c r="BA190" s="37" t="str">
        <f>IF($J$40="x",$U$5,"")</f>
        <v/>
      </c>
      <c r="BB190" s="43"/>
    </row>
  </sheetData>
  <sheetProtection selectLockedCells="1"/>
  <mergeCells count="13">
    <mergeCell ref="A1:Q1"/>
    <mergeCell ref="A2:Q2"/>
    <mergeCell ref="A3:Q3"/>
    <mergeCell ref="C48:E48"/>
    <mergeCell ref="O42:P42"/>
    <mergeCell ref="H4:J4"/>
    <mergeCell ref="C6:P6"/>
    <mergeCell ref="Z17:Z22"/>
    <mergeCell ref="F49:G49"/>
    <mergeCell ref="F47:G48"/>
    <mergeCell ref="F45:G45"/>
    <mergeCell ref="A41:N41"/>
    <mergeCell ref="A42:N42"/>
  </mergeCells>
  <phoneticPr fontId="3" type="noConversion"/>
  <printOptions horizontalCentered="1"/>
  <pageMargins left="0.2" right="0.2" top="0.39000000000000007" bottom="0.2" header="0" footer="0"/>
  <pageSetup paperSize="9" scale="42" orientation="portrait" horizontalDpi="4294967292" verticalDpi="4294967292"/>
  <drawing r:id="rId1"/>
  <extLst>
    <ext xmlns:mx="http://schemas.microsoft.com/office/mac/excel/2008/main" uri="{64002731-A6B0-56B0-2670-7721B7C09600}">
      <mx:PLV Mode="0" OnePage="0" WScale="0"/>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dimension ref="A1:L154"/>
  <sheetViews>
    <sheetView topLeftCell="C1" workbookViewId="0">
      <selection activeCell="L3" sqref="L3"/>
    </sheetView>
  </sheetViews>
  <sheetFormatPr defaultColWidth="11.42578125" defaultRowHeight="12.75"/>
  <cols>
    <col min="1" max="1" width="11.42578125" style="18" customWidth="1"/>
    <col min="2" max="2" width="15.140625" customWidth="1"/>
    <col min="3" max="3" width="46.42578125" style="29" bestFit="1" customWidth="1"/>
    <col min="4" max="4" width="21.42578125" customWidth="1"/>
    <col min="5" max="5" width="27.140625" style="29" customWidth="1"/>
    <col min="6" max="6" width="12" style="29" customWidth="1"/>
    <col min="7" max="7" width="27.140625" style="29" customWidth="1"/>
    <col min="8" max="8" width="31" customWidth="1"/>
    <col min="9" max="10" width="11.42578125" style="18" customWidth="1"/>
    <col min="12" max="12" width="54.7109375" bestFit="1" customWidth="1"/>
  </cols>
  <sheetData>
    <row r="1" spans="1:12" s="158" customFormat="1">
      <c r="A1" s="157" t="s">
        <v>86</v>
      </c>
      <c r="C1" s="159" t="s">
        <v>267</v>
      </c>
      <c r="D1" s="158" t="s">
        <v>268</v>
      </c>
      <c r="E1" s="159" t="s">
        <v>265</v>
      </c>
      <c r="F1" s="159" t="s">
        <v>421</v>
      </c>
      <c r="G1" s="159"/>
      <c r="H1" s="158" t="s">
        <v>183</v>
      </c>
      <c r="I1" s="157" t="s">
        <v>88</v>
      </c>
      <c r="J1" s="157" t="s">
        <v>15</v>
      </c>
      <c r="L1" s="158" t="s">
        <v>308</v>
      </c>
    </row>
    <row r="2" spans="1:12">
      <c r="A2" s="18">
        <v>1</v>
      </c>
      <c r="B2" t="s">
        <v>424</v>
      </c>
      <c r="C2" s="29" t="s">
        <v>221</v>
      </c>
      <c r="D2" t="s">
        <v>427</v>
      </c>
      <c r="E2" s="29" t="s">
        <v>612</v>
      </c>
      <c r="F2" s="29" t="s">
        <v>422</v>
      </c>
      <c r="H2" t="s">
        <v>196</v>
      </c>
      <c r="I2" s="66" t="s">
        <v>61</v>
      </c>
      <c r="J2" s="28">
        <v>0.25</v>
      </c>
      <c r="L2" s="61" t="s">
        <v>494</v>
      </c>
    </row>
    <row r="3" spans="1:12">
      <c r="A3" s="18">
        <v>2</v>
      </c>
      <c r="B3" t="s">
        <v>424</v>
      </c>
      <c r="C3" s="29" t="s">
        <v>458</v>
      </c>
      <c r="D3" s="373" t="s">
        <v>266</v>
      </c>
      <c r="E3" s="29" t="s">
        <v>613</v>
      </c>
      <c r="F3" s="29" t="s">
        <v>548</v>
      </c>
      <c r="I3" s="66" t="s">
        <v>89</v>
      </c>
      <c r="J3" s="28">
        <v>0.26041666666666669</v>
      </c>
      <c r="L3" t="s">
        <v>495</v>
      </c>
    </row>
    <row r="4" spans="1:12">
      <c r="A4" s="18">
        <v>3</v>
      </c>
      <c r="B4" t="s">
        <v>487</v>
      </c>
      <c r="C4" s="29" t="s">
        <v>222</v>
      </c>
      <c r="E4" s="29" t="s">
        <v>614</v>
      </c>
      <c r="F4" s="29" t="s">
        <v>548</v>
      </c>
      <c r="H4" t="s">
        <v>275</v>
      </c>
      <c r="I4" s="66" t="s">
        <v>2</v>
      </c>
      <c r="J4" s="28">
        <v>0.27083333333333298</v>
      </c>
      <c r="L4" t="s">
        <v>496</v>
      </c>
    </row>
    <row r="5" spans="1:12">
      <c r="A5" s="18">
        <v>4</v>
      </c>
      <c r="B5" t="s">
        <v>487</v>
      </c>
      <c r="C5" s="29" t="s">
        <v>223</v>
      </c>
      <c r="E5" s="29" t="s">
        <v>615</v>
      </c>
      <c r="F5" s="29" t="s">
        <v>422</v>
      </c>
      <c r="I5" s="66" t="s">
        <v>6</v>
      </c>
      <c r="J5" s="28">
        <v>0.28125</v>
      </c>
      <c r="L5" t="s">
        <v>497</v>
      </c>
    </row>
    <row r="6" spans="1:12">
      <c r="A6" s="18">
        <v>5</v>
      </c>
      <c r="B6" t="s">
        <v>487</v>
      </c>
      <c r="C6" s="29" t="s">
        <v>278</v>
      </c>
      <c r="E6" s="29" t="s">
        <v>412</v>
      </c>
      <c r="F6" s="29" t="s">
        <v>422</v>
      </c>
      <c r="H6" t="s">
        <v>196</v>
      </c>
      <c r="I6" s="66" t="s">
        <v>5</v>
      </c>
      <c r="J6" s="28">
        <v>0.29166666666666702</v>
      </c>
      <c r="L6" t="s">
        <v>498</v>
      </c>
    </row>
    <row r="7" spans="1:12">
      <c r="A7" s="18">
        <v>6</v>
      </c>
      <c r="B7" t="s">
        <v>487</v>
      </c>
      <c r="C7" s="29" t="s">
        <v>224</v>
      </c>
      <c r="E7" s="29" t="s">
        <v>542</v>
      </c>
      <c r="F7" s="29" t="s">
        <v>423</v>
      </c>
      <c r="I7" s="66" t="s">
        <v>3</v>
      </c>
      <c r="J7" s="28">
        <v>0.30208333333333298</v>
      </c>
      <c r="L7" t="s">
        <v>499</v>
      </c>
    </row>
    <row r="8" spans="1:12" ht="15.75">
      <c r="A8" s="18">
        <v>7</v>
      </c>
      <c r="B8" t="s">
        <v>424</v>
      </c>
      <c r="C8" s="29" t="s">
        <v>383</v>
      </c>
      <c r="E8" s="29" t="s">
        <v>543</v>
      </c>
      <c r="F8" s="29" t="s">
        <v>424</v>
      </c>
      <c r="H8" t="s">
        <v>276</v>
      </c>
      <c r="I8" s="66" t="s">
        <v>4</v>
      </c>
      <c r="J8" s="28">
        <v>0.3125</v>
      </c>
      <c r="L8" t="s">
        <v>500</v>
      </c>
    </row>
    <row r="9" spans="1:12">
      <c r="A9" s="18">
        <v>8</v>
      </c>
      <c r="B9" t="s">
        <v>424</v>
      </c>
      <c r="C9" s="29" t="s">
        <v>391</v>
      </c>
      <c r="E9" s="29" t="s">
        <v>544</v>
      </c>
      <c r="F9" s="29" t="s">
        <v>422</v>
      </c>
      <c r="I9" s="18" t="s">
        <v>7</v>
      </c>
      <c r="J9" s="28">
        <v>0.32291666666666702</v>
      </c>
      <c r="L9" t="s">
        <v>501</v>
      </c>
    </row>
    <row r="10" spans="1:12">
      <c r="A10" s="18">
        <v>9</v>
      </c>
      <c r="B10" t="s">
        <v>487</v>
      </c>
      <c r="C10" s="29" t="s">
        <v>279</v>
      </c>
      <c r="E10" s="29" t="s">
        <v>549</v>
      </c>
      <c r="F10" s="29" t="s">
        <v>422</v>
      </c>
      <c r="I10" s="18" t="s">
        <v>8</v>
      </c>
      <c r="J10" s="28">
        <v>0.33333333333333298</v>
      </c>
      <c r="L10" t="s">
        <v>502</v>
      </c>
    </row>
    <row r="11" spans="1:12">
      <c r="A11" s="18">
        <v>10</v>
      </c>
      <c r="B11" t="s">
        <v>487</v>
      </c>
      <c r="C11" s="29" t="s">
        <v>225</v>
      </c>
      <c r="E11" s="29" t="s">
        <v>550</v>
      </c>
      <c r="F11" s="29" t="s">
        <v>424</v>
      </c>
      <c r="I11" s="18" t="s">
        <v>9</v>
      </c>
      <c r="J11" s="28">
        <v>0.34375</v>
      </c>
      <c r="L11" t="s">
        <v>503</v>
      </c>
    </row>
    <row r="12" spans="1:12">
      <c r="A12" s="18">
        <v>11</v>
      </c>
      <c r="B12" t="s">
        <v>487</v>
      </c>
      <c r="C12" s="29" t="s">
        <v>226</v>
      </c>
      <c r="E12" s="374" t="s">
        <v>616</v>
      </c>
      <c r="F12" s="374" t="s">
        <v>426</v>
      </c>
      <c r="I12" s="18" t="s">
        <v>10</v>
      </c>
      <c r="J12" s="28">
        <v>0.35416666666666702</v>
      </c>
      <c r="L12" t="s">
        <v>504</v>
      </c>
    </row>
    <row r="13" spans="1:12">
      <c r="A13" s="18">
        <v>12</v>
      </c>
      <c r="B13" t="s">
        <v>424</v>
      </c>
      <c r="C13" s="29" t="s">
        <v>392</v>
      </c>
      <c r="E13" s="29" t="s">
        <v>545</v>
      </c>
      <c r="F13" s="29" t="s">
        <v>422</v>
      </c>
      <c r="I13" s="18" t="s">
        <v>11</v>
      </c>
      <c r="J13" s="28">
        <v>0.36458333333333398</v>
      </c>
      <c r="L13" t="s">
        <v>505</v>
      </c>
    </row>
    <row r="14" spans="1:12">
      <c r="A14" s="18">
        <v>13</v>
      </c>
      <c r="B14" t="s">
        <v>424</v>
      </c>
      <c r="C14" s="29" t="s">
        <v>227</v>
      </c>
      <c r="E14" s="29" t="s">
        <v>413</v>
      </c>
      <c r="F14" s="29" t="s">
        <v>425</v>
      </c>
      <c r="I14" s="18" t="s">
        <v>12</v>
      </c>
      <c r="J14" s="28">
        <v>0.375</v>
      </c>
      <c r="L14" t="s">
        <v>506</v>
      </c>
    </row>
    <row r="15" spans="1:12">
      <c r="A15" s="18">
        <v>14</v>
      </c>
      <c r="B15" t="s">
        <v>488</v>
      </c>
      <c r="C15" s="29" t="s">
        <v>393</v>
      </c>
      <c r="E15" s="29" t="s">
        <v>414</v>
      </c>
      <c r="F15" s="29" t="s">
        <v>422</v>
      </c>
      <c r="I15" s="18" t="s">
        <v>13</v>
      </c>
      <c r="J15" s="28">
        <v>0.38541666666666702</v>
      </c>
      <c r="L15" t="s">
        <v>507</v>
      </c>
    </row>
    <row r="16" spans="1:12">
      <c r="A16" s="18">
        <v>15</v>
      </c>
      <c r="B16" t="s">
        <v>488</v>
      </c>
      <c r="C16" s="29" t="s">
        <v>394</v>
      </c>
      <c r="E16" s="29" t="s">
        <v>546</v>
      </c>
      <c r="F16" s="29" t="s">
        <v>422</v>
      </c>
      <c r="J16" s="28">
        <v>0.39583333333333398</v>
      </c>
      <c r="L16" t="s">
        <v>508</v>
      </c>
    </row>
    <row r="17" spans="1:12">
      <c r="A17" s="18">
        <v>16</v>
      </c>
      <c r="B17" t="s">
        <v>424</v>
      </c>
      <c r="C17" s="29" t="s">
        <v>228</v>
      </c>
      <c r="E17" s="29" t="s">
        <v>617</v>
      </c>
      <c r="F17" s="29" t="s">
        <v>422</v>
      </c>
      <c r="J17" s="28">
        <v>0.40625</v>
      </c>
      <c r="L17" t="s">
        <v>509</v>
      </c>
    </row>
    <row r="18" spans="1:12">
      <c r="A18" s="18">
        <v>17</v>
      </c>
      <c r="B18" t="s">
        <v>424</v>
      </c>
      <c r="C18" s="29" t="s">
        <v>229</v>
      </c>
      <c r="E18" s="29" t="s">
        <v>618</v>
      </c>
      <c r="F18" s="29" t="s">
        <v>422</v>
      </c>
      <c r="J18" s="28">
        <v>0.41666666666666702</v>
      </c>
      <c r="L18" t="s">
        <v>510</v>
      </c>
    </row>
    <row r="19" spans="1:12">
      <c r="A19" s="18">
        <v>18</v>
      </c>
      <c r="B19" t="s">
        <v>424</v>
      </c>
      <c r="C19" s="29" t="s">
        <v>280</v>
      </c>
      <c r="E19" s="29" t="s">
        <v>619</v>
      </c>
      <c r="F19" s="29" t="s">
        <v>426</v>
      </c>
      <c r="J19" s="28">
        <v>0.42708333333333398</v>
      </c>
      <c r="L19" t="s">
        <v>511</v>
      </c>
    </row>
    <row r="20" spans="1:12">
      <c r="A20" s="18">
        <v>19</v>
      </c>
      <c r="B20" t="s">
        <v>424</v>
      </c>
      <c r="C20" s="29" t="s">
        <v>281</v>
      </c>
      <c r="E20" s="374" t="s">
        <v>620</v>
      </c>
      <c r="F20" s="374" t="s">
        <v>422</v>
      </c>
      <c r="J20" s="28">
        <v>0.4375</v>
      </c>
      <c r="L20" t="s">
        <v>512</v>
      </c>
    </row>
    <row r="21" spans="1:12">
      <c r="A21" s="18">
        <v>20</v>
      </c>
      <c r="B21" t="s">
        <v>424</v>
      </c>
      <c r="C21" s="29" t="s">
        <v>395</v>
      </c>
      <c r="E21" s="29" t="s">
        <v>220</v>
      </c>
      <c r="F21" s="29" t="s">
        <v>422</v>
      </c>
      <c r="J21" s="28">
        <v>0.44791666666666702</v>
      </c>
      <c r="L21" t="s">
        <v>513</v>
      </c>
    </row>
    <row r="22" spans="1:12">
      <c r="A22" s="18">
        <v>21</v>
      </c>
      <c r="B22" t="s">
        <v>424</v>
      </c>
      <c r="C22" s="29" t="s">
        <v>282</v>
      </c>
      <c r="E22" s="29" t="s">
        <v>547</v>
      </c>
      <c r="F22" s="29" t="s">
        <v>422</v>
      </c>
      <c r="J22" s="28">
        <v>0.45833333333333398</v>
      </c>
      <c r="L22" t="s">
        <v>514</v>
      </c>
    </row>
    <row r="23" spans="1:12">
      <c r="A23" s="18">
        <v>22</v>
      </c>
      <c r="B23" t="s">
        <v>424</v>
      </c>
      <c r="C23" s="29" t="s">
        <v>396</v>
      </c>
      <c r="E23" s="29" t="s">
        <v>415</v>
      </c>
      <c r="F23" s="29" t="s">
        <v>422</v>
      </c>
      <c r="J23" s="28">
        <v>0.46875</v>
      </c>
      <c r="L23" t="s">
        <v>515</v>
      </c>
    </row>
    <row r="24" spans="1:12">
      <c r="A24" s="18">
        <v>23</v>
      </c>
      <c r="B24" s="373" t="s">
        <v>424</v>
      </c>
      <c r="C24" s="374" t="s">
        <v>587</v>
      </c>
      <c r="E24" s="29" t="s">
        <v>266</v>
      </c>
      <c r="J24" s="28">
        <v>0.47916666666666702</v>
      </c>
      <c r="L24" t="s">
        <v>516</v>
      </c>
    </row>
    <row r="25" spans="1:12">
      <c r="A25" s="18">
        <v>24</v>
      </c>
      <c r="B25" t="s">
        <v>487</v>
      </c>
      <c r="C25" s="29" t="s">
        <v>459</v>
      </c>
      <c r="D25" s="29"/>
      <c r="J25" s="28">
        <v>0.48958333333333398</v>
      </c>
      <c r="L25" t="s">
        <v>517</v>
      </c>
    </row>
    <row r="26" spans="1:12">
      <c r="A26" s="18">
        <v>25</v>
      </c>
      <c r="B26" t="s">
        <v>487</v>
      </c>
      <c r="C26" s="374" t="s">
        <v>588</v>
      </c>
      <c r="J26" s="28">
        <v>0.5</v>
      </c>
      <c r="L26" t="s">
        <v>518</v>
      </c>
    </row>
    <row r="27" spans="1:12">
      <c r="A27" s="18">
        <v>26</v>
      </c>
      <c r="B27" t="s">
        <v>487</v>
      </c>
      <c r="C27" s="374" t="s">
        <v>230</v>
      </c>
      <c r="J27" s="28">
        <v>0.51041666666666696</v>
      </c>
      <c r="L27" t="s">
        <v>519</v>
      </c>
    </row>
    <row r="28" spans="1:12">
      <c r="A28" s="18">
        <v>27</v>
      </c>
      <c r="B28" t="s">
        <v>487</v>
      </c>
      <c r="C28" s="29" t="s">
        <v>283</v>
      </c>
      <c r="D28" t="s">
        <v>266</v>
      </c>
      <c r="J28" s="28">
        <v>0.52083333333333404</v>
      </c>
      <c r="L28" t="s">
        <v>520</v>
      </c>
    </row>
    <row r="29" spans="1:12">
      <c r="A29" s="18">
        <v>28</v>
      </c>
      <c r="B29" t="s">
        <v>489</v>
      </c>
      <c r="C29" s="29" t="s">
        <v>284</v>
      </c>
      <c r="J29" s="28">
        <v>0.53125</v>
      </c>
      <c r="L29" t="s">
        <v>521</v>
      </c>
    </row>
    <row r="30" spans="1:12">
      <c r="A30" s="18">
        <v>29</v>
      </c>
      <c r="B30" t="s">
        <v>490</v>
      </c>
      <c r="C30" s="29" t="s">
        <v>397</v>
      </c>
      <c r="J30" s="28">
        <v>0.54166666666666696</v>
      </c>
      <c r="L30" s="373" t="s">
        <v>621</v>
      </c>
    </row>
    <row r="31" spans="1:12">
      <c r="A31" s="18">
        <v>30</v>
      </c>
      <c r="B31" t="s">
        <v>424</v>
      </c>
      <c r="C31" s="374" t="s">
        <v>589</v>
      </c>
      <c r="J31" s="28">
        <v>0.55208333333333404</v>
      </c>
      <c r="L31" t="s">
        <v>384</v>
      </c>
    </row>
    <row r="32" spans="1:12">
      <c r="A32" s="18">
        <v>31</v>
      </c>
      <c r="B32" t="s">
        <v>487</v>
      </c>
      <c r="C32" s="29" t="s">
        <v>231</v>
      </c>
      <c r="J32" s="28">
        <v>0.562500000000001</v>
      </c>
      <c r="L32" t="s">
        <v>622</v>
      </c>
    </row>
    <row r="33" spans="1:12">
      <c r="A33" s="18">
        <v>32</v>
      </c>
      <c r="B33" t="s">
        <v>487</v>
      </c>
      <c r="C33" s="29" t="s">
        <v>285</v>
      </c>
      <c r="J33" s="28">
        <v>0.57291666666666696</v>
      </c>
      <c r="L33" t="s">
        <v>522</v>
      </c>
    </row>
    <row r="34" spans="1:12">
      <c r="A34" s="18">
        <v>33</v>
      </c>
      <c r="B34" t="s">
        <v>487</v>
      </c>
      <c r="C34" s="29" t="s">
        <v>286</v>
      </c>
      <c r="J34" s="28">
        <v>0.58333333333333404</v>
      </c>
      <c r="L34" t="s">
        <v>523</v>
      </c>
    </row>
    <row r="35" spans="1:12">
      <c r="A35" s="18">
        <v>34</v>
      </c>
      <c r="B35" t="s">
        <v>487</v>
      </c>
      <c r="C35" s="29" t="s">
        <v>232</v>
      </c>
      <c r="J35" s="28">
        <v>0.593750000000001</v>
      </c>
      <c r="L35" t="s">
        <v>524</v>
      </c>
    </row>
    <row r="36" spans="1:12">
      <c r="A36" s="18">
        <v>35</v>
      </c>
      <c r="B36" t="s">
        <v>424</v>
      </c>
      <c r="C36" s="29" t="s">
        <v>398</v>
      </c>
      <c r="J36" s="28">
        <v>0.60416666666666696</v>
      </c>
      <c r="L36" t="s">
        <v>525</v>
      </c>
    </row>
    <row r="37" spans="1:12">
      <c r="A37" s="18">
        <v>36</v>
      </c>
      <c r="B37" t="s">
        <v>424</v>
      </c>
      <c r="C37" s="374" t="s">
        <v>590</v>
      </c>
      <c r="J37" s="28">
        <v>0.61458333333333404</v>
      </c>
      <c r="L37" t="s">
        <v>526</v>
      </c>
    </row>
    <row r="38" spans="1:12">
      <c r="A38" s="18">
        <v>37</v>
      </c>
      <c r="B38" t="s">
        <v>424</v>
      </c>
      <c r="C38" s="29" t="s">
        <v>233</v>
      </c>
      <c r="J38" s="28">
        <v>0.625000000000001</v>
      </c>
      <c r="L38" t="s">
        <v>527</v>
      </c>
    </row>
    <row r="39" spans="1:12">
      <c r="A39" s="18">
        <v>38</v>
      </c>
      <c r="B39" t="s">
        <v>487</v>
      </c>
      <c r="C39" s="29" t="s">
        <v>234</v>
      </c>
      <c r="J39" s="28">
        <v>0.63541666666666696</v>
      </c>
      <c r="L39" t="s">
        <v>528</v>
      </c>
    </row>
    <row r="40" spans="1:12">
      <c r="A40" s="18">
        <v>39</v>
      </c>
      <c r="B40" t="s">
        <v>487</v>
      </c>
      <c r="C40" s="29" t="s">
        <v>399</v>
      </c>
      <c r="J40" s="28">
        <v>0.64583333333333404</v>
      </c>
      <c r="L40" t="s">
        <v>529</v>
      </c>
    </row>
    <row r="41" spans="1:12">
      <c r="A41" s="18">
        <v>40</v>
      </c>
      <c r="B41" t="s">
        <v>487</v>
      </c>
      <c r="C41" s="29" t="s">
        <v>287</v>
      </c>
      <c r="J41" s="28">
        <v>0.656250000000001</v>
      </c>
      <c r="L41" t="s">
        <v>530</v>
      </c>
    </row>
    <row r="42" spans="1:12">
      <c r="A42" s="18">
        <v>41</v>
      </c>
      <c r="B42" t="s">
        <v>424</v>
      </c>
      <c r="C42" s="29" t="s">
        <v>460</v>
      </c>
      <c r="J42" s="28">
        <v>0.66666666666666696</v>
      </c>
      <c r="L42" t="s">
        <v>531</v>
      </c>
    </row>
    <row r="43" spans="1:12">
      <c r="A43" s="18">
        <v>42</v>
      </c>
      <c r="B43" t="s">
        <v>424</v>
      </c>
      <c r="C43" s="29" t="s">
        <v>288</v>
      </c>
      <c r="J43" s="28">
        <v>0.67708333333333404</v>
      </c>
      <c r="L43" t="s">
        <v>532</v>
      </c>
    </row>
    <row r="44" spans="1:12">
      <c r="A44" s="18">
        <v>43</v>
      </c>
      <c r="B44" t="s">
        <v>487</v>
      </c>
      <c r="C44" s="29" t="s">
        <v>235</v>
      </c>
      <c r="J44" s="28">
        <v>0.687500000000001</v>
      </c>
      <c r="L44" t="s">
        <v>533</v>
      </c>
    </row>
    <row r="45" spans="1:12">
      <c r="A45" s="18">
        <v>44</v>
      </c>
      <c r="B45" t="s">
        <v>424</v>
      </c>
      <c r="C45" s="29" t="s">
        <v>400</v>
      </c>
      <c r="J45" s="28">
        <v>0.69791666666666696</v>
      </c>
      <c r="L45" t="s">
        <v>534</v>
      </c>
    </row>
    <row r="46" spans="1:12">
      <c r="A46" s="18">
        <v>45</v>
      </c>
      <c r="B46" t="s">
        <v>424</v>
      </c>
      <c r="C46" s="29" t="s">
        <v>401</v>
      </c>
      <c r="J46" s="28">
        <v>0.70833333333333404</v>
      </c>
      <c r="L46" t="s">
        <v>535</v>
      </c>
    </row>
    <row r="47" spans="1:12">
      <c r="A47" s="18">
        <v>46</v>
      </c>
      <c r="B47" t="s">
        <v>424</v>
      </c>
      <c r="C47" s="29" t="s">
        <v>236</v>
      </c>
      <c r="J47" s="28">
        <v>0.718750000000001</v>
      </c>
      <c r="L47" t="s">
        <v>536</v>
      </c>
    </row>
    <row r="48" spans="1:12">
      <c r="A48" s="18">
        <v>47</v>
      </c>
      <c r="B48" t="s">
        <v>424</v>
      </c>
      <c r="C48" s="29" t="s">
        <v>461</v>
      </c>
      <c r="J48" s="28">
        <v>0.72916666666666796</v>
      </c>
      <c r="L48" t="s">
        <v>537</v>
      </c>
    </row>
    <row r="49" spans="1:12">
      <c r="A49" s="18">
        <v>48</v>
      </c>
      <c r="B49" t="s">
        <v>491</v>
      </c>
      <c r="C49" s="29" t="s">
        <v>462</v>
      </c>
      <c r="J49" s="28">
        <v>0.73958333333333404</v>
      </c>
      <c r="L49" t="s">
        <v>538</v>
      </c>
    </row>
    <row r="50" spans="1:12">
      <c r="A50" s="18">
        <v>49</v>
      </c>
      <c r="B50" t="s">
        <v>492</v>
      </c>
      <c r="C50" s="374" t="s">
        <v>591</v>
      </c>
      <c r="J50" s="28">
        <v>0.750000000000001</v>
      </c>
      <c r="L50" t="s">
        <v>539</v>
      </c>
    </row>
    <row r="51" spans="1:12">
      <c r="A51" s="18">
        <v>50</v>
      </c>
      <c r="B51" t="s">
        <v>424</v>
      </c>
      <c r="C51" s="29" t="s">
        <v>463</v>
      </c>
      <c r="J51" s="28">
        <v>0.76041666666666796</v>
      </c>
      <c r="L51" t="s">
        <v>540</v>
      </c>
    </row>
    <row r="52" spans="1:12">
      <c r="A52" s="18">
        <v>51</v>
      </c>
      <c r="B52" t="s">
        <v>487</v>
      </c>
      <c r="C52" s="29" t="s">
        <v>464</v>
      </c>
      <c r="J52" s="28">
        <v>0.77083333333333404</v>
      </c>
      <c r="L52" t="s">
        <v>541</v>
      </c>
    </row>
    <row r="53" spans="1:12">
      <c r="A53" s="18">
        <v>52</v>
      </c>
      <c r="B53" t="s">
        <v>424</v>
      </c>
      <c r="C53" s="29" t="s">
        <v>465</v>
      </c>
      <c r="J53" s="28">
        <v>0.781250000000001</v>
      </c>
      <c r="L53" t="s">
        <v>266</v>
      </c>
    </row>
    <row r="54" spans="1:12">
      <c r="A54" s="18">
        <v>53</v>
      </c>
      <c r="B54" t="s">
        <v>424</v>
      </c>
      <c r="C54" s="29" t="s">
        <v>466</v>
      </c>
      <c r="J54" s="28">
        <v>0.79166666666666796</v>
      </c>
    </row>
    <row r="55" spans="1:12">
      <c r="A55" s="18">
        <v>54</v>
      </c>
      <c r="B55" t="s">
        <v>487</v>
      </c>
      <c r="C55" s="29" t="s">
        <v>237</v>
      </c>
      <c r="J55" s="28">
        <v>0.80208333333333404</v>
      </c>
    </row>
    <row r="56" spans="1:12">
      <c r="A56" s="18">
        <v>55</v>
      </c>
      <c r="B56" t="s">
        <v>487</v>
      </c>
      <c r="C56" s="29" t="s">
        <v>238</v>
      </c>
      <c r="J56" s="28">
        <v>0.812500000000001</v>
      </c>
    </row>
    <row r="57" spans="1:12">
      <c r="A57" s="18">
        <v>56</v>
      </c>
      <c r="B57" t="s">
        <v>487</v>
      </c>
      <c r="C57" s="29" t="s">
        <v>402</v>
      </c>
      <c r="J57" s="28">
        <v>0.82291666666666796</v>
      </c>
    </row>
    <row r="58" spans="1:12">
      <c r="A58" s="18">
        <v>57</v>
      </c>
      <c r="B58" t="s">
        <v>487</v>
      </c>
      <c r="C58" s="29" t="s">
        <v>467</v>
      </c>
      <c r="J58" s="28">
        <v>0.83333333333333404</v>
      </c>
    </row>
    <row r="59" spans="1:12">
      <c r="A59" s="18">
        <v>58</v>
      </c>
      <c r="B59" t="s">
        <v>487</v>
      </c>
      <c r="C59" s="29" t="s">
        <v>239</v>
      </c>
      <c r="J59" s="28">
        <v>0.843750000000001</v>
      </c>
    </row>
    <row r="60" spans="1:12">
      <c r="A60" s="18">
        <v>59</v>
      </c>
      <c r="B60" t="s">
        <v>487</v>
      </c>
      <c r="C60" s="29" t="s">
        <v>240</v>
      </c>
      <c r="J60" s="28">
        <v>0.85416666666666796</v>
      </c>
    </row>
    <row r="61" spans="1:12">
      <c r="A61" s="18">
        <v>60</v>
      </c>
      <c r="B61" t="s">
        <v>487</v>
      </c>
      <c r="C61" s="29" t="s">
        <v>468</v>
      </c>
      <c r="J61" s="28">
        <v>0.86458333333333404</v>
      </c>
    </row>
    <row r="62" spans="1:12">
      <c r="A62" s="18">
        <v>61</v>
      </c>
      <c r="B62" t="s">
        <v>487</v>
      </c>
      <c r="C62" s="29" t="s">
        <v>241</v>
      </c>
      <c r="J62" s="28">
        <v>0.875000000000001</v>
      </c>
    </row>
    <row r="63" spans="1:12">
      <c r="A63" s="18">
        <v>62</v>
      </c>
      <c r="B63" t="s">
        <v>487</v>
      </c>
      <c r="C63" s="29" t="s">
        <v>242</v>
      </c>
      <c r="J63" s="28">
        <v>0.88541666666666796</v>
      </c>
    </row>
    <row r="64" spans="1:12">
      <c r="A64" s="18">
        <v>63</v>
      </c>
      <c r="B64" t="s">
        <v>487</v>
      </c>
      <c r="C64" s="29" t="s">
        <v>289</v>
      </c>
      <c r="J64" s="28">
        <v>0.89583333333333404</v>
      </c>
    </row>
    <row r="65" spans="1:10">
      <c r="A65" s="18">
        <v>64</v>
      </c>
      <c r="B65" t="s">
        <v>487</v>
      </c>
      <c r="C65" s="29" t="s">
        <v>290</v>
      </c>
      <c r="J65" s="28">
        <v>0.906250000000001</v>
      </c>
    </row>
    <row r="66" spans="1:10">
      <c r="A66" s="18">
        <v>65</v>
      </c>
      <c r="B66" t="s">
        <v>487</v>
      </c>
      <c r="C66" s="29" t="s">
        <v>243</v>
      </c>
      <c r="J66" s="28">
        <v>0.91666666666666796</v>
      </c>
    </row>
    <row r="67" spans="1:10">
      <c r="A67" s="18">
        <v>66</v>
      </c>
      <c r="B67" t="s">
        <v>487</v>
      </c>
      <c r="C67" s="374" t="s">
        <v>592</v>
      </c>
      <c r="J67" s="28">
        <v>0.92708333333333504</v>
      </c>
    </row>
    <row r="68" spans="1:10">
      <c r="A68" s="18">
        <v>67</v>
      </c>
      <c r="B68" t="s">
        <v>487</v>
      </c>
      <c r="C68" s="29" t="s">
        <v>291</v>
      </c>
      <c r="J68" s="28">
        <v>0.937500000000001</v>
      </c>
    </row>
    <row r="69" spans="1:10">
      <c r="A69" s="18">
        <v>68</v>
      </c>
      <c r="B69" t="s">
        <v>487</v>
      </c>
      <c r="C69" s="29" t="s">
        <v>292</v>
      </c>
      <c r="J69" s="28">
        <v>0.94791666666666796</v>
      </c>
    </row>
    <row r="70" spans="1:10">
      <c r="A70" s="18">
        <v>69</v>
      </c>
      <c r="B70" t="s">
        <v>487</v>
      </c>
      <c r="C70" s="29" t="s">
        <v>403</v>
      </c>
      <c r="J70" s="28">
        <v>0.95833333333333504</v>
      </c>
    </row>
    <row r="71" spans="1:10">
      <c r="A71" s="18">
        <v>70</v>
      </c>
      <c r="B71" t="s">
        <v>487</v>
      </c>
      <c r="C71" s="29" t="s">
        <v>469</v>
      </c>
      <c r="J71" s="28">
        <v>0.968750000000001</v>
      </c>
    </row>
    <row r="72" spans="1:10">
      <c r="A72" s="18">
        <v>71</v>
      </c>
      <c r="B72" t="s">
        <v>424</v>
      </c>
      <c r="C72" s="374" t="s">
        <v>593</v>
      </c>
      <c r="J72" s="28">
        <v>0.97916666666666796</v>
      </c>
    </row>
    <row r="73" spans="1:10">
      <c r="A73" s="18">
        <v>72</v>
      </c>
      <c r="B73" t="s">
        <v>487</v>
      </c>
      <c r="C73" s="29" t="s">
        <v>244</v>
      </c>
      <c r="J73" s="28">
        <v>0.98958333333333504</v>
      </c>
    </row>
    <row r="74" spans="1:10">
      <c r="A74" s="18">
        <v>73</v>
      </c>
      <c r="B74" s="373" t="s">
        <v>424</v>
      </c>
      <c r="C74" s="374" t="s">
        <v>594</v>
      </c>
      <c r="J74" s="28">
        <v>1</v>
      </c>
    </row>
    <row r="75" spans="1:10">
      <c r="A75" s="18">
        <v>74</v>
      </c>
      <c r="B75" s="373" t="s">
        <v>424</v>
      </c>
      <c r="C75" s="374" t="s">
        <v>595</v>
      </c>
    </row>
    <row r="76" spans="1:10">
      <c r="A76" s="18">
        <v>75</v>
      </c>
      <c r="B76" s="373" t="s">
        <v>424</v>
      </c>
      <c r="C76" s="374" t="s">
        <v>596</v>
      </c>
    </row>
    <row r="77" spans="1:10">
      <c r="A77" s="18">
        <v>76</v>
      </c>
      <c r="B77" s="373" t="s">
        <v>424</v>
      </c>
      <c r="C77" s="374" t="s">
        <v>597</v>
      </c>
    </row>
    <row r="78" spans="1:10">
      <c r="A78" s="18">
        <v>77</v>
      </c>
      <c r="B78" t="s">
        <v>424</v>
      </c>
      <c r="C78" s="29" t="s">
        <v>245</v>
      </c>
    </row>
    <row r="79" spans="1:10">
      <c r="A79" s="18">
        <v>78</v>
      </c>
      <c r="B79" t="s">
        <v>424</v>
      </c>
      <c r="C79" s="374" t="s">
        <v>598</v>
      </c>
    </row>
    <row r="80" spans="1:10">
      <c r="A80" s="18">
        <v>79</v>
      </c>
      <c r="B80" t="s">
        <v>424</v>
      </c>
      <c r="C80" s="29" t="s">
        <v>404</v>
      </c>
    </row>
    <row r="81" spans="1:3">
      <c r="A81" s="18">
        <v>80</v>
      </c>
      <c r="B81" t="s">
        <v>424</v>
      </c>
      <c r="C81" s="29" t="s">
        <v>293</v>
      </c>
    </row>
    <row r="82" spans="1:3">
      <c r="A82" s="18">
        <v>81</v>
      </c>
      <c r="B82" t="s">
        <v>424</v>
      </c>
      <c r="C82" s="374" t="s">
        <v>599</v>
      </c>
    </row>
    <row r="83" spans="1:3">
      <c r="A83" s="18">
        <v>82</v>
      </c>
      <c r="B83" t="s">
        <v>424</v>
      </c>
      <c r="C83" s="29" t="s">
        <v>405</v>
      </c>
    </row>
    <row r="84" spans="1:3">
      <c r="A84" s="18">
        <v>83</v>
      </c>
      <c r="B84" t="s">
        <v>424</v>
      </c>
      <c r="C84" s="29" t="s">
        <v>294</v>
      </c>
    </row>
    <row r="85" spans="1:3">
      <c r="A85" s="18">
        <v>84</v>
      </c>
      <c r="B85" t="s">
        <v>424</v>
      </c>
      <c r="C85" s="29" t="s">
        <v>246</v>
      </c>
    </row>
    <row r="86" spans="1:3">
      <c r="A86" s="18">
        <v>85</v>
      </c>
      <c r="B86" t="s">
        <v>424</v>
      </c>
      <c r="C86" s="374" t="s">
        <v>600</v>
      </c>
    </row>
    <row r="87" spans="1:3">
      <c r="A87" s="18">
        <v>86</v>
      </c>
      <c r="B87" t="s">
        <v>487</v>
      </c>
      <c r="C87" s="29" t="s">
        <v>295</v>
      </c>
    </row>
    <row r="88" spans="1:3">
      <c r="A88" s="18">
        <v>87</v>
      </c>
      <c r="B88" t="s">
        <v>487</v>
      </c>
      <c r="C88" s="29" t="s">
        <v>296</v>
      </c>
    </row>
    <row r="89" spans="1:3">
      <c r="A89" s="18">
        <v>88</v>
      </c>
      <c r="B89" t="s">
        <v>487</v>
      </c>
      <c r="C89" s="29" t="s">
        <v>247</v>
      </c>
    </row>
    <row r="90" spans="1:3">
      <c r="A90" s="18">
        <v>89</v>
      </c>
      <c r="B90" t="s">
        <v>487</v>
      </c>
      <c r="C90" s="29" t="s">
        <v>297</v>
      </c>
    </row>
    <row r="91" spans="1:3">
      <c r="A91" s="18">
        <v>90</v>
      </c>
      <c r="B91" t="s">
        <v>423</v>
      </c>
      <c r="C91" s="29" t="s">
        <v>406</v>
      </c>
    </row>
    <row r="92" spans="1:3">
      <c r="A92" s="18">
        <v>91</v>
      </c>
      <c r="B92" t="s">
        <v>487</v>
      </c>
      <c r="C92" s="374" t="s">
        <v>601</v>
      </c>
    </row>
    <row r="93" spans="1:3">
      <c r="A93" s="18">
        <v>92</v>
      </c>
      <c r="B93" t="s">
        <v>424</v>
      </c>
      <c r="C93" s="374" t="s">
        <v>602</v>
      </c>
    </row>
    <row r="94" spans="1:3">
      <c r="A94" s="18">
        <v>93</v>
      </c>
      <c r="B94" t="s">
        <v>487</v>
      </c>
      <c r="C94" s="29" t="s">
        <v>248</v>
      </c>
    </row>
    <row r="95" spans="1:3">
      <c r="A95" s="18">
        <v>94</v>
      </c>
      <c r="B95" t="s">
        <v>487</v>
      </c>
      <c r="C95" s="29" t="s">
        <v>407</v>
      </c>
    </row>
    <row r="96" spans="1:3">
      <c r="A96" s="18">
        <v>95</v>
      </c>
      <c r="B96" t="s">
        <v>487</v>
      </c>
      <c r="C96" s="61" t="s">
        <v>408</v>
      </c>
    </row>
    <row r="97" spans="1:3">
      <c r="A97" s="18">
        <v>96</v>
      </c>
      <c r="B97" t="s">
        <v>487</v>
      </c>
      <c r="C97" s="29" t="s">
        <v>409</v>
      </c>
    </row>
    <row r="98" spans="1:3">
      <c r="A98" s="18">
        <v>97</v>
      </c>
      <c r="B98" t="s">
        <v>487</v>
      </c>
      <c r="C98" s="29" t="s">
        <v>298</v>
      </c>
    </row>
    <row r="99" spans="1:3">
      <c r="A99" s="18">
        <v>98</v>
      </c>
      <c r="B99" t="s">
        <v>423</v>
      </c>
      <c r="C99" s="29" t="s">
        <v>470</v>
      </c>
    </row>
    <row r="100" spans="1:3">
      <c r="A100" s="18">
        <v>99</v>
      </c>
      <c r="B100" t="s">
        <v>423</v>
      </c>
      <c r="C100" s="29" t="s">
        <v>471</v>
      </c>
    </row>
    <row r="101" spans="1:3">
      <c r="A101" s="18">
        <v>100</v>
      </c>
      <c r="B101" t="s">
        <v>424</v>
      </c>
      <c r="C101" s="374" t="s">
        <v>603</v>
      </c>
    </row>
    <row r="102" spans="1:3">
      <c r="A102" s="18">
        <v>101</v>
      </c>
      <c r="B102" t="s">
        <v>424</v>
      </c>
      <c r="C102" s="29" t="s">
        <v>384</v>
      </c>
    </row>
    <row r="103" spans="1:3">
      <c r="A103" s="18">
        <v>102</v>
      </c>
      <c r="B103" t="s">
        <v>424</v>
      </c>
      <c r="C103" s="374" t="s">
        <v>604</v>
      </c>
    </row>
    <row r="104" spans="1:3">
      <c r="A104" s="18">
        <v>103</v>
      </c>
      <c r="B104" t="s">
        <v>424</v>
      </c>
      <c r="C104" s="29" t="s">
        <v>472</v>
      </c>
    </row>
    <row r="105" spans="1:3">
      <c r="A105" s="18">
        <v>104</v>
      </c>
      <c r="B105" t="s">
        <v>424</v>
      </c>
      <c r="C105" s="374" t="s">
        <v>605</v>
      </c>
    </row>
    <row r="106" spans="1:3">
      <c r="A106" s="18">
        <v>105</v>
      </c>
      <c r="B106" t="s">
        <v>423</v>
      </c>
      <c r="C106" s="29" t="s">
        <v>385</v>
      </c>
    </row>
    <row r="107" spans="1:3">
      <c r="A107" s="18">
        <v>106</v>
      </c>
      <c r="B107" t="s">
        <v>424</v>
      </c>
      <c r="C107" s="29" t="s">
        <v>473</v>
      </c>
    </row>
    <row r="108" spans="1:3">
      <c r="A108" s="18">
        <v>107</v>
      </c>
      <c r="B108" t="s">
        <v>423</v>
      </c>
      <c r="C108" s="29" t="s">
        <v>474</v>
      </c>
    </row>
    <row r="109" spans="1:3">
      <c r="A109" s="18">
        <v>108</v>
      </c>
      <c r="B109" t="s">
        <v>424</v>
      </c>
      <c r="C109" s="29" t="s">
        <v>475</v>
      </c>
    </row>
    <row r="110" spans="1:3">
      <c r="A110" s="18">
        <v>109</v>
      </c>
      <c r="B110" t="s">
        <v>423</v>
      </c>
      <c r="C110" s="29" t="s">
        <v>476</v>
      </c>
    </row>
    <row r="111" spans="1:3">
      <c r="A111" s="18">
        <v>110</v>
      </c>
      <c r="B111" t="s">
        <v>423</v>
      </c>
      <c r="C111" s="29" t="s">
        <v>477</v>
      </c>
    </row>
    <row r="112" spans="1:3">
      <c r="A112" s="18">
        <v>111</v>
      </c>
      <c r="B112" t="s">
        <v>424</v>
      </c>
      <c r="C112" s="29" t="s">
        <v>478</v>
      </c>
    </row>
    <row r="113" spans="1:3">
      <c r="A113" s="18">
        <v>112</v>
      </c>
      <c r="B113" t="s">
        <v>424</v>
      </c>
      <c r="C113" s="29" t="s">
        <v>479</v>
      </c>
    </row>
    <row r="114" spans="1:3">
      <c r="A114" s="18">
        <v>113</v>
      </c>
      <c r="B114" t="s">
        <v>487</v>
      </c>
      <c r="C114" s="29" t="s">
        <v>386</v>
      </c>
    </row>
    <row r="115" spans="1:3">
      <c r="A115" s="18">
        <v>114</v>
      </c>
      <c r="B115" t="s">
        <v>424</v>
      </c>
      <c r="C115" s="29" t="s">
        <v>480</v>
      </c>
    </row>
    <row r="116" spans="1:3">
      <c r="A116" s="18">
        <v>115</v>
      </c>
      <c r="B116" t="s">
        <v>424</v>
      </c>
      <c r="C116" s="29" t="s">
        <v>249</v>
      </c>
    </row>
    <row r="117" spans="1:3">
      <c r="A117" s="18">
        <v>116</v>
      </c>
      <c r="B117" t="s">
        <v>424</v>
      </c>
      <c r="C117" s="374" t="s">
        <v>606</v>
      </c>
    </row>
    <row r="118" spans="1:3">
      <c r="A118" s="18">
        <v>117</v>
      </c>
      <c r="B118" t="s">
        <v>487</v>
      </c>
      <c r="C118" s="29" t="s">
        <v>250</v>
      </c>
    </row>
    <row r="119" spans="1:3">
      <c r="A119" s="18">
        <v>118</v>
      </c>
      <c r="B119" t="s">
        <v>424</v>
      </c>
      <c r="C119" s="29" t="s">
        <v>251</v>
      </c>
    </row>
    <row r="120" spans="1:3">
      <c r="A120" s="18">
        <v>119</v>
      </c>
      <c r="B120" t="s">
        <v>487</v>
      </c>
      <c r="C120" s="29" t="s">
        <v>252</v>
      </c>
    </row>
    <row r="121" spans="1:3">
      <c r="A121" s="18">
        <v>120</v>
      </c>
      <c r="B121" t="s">
        <v>424</v>
      </c>
      <c r="C121" s="29" t="s">
        <v>410</v>
      </c>
    </row>
    <row r="122" spans="1:3">
      <c r="A122" s="18">
        <v>121</v>
      </c>
      <c r="B122" t="s">
        <v>424</v>
      </c>
      <c r="C122" s="29" t="s">
        <v>253</v>
      </c>
    </row>
    <row r="123" spans="1:3">
      <c r="A123" s="18">
        <v>122</v>
      </c>
      <c r="B123" t="s">
        <v>424</v>
      </c>
      <c r="C123" s="29" t="s">
        <v>254</v>
      </c>
    </row>
    <row r="124" spans="1:3">
      <c r="A124" s="18">
        <v>123</v>
      </c>
      <c r="B124" t="s">
        <v>424</v>
      </c>
      <c r="C124" s="29" t="s">
        <v>299</v>
      </c>
    </row>
    <row r="125" spans="1:3">
      <c r="A125" s="18">
        <v>124</v>
      </c>
      <c r="B125" t="s">
        <v>487</v>
      </c>
      <c r="C125" s="29" t="s">
        <v>255</v>
      </c>
    </row>
    <row r="126" spans="1:3">
      <c r="A126" s="18">
        <v>125</v>
      </c>
      <c r="B126" t="s">
        <v>424</v>
      </c>
      <c r="C126" s="29" t="s">
        <v>481</v>
      </c>
    </row>
    <row r="127" spans="1:3">
      <c r="A127" s="18">
        <v>126</v>
      </c>
      <c r="B127" t="s">
        <v>487</v>
      </c>
      <c r="C127" s="29" t="s">
        <v>256</v>
      </c>
    </row>
    <row r="128" spans="1:3">
      <c r="A128" s="18">
        <v>127</v>
      </c>
      <c r="B128" t="s">
        <v>424</v>
      </c>
      <c r="C128" s="374" t="s">
        <v>607</v>
      </c>
    </row>
    <row r="129" spans="1:3">
      <c r="A129" s="18">
        <v>128</v>
      </c>
      <c r="B129" t="s">
        <v>424</v>
      </c>
      <c r="C129" s="29" t="s">
        <v>387</v>
      </c>
    </row>
    <row r="130" spans="1:3">
      <c r="A130" s="18">
        <v>129</v>
      </c>
      <c r="B130" t="s">
        <v>487</v>
      </c>
      <c r="C130" s="29" t="s">
        <v>257</v>
      </c>
    </row>
    <row r="131" spans="1:3">
      <c r="A131" s="18">
        <v>130</v>
      </c>
      <c r="B131" t="s">
        <v>487</v>
      </c>
      <c r="C131" s="29" t="s">
        <v>258</v>
      </c>
    </row>
    <row r="132" spans="1:3">
      <c r="A132" s="18">
        <v>131</v>
      </c>
      <c r="B132" t="s">
        <v>487</v>
      </c>
      <c r="C132" s="29" t="s">
        <v>259</v>
      </c>
    </row>
    <row r="133" spans="1:3">
      <c r="A133" s="18">
        <v>132</v>
      </c>
      <c r="B133" t="s">
        <v>487</v>
      </c>
      <c r="C133" s="29" t="s">
        <v>300</v>
      </c>
    </row>
    <row r="134" spans="1:3">
      <c r="A134" s="18">
        <v>133</v>
      </c>
      <c r="B134" t="s">
        <v>424</v>
      </c>
      <c r="C134" s="29" t="s">
        <v>482</v>
      </c>
    </row>
    <row r="135" spans="1:3">
      <c r="A135" s="18">
        <v>134</v>
      </c>
      <c r="B135" t="s">
        <v>487</v>
      </c>
      <c r="C135" s="29" t="s">
        <v>483</v>
      </c>
    </row>
    <row r="136" spans="1:3">
      <c r="A136" s="18">
        <v>135</v>
      </c>
      <c r="B136" t="s">
        <v>424</v>
      </c>
      <c r="C136" s="29" t="s">
        <v>260</v>
      </c>
    </row>
    <row r="137" spans="1:3">
      <c r="A137" s="18">
        <v>136</v>
      </c>
      <c r="B137" t="s">
        <v>424</v>
      </c>
      <c r="C137" s="29" t="s">
        <v>301</v>
      </c>
    </row>
    <row r="138" spans="1:3">
      <c r="A138" s="18">
        <v>137</v>
      </c>
      <c r="B138" t="s">
        <v>487</v>
      </c>
      <c r="C138" s="29" t="s">
        <v>261</v>
      </c>
    </row>
    <row r="139" spans="1:3">
      <c r="A139" s="18">
        <v>138</v>
      </c>
      <c r="B139" t="s">
        <v>424</v>
      </c>
      <c r="C139" s="29" t="s">
        <v>262</v>
      </c>
    </row>
    <row r="140" spans="1:3">
      <c r="A140" s="18">
        <v>139</v>
      </c>
      <c r="B140" t="s">
        <v>424</v>
      </c>
      <c r="C140" s="29" t="s">
        <v>263</v>
      </c>
    </row>
    <row r="141" spans="1:3">
      <c r="A141" s="18">
        <v>140</v>
      </c>
      <c r="B141" t="s">
        <v>424</v>
      </c>
      <c r="C141" s="29" t="s">
        <v>302</v>
      </c>
    </row>
    <row r="142" spans="1:3">
      <c r="A142" s="18">
        <v>141</v>
      </c>
      <c r="B142" t="s">
        <v>424</v>
      </c>
      <c r="C142" s="29" t="s">
        <v>388</v>
      </c>
    </row>
    <row r="143" spans="1:3">
      <c r="A143" s="18">
        <v>142</v>
      </c>
      <c r="B143" t="s">
        <v>424</v>
      </c>
      <c r="C143" s="29" t="s">
        <v>484</v>
      </c>
    </row>
    <row r="144" spans="1:3">
      <c r="A144" s="18">
        <v>143</v>
      </c>
      <c r="B144" t="s">
        <v>424</v>
      </c>
      <c r="C144" s="29" t="s">
        <v>411</v>
      </c>
    </row>
    <row r="145" spans="1:3">
      <c r="A145" s="18">
        <v>144</v>
      </c>
      <c r="B145" t="s">
        <v>487</v>
      </c>
      <c r="C145" s="374" t="s">
        <v>608</v>
      </c>
    </row>
    <row r="146" spans="1:3">
      <c r="A146" s="18">
        <v>145</v>
      </c>
      <c r="B146" t="s">
        <v>487</v>
      </c>
      <c r="C146" s="374" t="s">
        <v>609</v>
      </c>
    </row>
    <row r="147" spans="1:3">
      <c r="A147" s="18">
        <v>146</v>
      </c>
      <c r="B147" t="s">
        <v>424</v>
      </c>
      <c r="C147" s="29" t="s">
        <v>389</v>
      </c>
    </row>
    <row r="148" spans="1:3">
      <c r="A148" s="18">
        <v>147</v>
      </c>
      <c r="B148" t="s">
        <v>424</v>
      </c>
      <c r="C148" s="29" t="s">
        <v>485</v>
      </c>
    </row>
    <row r="149" spans="1:3">
      <c r="A149" s="18">
        <v>148</v>
      </c>
      <c r="B149" t="s">
        <v>424</v>
      </c>
      <c r="C149" s="29" t="s">
        <v>264</v>
      </c>
    </row>
    <row r="150" spans="1:3">
      <c r="A150" s="18">
        <v>149</v>
      </c>
      <c r="B150" t="s">
        <v>487</v>
      </c>
      <c r="C150" s="374" t="s">
        <v>610</v>
      </c>
    </row>
    <row r="151" spans="1:3">
      <c r="A151" s="18">
        <v>150</v>
      </c>
      <c r="B151" t="s">
        <v>493</v>
      </c>
      <c r="C151" s="29" t="s">
        <v>486</v>
      </c>
    </row>
    <row r="152" spans="1:3">
      <c r="A152" s="18">
        <v>151</v>
      </c>
      <c r="B152" t="s">
        <v>424</v>
      </c>
      <c r="C152" s="374" t="s">
        <v>611</v>
      </c>
    </row>
    <row r="153" spans="1:3">
      <c r="A153" s="18">
        <v>152</v>
      </c>
      <c r="B153" t="s">
        <v>424</v>
      </c>
      <c r="C153" s="29" t="s">
        <v>390</v>
      </c>
    </row>
    <row r="154" spans="1:3">
      <c r="C154" s="29" t="s">
        <v>266</v>
      </c>
    </row>
  </sheetData>
  <sortState xmlns:xlrd2="http://schemas.microsoft.com/office/spreadsheetml/2017/richdata2" ref="L3:L88">
    <sortCondition ref="L3:L88"/>
  </sortState>
  <phoneticPr fontId="0" type="noConversion"/>
  <pageMargins left="0.7" right="0.7" top="0.75" bottom="0.75" header="0.3" footer="0.3"/>
  <pageSetup paperSize="9" orientation="portrait" horizontalDpi="4294967292" verticalDpi="4294967292"/>
  <extLst>
    <ext xmlns:mx="http://schemas.microsoft.com/office/mac/excel/2008/main" uri="{64002731-A6B0-56B0-2670-7721B7C09600}">
      <mx:PLV Mode="0" OnePage="0" WScale="0"/>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dimension ref="A1"/>
  <sheetViews>
    <sheetView workbookViewId="0"/>
  </sheetViews>
  <sheetFormatPr defaultColWidth="11.42578125" defaultRowHeight="12.75"/>
  <sheetData/>
  <phoneticPr fontId="44" type="noConversion"/>
  <pageMargins left="0.7" right="0.7" top="0.78740157499999996" bottom="0.78740157499999996" header="0.3" footer="0.3"/>
  <extLst>
    <ext xmlns:mx="http://schemas.microsoft.com/office/mac/excel/2008/main" uri="{64002731-A6B0-56B0-2670-7721B7C09600}">
      <mx:PLV Mode="0" OnePage="0" WScale="0"/>
    </ext>
  </extLst>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11</vt:i4>
      </vt:variant>
      <vt:variant>
        <vt:lpstr>Named Ranges</vt:lpstr>
      </vt:variant>
      <vt:variant>
        <vt:i4>15</vt:i4>
      </vt:variant>
    </vt:vector>
  </HeadingPairs>
  <TitlesOfParts>
    <vt:vector size="26" baseType="lpstr">
      <vt:lpstr>Events</vt:lpstr>
      <vt:lpstr>PLEASE FILL IN HERE FIRST!!!</vt:lpstr>
      <vt:lpstr>Prospectus</vt:lpstr>
      <vt:lpstr>Preliminary</vt:lpstr>
      <vt:lpstr>Accommodation</vt:lpstr>
      <vt:lpstr>Travel</vt:lpstr>
      <vt:lpstr>Accommodation_old</vt:lpstr>
      <vt:lpstr>Listes</vt:lpstr>
      <vt:lpstr>Tabelle1</vt:lpstr>
      <vt:lpstr>Sheet1</vt:lpstr>
      <vt:lpstr>Blatt1</vt:lpstr>
      <vt:lpstr>Balls</vt:lpstr>
      <vt:lpstr>'PLEASE FILL IN HERE FIRST!!!'!CurrencyList</vt:lpstr>
      <vt:lpstr>Events</vt:lpstr>
      <vt:lpstr>Men´s_Singles__MS</vt:lpstr>
      <vt:lpstr>nb_tables</vt:lpstr>
      <vt:lpstr>Participants</vt:lpstr>
      <vt:lpstr>Accommodation!Print_Area</vt:lpstr>
      <vt:lpstr>Accommodation_old!Print_Area</vt:lpstr>
      <vt:lpstr>'PLEASE FILL IN HERE FIRST!!!'!Print_Area</vt:lpstr>
      <vt:lpstr>Preliminary!Print_Area</vt:lpstr>
      <vt:lpstr>Prospectus!Print_Area</vt:lpstr>
      <vt:lpstr>Travel!Print_Area</vt:lpstr>
      <vt:lpstr>Prospectus!Print_Titles</vt:lpstr>
      <vt:lpstr>Sports_Floor</vt:lpstr>
      <vt:lpstr>Tables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Christian Veronese</dc:creator>
  <cp:lastModifiedBy>Dimosthenis Messinis</cp:lastModifiedBy>
  <cp:lastPrinted>2019-06-08T07:33:38Z</cp:lastPrinted>
  <dcterms:created xsi:type="dcterms:W3CDTF">2006-06-28T15:36:35Z</dcterms:created>
  <dcterms:modified xsi:type="dcterms:W3CDTF">2019-07-26T17:14:42Z</dcterms:modified>
</cp:coreProperties>
</file>