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09"/>
  <workbookPr showInkAnnotation="0" autoCompressPictures="0"/>
  <mc:AlternateContent xmlns:mc="http://schemas.openxmlformats.org/markup-compatibility/2006">
    <mc:Choice Requires="x15">
      <x15ac:absPath xmlns:x15ac="http://schemas.microsoft.com/office/spreadsheetml/2010/11/ac" url="/Users/shimin_yu/Desktop/Competition Management/2019/2019 Challenge/2019 SLO Open/"/>
    </mc:Choice>
  </mc:AlternateContent>
  <xr:revisionPtr revIDLastSave="0" documentId="13_ncr:1_{9E68E6FB-08D8-234F-A34F-889AEE1474F5}" xr6:coauthVersionLast="43" xr6:coauthVersionMax="43" xr10:uidLastSave="{00000000-0000-0000-0000-000000000000}"/>
  <bookViews>
    <workbookView xWindow="-29340" yWindow="1400" windowWidth="28800" windowHeight="1570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Prospectus!$A$1:$J$231</definedName>
    <definedName name="_xlnm.Print_Area" localSheetId="6">Travel!$A$1:$M$51</definedName>
    <definedName name="Sports_Floor">Listes!$E$2:$E$20</definedName>
    <definedName name="Tables">Listes!$C$2:$C$129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61" i="11" l="1"/>
  <c r="E48" i="7" s="1"/>
  <c r="E55" i="7" l="1"/>
  <c r="G50" i="7" l="1"/>
  <c r="E50" i="7"/>
  <c r="J7" i="17" l="1"/>
  <c r="J8" i="17" l="1" a="1"/>
  <c r="J8" i="17" s="1"/>
  <c r="J13" i="17" a="1"/>
  <c r="J13" i="17" s="1"/>
  <c r="J12" i="17" a="1"/>
  <c r="J12" i="17" s="1"/>
  <c r="J11" i="17" a="1"/>
  <c r="J11" i="17" s="1"/>
  <c r="J10" i="17" a="1"/>
  <c r="J10" i="17" s="1"/>
  <c r="J9" i="17" a="1"/>
  <c r="J9" i="17" s="1"/>
  <c r="O17" i="17"/>
  <c r="N17" i="17"/>
  <c r="J17" i="17" a="1"/>
  <c r="J17" i="17" s="1"/>
  <c r="I17" i="17"/>
  <c r="I16" i="17"/>
  <c r="J16" i="17" a="1"/>
  <c r="J16" i="17" s="1"/>
  <c r="N16" i="17"/>
  <c r="O16" i="17"/>
  <c r="O18" i="17"/>
  <c r="N18" i="17"/>
  <c r="J18" i="17" a="1"/>
  <c r="J18" i="17" s="1"/>
  <c r="I18" i="17"/>
  <c r="O15" i="17"/>
  <c r="N15" i="17"/>
  <c r="J15" i="17" a="1"/>
  <c r="J15" i="17" s="1"/>
  <c r="I15" i="17"/>
  <c r="O14" i="17"/>
  <c r="N14" i="17"/>
  <c r="J14" i="17" a="1"/>
  <c r="J14" i="17" s="1"/>
  <c r="I14" i="17"/>
  <c r="O13" i="17"/>
  <c r="N13" i="17"/>
  <c r="I13" i="17"/>
  <c r="O12" i="17"/>
  <c r="N12" i="17"/>
  <c r="I12" i="17"/>
  <c r="O11" i="17"/>
  <c r="N11" i="17"/>
  <c r="I11" i="17"/>
  <c r="O10" i="17" l="1"/>
  <c r="I109" i="7" l="1"/>
  <c r="I108" i="7"/>
  <c r="I126" i="7"/>
  <c r="D9" i="11"/>
  <c r="J53" i="7" s="1"/>
  <c r="O2" i="17"/>
  <c r="N2" i="17"/>
  <c r="B9" i="11"/>
  <c r="I10" i="17"/>
  <c r="I9" i="17"/>
  <c r="I8" i="17"/>
  <c r="I7" i="17"/>
  <c r="I6" i="17"/>
  <c r="I5" i="17"/>
  <c r="I4" i="17"/>
  <c r="I3" i="17"/>
  <c r="I2" i="17"/>
  <c r="G46" i="7"/>
  <c r="G44" i="7"/>
  <c r="B45" i="11"/>
  <c r="I177" i="7" s="1"/>
  <c r="B47" i="11"/>
  <c r="I168" i="7" s="1"/>
  <c r="J3" i="17" a="1"/>
  <c r="J3" i="17" s="1"/>
  <c r="J4" i="17" a="1"/>
  <c r="J4" i="17" s="1"/>
  <c r="J5" i="17" a="1"/>
  <c r="J5" i="17" s="1"/>
  <c r="J6" i="17" a="1"/>
  <c r="J6" i="17" s="1"/>
  <c r="J2" i="17" a="1"/>
  <c r="J2" i="17" s="1"/>
  <c r="N3" i="17"/>
  <c r="O3" i="17"/>
  <c r="N4" i="17"/>
  <c r="O4" i="17"/>
  <c r="N5" i="17"/>
  <c r="O5" i="17"/>
  <c r="N6" i="17"/>
  <c r="G53" i="7" s="1"/>
  <c r="O6" i="17"/>
  <c r="N7" i="17"/>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s="1"/>
  <c r="B19" i="11"/>
  <c r="E33" i="7" s="1"/>
  <c r="B17" i="11"/>
  <c r="E32" i="7" s="1"/>
  <c r="A63" i="11"/>
  <c r="G49" i="7" s="1"/>
  <c r="B41" i="11"/>
  <c r="G69" i="7" s="1"/>
  <c r="B31" i="11"/>
  <c r="H40" i="1" s="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7"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78" i="7"/>
  <c r="J77" i="7"/>
  <c r="G45" i="7"/>
  <c r="K12" i="4"/>
  <c r="G12" i="4"/>
  <c r="B29" i="11"/>
  <c r="C48" i="5" s="1"/>
  <c r="B27" i="11"/>
  <c r="C50" i="4" s="1"/>
  <c r="B25" i="11"/>
  <c r="B23" i="11"/>
  <c r="A48" i="14" s="1"/>
  <c r="N12"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1" i="7"/>
  <c r="I90" i="7"/>
  <c r="B35" i="11"/>
  <c r="G48" i="4" s="1"/>
  <c r="A3" i="7"/>
  <c r="E31" i="7"/>
  <c r="A3" i="1"/>
  <c r="A4" i="1"/>
  <c r="D5"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I53" i="7" l="1"/>
  <c r="G60" i="7"/>
  <c r="G57" i="7"/>
  <c r="G146" i="7"/>
  <c r="F51" i="4"/>
  <c r="B13" i="11"/>
  <c r="G161" i="7" s="1"/>
  <c r="B39" i="11"/>
  <c r="G166" i="7" s="1"/>
  <c r="F50" i="4"/>
  <c r="C49" i="14"/>
  <c r="F45" i="5"/>
  <c r="F4" i="5"/>
  <c r="G48" i="7"/>
  <c r="B11" i="11"/>
  <c r="G160" i="7" s="1"/>
  <c r="F53" i="7"/>
  <c r="O5" i="14"/>
  <c r="K5" i="4" s="1"/>
  <c r="F5" i="1"/>
  <c r="H4" i="5"/>
  <c r="E49" i="7"/>
  <c r="O42" i="14"/>
  <c r="D5" i="14"/>
  <c r="D5" i="4" s="1"/>
  <c r="P11" i="14"/>
  <c r="P10" i="5"/>
  <c r="U7" i="5"/>
  <c r="S11" i="5" s="1"/>
  <c r="P42" i="14"/>
  <c r="D22" i="1"/>
  <c r="B49" i="11"/>
  <c r="U10" i="5" s="1"/>
  <c r="Q42" i="14"/>
  <c r="O41" i="5"/>
  <c r="P41" i="5"/>
  <c r="W6" i="5"/>
  <c r="H19" i="1"/>
  <c r="C51" i="4"/>
  <c r="B5" i="14"/>
  <c r="B5" i="4" s="1"/>
  <c r="Q10" i="5"/>
  <c r="Q11" i="5" s="1"/>
  <c r="Q41" i="5" s="1"/>
  <c r="Q11" i="14"/>
  <c r="I77" i="7"/>
  <c r="M5" i="14"/>
  <c r="H5" i="4" s="1"/>
  <c r="B42" i="1"/>
  <c r="C47" i="5"/>
  <c r="A47" i="5"/>
  <c r="A50" i="4"/>
  <c r="H20" i="1" l="1"/>
  <c r="G162" i="7"/>
  <c r="O43" i="14"/>
  <c r="U9" i="5"/>
  <c r="I78" i="7"/>
  <c r="V3" i="5" s="1"/>
  <c r="U8" i="5"/>
  <c r="O42" i="5"/>
  <c r="O11" i="14"/>
  <c r="U3" i="5"/>
  <c r="O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6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7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300-000002000000}">
      <text>
        <r>
          <rPr>
            <b/>
            <sz val="8"/>
            <color rgb="FF000000"/>
            <rFont val="Tahoma"/>
            <family val="2"/>
          </rPr>
          <t>Enter the name of the Tournament Director</t>
        </r>
      </text>
    </comment>
    <comment ref="E36" authorId="0" shapeId="0" xr:uid="{00000000-0006-0000-0300-000003000000}">
      <text>
        <r>
          <rPr>
            <b/>
            <sz val="8"/>
            <color rgb="FF000000"/>
            <rFont val="Tahoma"/>
            <family val="2"/>
          </rPr>
          <t>Enter the name and full address of the venue on 3 lines</t>
        </r>
        <r>
          <rPr>
            <sz val="8"/>
            <color rgb="FF000000"/>
            <rFont val="Tahoma"/>
            <family val="2"/>
          </rPr>
          <t xml:space="preserve">
</t>
        </r>
      </text>
    </comment>
    <comment ref="F55" authorId="1" shapeId="0" xr:uid="{00000000-0006-0000-0300-000004000000}">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I57" authorId="1" shapeId="0" xr:uid="{00000000-0006-0000-0300-000005000000}">
      <text>
        <r>
          <rPr>
            <b/>
            <sz val="10"/>
            <color rgb="FF000000"/>
            <rFont val="Tahoma"/>
            <family val="2"/>
          </rPr>
          <t>ITTF:</t>
        </r>
        <r>
          <rPr>
            <sz val="10"/>
            <color rgb="FF000000"/>
            <rFont val="Tahoma"/>
            <family val="2"/>
          </rPr>
          <t xml:space="preserve">
</t>
        </r>
        <r>
          <rPr>
            <sz val="10"/>
            <color rgb="FF000000"/>
            <rFont val="Tahoma"/>
            <family val="2"/>
          </rPr>
          <t>not later than 15:00</t>
        </r>
      </text>
    </comment>
    <comment ref="F58" authorId="0" shapeId="0" xr:uid="{00000000-0006-0000-0300-000006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I60" authorId="1" shapeId="0" xr:uid="{00000000-0006-0000-0300-000007000000}">
      <text>
        <r>
          <rPr>
            <b/>
            <sz val="10"/>
            <color rgb="FF000000"/>
            <rFont val="Tahoma"/>
            <family val="2"/>
          </rPr>
          <t>ITTF:</t>
        </r>
        <r>
          <rPr>
            <sz val="10"/>
            <color rgb="FF000000"/>
            <rFont val="Tahoma"/>
            <family val="2"/>
          </rPr>
          <t xml:space="preserve">
</t>
        </r>
        <r>
          <rPr>
            <sz val="10"/>
            <color rgb="FF000000"/>
            <rFont val="Tahoma"/>
            <family val="2"/>
          </rPr>
          <t>not later than 16:00</t>
        </r>
      </text>
    </comment>
    <comment ref="F61" authorId="0" shapeId="0" xr:uid="{00000000-0006-0000-0300-000008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3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2" shapeId="0" xr:uid="{00000000-0006-0000-0300-00000A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0" authorId="0" shapeId="0" xr:uid="{00000000-0006-0000-03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3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3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3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3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300-000011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300-000012000000}">
      <text>
        <r>
          <rPr>
            <b/>
            <sz val="8"/>
            <color rgb="FF000000"/>
            <rFont val="Tahoma"/>
            <family val="2"/>
          </rPr>
          <t xml:space="preserve"> Enter the name of the railway station</t>
        </r>
        <r>
          <rPr>
            <sz val="8"/>
            <color rgb="FF000000"/>
            <rFont val="Tahoma"/>
            <family val="2"/>
          </rPr>
          <t xml:space="preserve">
</t>
        </r>
      </text>
    </comment>
    <comment ref="G146" authorId="0" shapeId="0" xr:uid="{00000000-0006-0000-0300-000013000000}">
      <text>
        <r>
          <rPr>
            <b/>
            <sz val="8"/>
            <color rgb="FF000000"/>
            <rFont val="Tahoma"/>
            <family val="2"/>
          </rPr>
          <t>The ROOM CANCELLATION DEADLINE is fixed to one week before the event starts!</t>
        </r>
      </text>
    </comment>
    <comment ref="E155" authorId="3" shapeId="0" xr:uid="{00000000-0006-0000-0300-000014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3" shapeId="0" xr:uid="{00000000-0006-0000-0300-000015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F157" authorId="0" shapeId="0" xr:uid="{00000000-0006-0000-0300-000016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3" authorId="0" shapeId="0" xr:uid="{00000000-0006-0000-0300-000017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4" authorId="0" shapeId="0" xr:uid="{00000000-0006-0000-0300-000018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1" authorId="0" shapeId="0" xr:uid="{00000000-0006-0000-0300-000019000000}">
      <text>
        <r>
          <rPr>
            <b/>
            <sz val="8"/>
            <color rgb="FF000000"/>
            <rFont val="Tahoma"/>
            <family val="2"/>
          </rPr>
          <t xml:space="preserve"> Enter the information relating to your bank account for the bank transfert (6 lines)</t>
        </r>
      </text>
    </comment>
    <comment ref="E182" authorId="0" shapeId="0" xr:uid="{00000000-0006-0000-0300-00001A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<sst xmlns="http://schemas.openxmlformats.org/spreadsheetml/2006/main" count="1113" uniqueCount="671">
  <si>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</si>
  <si>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</si>
  <si>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</si>
  <si>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</si>
  <si>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</si>
  <si>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</si>
  <si>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</si>
  <si>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</si>
  <si>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</si>
  <si>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</si>
  <si>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</si>
  <si>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</si>
  <si>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</si>
  <si>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</si>
  <si>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</si>
  <si>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</si>
  <si>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</si>
  <si>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</si>
  <si>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</si>
  <si>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</si>
  <si>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</si>
  <si>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</si>
  <si>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</si>
  <si>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</si>
  <si>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</si>
  <si>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</si>
  <si>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</si>
  <si>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</si>
  <si>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</si>
  <si>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</si>
  <si>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</si>
  <si>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</si>
  <si>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</si>
  <si>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</si>
  <si>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</si>
  <si>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</si>
  <si>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</si>
  <si>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</si>
  <si>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</si>
  <si>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</si>
  <si>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</si>
  <si>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</si>
  <si>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</si>
  <si>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</si>
  <si>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</si>
  <si>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</si>
  <si>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</si>
  <si>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</si>
  <si>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</si>
  <si>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</si>
  <si>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</si>
  <si>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</si>
  <si>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</si>
  <si>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</si>
  <si>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</si>
  <si>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</si>
  <si>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</si>
  <si>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</si>
  <si>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</si>
  <si>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</si>
  <si>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</si>
  <si>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</si>
  <si>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</si>
  <si>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</si>
  <si>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</si>
  <si>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</si>
  <si>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</si>
  <si>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</si>
  <si>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</si>
  <si>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</si>
  <si>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</si>
  <si>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</si>
  <si>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</si>
  <si>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</si>
  <si>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</si>
  <si>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</si>
  <si>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</si>
  <si>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</si>
  <si>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</si>
  <si>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</si>
  <si>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</si>
  <si>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</si>
  <si>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</si>
  <si>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</si>
  <si>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</si>
  <si>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</si>
  <si>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</si>
  <si>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</si>
  <si>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</si>
  <si>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</si>
  <si>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</si>
  <si>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</si>
  <si>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</si>
  <si>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</si>
  <si>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</si>
  <si>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</si>
  <si>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</si>
  <si>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</si>
  <si>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</si>
  <si>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</si>
  <si>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</si>
  <si>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</si>
  <si>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</si>
  <si>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</si>
  <si>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</si>
  <si>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</si>
  <si>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</si>
  <si>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</si>
  <si>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</si>
  <si>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</si>
  <si>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</si>
  <si>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</si>
  <si>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</si>
  <si>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</si>
  <si>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</si>
  <si>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</si>
  <si>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</si>
  <si>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</si>
  <si>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</si>
  <si>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</si>
  <si>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</si>
  <si>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</si>
  <si>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</si>
  <si>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</si>
  <si>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</si>
  <si>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</si>
  <si>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</si>
  <si>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</si>
  <si>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</si>
  <si>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</si>
  <si>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</si>
  <si>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</si>
  <si>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</si>
  <si>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</si>
  <si>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</si>
  <si>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</si>
  <si>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</si>
  <si>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</si>
  <si>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</si>
  <si>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</si>
  <si>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</si>
  <si>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</si>
  <si>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</si>
  <si>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</si>
  <si>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</si>
  <si>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</si>
  <si>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</si>
  <si>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</si>
  <si>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</si>
  <si>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</si>
  <si>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</si>
  <si>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</si>
  <si>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</si>
  <si>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</si>
  <si>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</si>
  <si>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</si>
  <si>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</si>
  <si>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</si>
  <si>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</si>
  <si>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</si>
  <si>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</si>
  <si>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</si>
  <si>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</si>
  <si>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</si>
  <si>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</si>
  <si>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</si>
  <si>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</si>
  <si>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</si>
  <si>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</si>
  <si>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</si>
  <si>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</si>
  <si>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</si>
  <si>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</si>
  <si>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</si>
  <si>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</si>
  <si>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</si>
  <si>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</si>
  <si>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</si>
  <si>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</si>
  <si>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</si>
  <si>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</si>
  <si>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</si>
  <si>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</si>
  <si>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</si>
  <si>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</si>
  <si>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</si>
  <si>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</si>
  <si>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</si>
  <si>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</si>
  <si>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</si>
  <si>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</si>
  <si>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</si>
  <si>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</si>
  <si>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</si>
  <si>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</si>
  <si>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</si>
  <si>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</si>
  <si>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</si>
  <si>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</si>
  <si>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</si>
  <si>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</si>
  <si>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</si>
  <si>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</si>
  <si>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</si>
  <si>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</si>
  <si>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</si>
  <si>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</si>
  <si>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</si>
  <si>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</si>
  <si>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</si>
  <si>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</si>
  <si>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</si>
  <si>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</si>
  <si>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</si>
  <si>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</si>
  <si>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</si>
  <si>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</si>
  <si>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</si>
  <si>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</si>
  <si>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</si>
  <si>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</si>
  <si>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</si>
  <si>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</si>
  <si>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</si>
  <si>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</si>
  <si>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</si>
  <si>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</si>
  <si>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</si>
  <si>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</si>
  <si>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</si>
  <si>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</si>
  <si>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</si>
  <si>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</si>
  <si>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</si>
  <si>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</si>
  <si>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</si>
  <si>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</si>
  <si>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</si>
  <si>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</si>
  <si>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</si>
  <si>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</si>
  <si>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</si>
  <si>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</si>
  <si>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</si>
  <si>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</si>
  <si>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</si>
  <si>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</si>
  <si>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</si>
  <si>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</si>
  <si>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</si>
  <si>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</si>
  <si>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</si>
  <si>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</si>
  <si>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</si>
  <si>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</si>
  <si>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</si>
  <si>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</si>
  <si>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</si>
  <si>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</si>
  <si>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</si>
  <si>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</si>
  <si>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</si>
  <si>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</si>
  <si>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</si>
  <si>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</si>
  <si>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</si>
  <si>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</si>
  <si>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</si>
  <si>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</si>
  <si>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</si>
  <si>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</si>
  <si>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</si>
  <si>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</si>
  <si>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</si>
  <si>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</si>
  <si>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</si>
  <si>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</si>
  <si>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</si>
  <si>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</si>
  <si>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</si>
  <si>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</si>
  <si>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</si>
  <si>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</si>
  <si>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</si>
  <si>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</si>
  <si>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</si>
  <si>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</si>
  <si>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</si>
  <si>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</si>
  <si>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</si>
  <si>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</si>
  <si>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</si>
  <si>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</si>
  <si>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</si>
  <si>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</si>
  <si>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</si>
  <si>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</si>
  <si>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</si>
  <si>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</si>
  <si>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</si>
  <si>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</si>
  <si>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</si>
  <si>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</si>
  <si>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</si>
  <si>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</si>
  <si>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</si>
  <si>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</si>
  <si>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</si>
  <si>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</si>
  <si>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</si>
  <si>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</si>
  <si>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</si>
  <si>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</si>
  <si>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</si>
  <si>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</si>
  <si>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</si>
  <si>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</si>
  <si>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</si>
  <si>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</si>
  <si>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</si>
  <si>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</si>
  <si>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</si>
  <si>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</si>
  <si>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</si>
  <si>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</si>
  <si>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</si>
  <si>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</si>
  <si>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</si>
  <si>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</si>
  <si>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</si>
  <si>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</si>
  <si>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</si>
  <si>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</si>
  <si>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</si>
  <si>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</si>
  <si>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</si>
  <si>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</si>
  <si>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</si>
  <si>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</si>
  <si>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</si>
  <si>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</si>
  <si>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</si>
  <si>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</si>
  <si>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</si>
  <si>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</si>
  <si>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</si>
  <si>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</si>
  <si>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</si>
  <si>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</si>
  <si>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</si>
  <si>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</si>
  <si>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</si>
  <si>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</si>
  <si>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</si>
  <si>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</si>
  <si>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</si>
  <si>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</si>
  <si>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</si>
  <si>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</si>
  <si>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</si>
  <si>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</si>
  <si>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</si>
  <si>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</si>
  <si>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</si>
  <si>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</si>
  <si>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</si>
  <si>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</si>
  <si>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</si>
  <si>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</si>
  <si>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</si>
  <si>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</si>
  <si>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</si>
  <si>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</si>
  <si>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</si>
  <si>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</si>
  <si>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</si>
  <si>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</si>
  <si>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</si>
  <si>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</si>
  <si>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</si>
  <si>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</si>
  <si>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</si>
  <si>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</si>
  <si>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</si>
  <si>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</si>
  <si>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</si>
  <si>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</si>
  <si>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</si>
  <si>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</si>
  <si>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</si>
  <si>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</si>
  <si>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</si>
  <si>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</si>
  <si>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</si>
  <si>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</si>
  <si>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</si>
  <si>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</si>
  <si>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</si>
  <si>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</si>
  <si>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</si>
  <si>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</si>
  <si>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</si>
  <si>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</si>
  <si>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</si>
  <si>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</si>
  <si>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</si>
  <si>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</si>
  <si>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</si>
  <si>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</si>
  <si>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</si>
  <si>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</si>
  <si>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</si>
  <si>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</si>
  <si>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</si>
  <si>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</si>
  <si>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</si>
  <si>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</si>
  <si>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</si>
  <si>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</si>
  <si>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</si>
  <si>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</si>
  <si>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</si>
  <si>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</si>
  <si>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</si>
  <si>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</si>
  <si>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</si>
  <si>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</si>
  <si>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</si>
  <si>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</si>
  <si>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</si>
  <si>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</si>
  <si>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</si>
  <si>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</si>
  <si>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Guadalajara (ESP) - ITTF CHALLENGE</t>
  </si>
  <si>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</si>
  <si>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</si>
  <si>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</si>
  <si>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</si>
  <si>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</si>
  <si>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</si>
  <si>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</si>
  <si>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</si>
  <si>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</si>
  <si>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</si>
  <si>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</si>
  <si>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</si>
  <si>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</si>
  <si>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</si>
  <si>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</si>
  <si>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</si>
  <si>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</si>
  <si>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</si>
  <si>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</si>
  <si>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</si>
  <si>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</si>
  <si>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</si>
  <si>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</si>
  <si>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</si>
  <si>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</si>
  <si>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</si>
  <si>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</si>
  <si>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</si>
  <si>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</si>
  <si>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</si>
  <si>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</si>
  <si>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</si>
  <si>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</si>
  <si>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</si>
  <si>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</si>
  <si>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</si>
  <si>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</si>
  <si>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</si>
  <si>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</si>
  <si>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</si>
  <si>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</si>
  <si>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</si>
  <si>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</si>
  <si>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</si>
  <si>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</si>
  <si>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</si>
  <si>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</si>
  <si>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</si>
  <si>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</si>
  <si>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Carlton CS-699</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</si>
  <si>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</si>
  <si>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</si>
  <si>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</si>
  <si>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</si>
  <si>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</si>
  <si>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</si>
  <si>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</si>
  <si>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</si>
  <si>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</si>
  <si>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</si>
  <si>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</si>
  <si>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</si>
  <si>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</si>
  <si>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</si>
  <si>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</si>
  <si>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</si>
  <si>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</si>
  <si>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</si>
  <si>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</si>
  <si>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</si>
  <si>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</si>
  <si>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</si>
  <si>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</si>
  <si>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</si>
  <si>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</si>
  <si>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</si>
  <si>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</si>
  <si>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</si>
  <si>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</si>
  <si>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</si>
  <si>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</si>
  <si>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</si>
  <si>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</si>
  <si>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</si>
  <si>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</si>
  <si>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</si>
  <si>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</si>
  <si>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</si>
  <si>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</si>
  <si>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</si>
  <si>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</si>
  <si>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</si>
  <si>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</si>
  <si>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</si>
  <si>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</si>
  <si>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</si>
  <si>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</si>
  <si>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</si>
  <si>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</si>
  <si>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</si>
  <si>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</si>
  <si>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</si>
  <si>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</si>
  <si>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</si>
  <si>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</si>
  <si>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</si>
  <si>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</si>
  <si>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</si>
  <si>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</si>
  <si>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</si>
  <si>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</si>
  <si>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</si>
  <si>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</si>
  <si>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</si>
  <si>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</si>
  <si>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</si>
  <si>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</si>
  <si>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</si>
  <si>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</si>
  <si>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</si>
  <si>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Main Draw dates:</t>
  </si>
  <si>
    <t>Lisboa (POR) - ITTF CHALLENGE PLUS</t>
  </si>
  <si>
    <t>Challenge PLUS</t>
  </si>
  <si>
    <t>Challenge Plus</t>
  </si>
  <si>
    <t>Mixed Doubles</t>
  </si>
  <si>
    <t>Muscat (OMA) - ITTF CHALLENGE PLUS</t>
  </si>
  <si>
    <t>Belgrade (SRB) - ITTF CHALLENGE</t>
  </si>
  <si>
    <t>Pyongyang (PRK) - ITTF CHALLENGE PLUS</t>
  </si>
  <si>
    <t>Lagos (NGR) - ITTF CHALLENGE PLUS</t>
  </si>
  <si>
    <t>Asuncion (PAR) - ITTF CHALLENGE PLUS</t>
  </si>
  <si>
    <t>Cancun (MEX) - ITTF CHALLENGE</t>
  </si>
  <si>
    <t>Władysławowo (POL) - ITTF CHALLENGE</t>
  </si>
  <si>
    <t>Agadir (MAR) - ITTF CHALLENGE</t>
  </si>
  <si>
    <t>Jogjakarta (INA) - ITTF CHALLENGE</t>
  </si>
  <si>
    <t>Markham (CAN) - ITTF CHALLENGE PLUS</t>
  </si>
  <si>
    <t>Under 21 Category for 2019: Born on or after January 1st, 1998</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</si>
  <si>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</si>
  <si>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</si>
  <si>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</si>
  <si>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</si>
  <si>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</si>
  <si>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</si>
  <si>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</si>
  <si>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</si>
  <si>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</si>
  <si>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</si>
  <si>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</si>
  <si>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</si>
  <si>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</si>
  <si>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</si>
  <si>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</si>
  <si>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</si>
  <si>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</si>
  <si>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</si>
  <si>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According to the 2019 ITTF Challenge Directives, we have to limit the number of entries to</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</si>
  <si>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t>
    </r>
  </si>
  <si>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</si>
  <si>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Full details about entries' numbers can be found in the 2019 ITTF Challenge Directives but in general for the ITTF Challenge Series, an association can enter</t>
  </si>
  <si>
    <r>
      <rPr>
        <b/>
        <sz val="11"/>
        <rFont val="Myriad Pro"/>
      </rPr>
      <t xml:space="preserve">U21 Singles: </t>
    </r>
    <r>
      <rPr>
        <sz val="11"/>
        <rFont val="Myriad Pro"/>
      </rPr>
      <t xml:space="preserve"> Maximum 4 players per NA (including the Host Association). A maximum of 64 players will be approved by WR, uness requested differently by NA(s) prior to the entry deadline, by e-mail to the ITTF Competition Manager.  </t>
    </r>
  </si>
  <si>
    <t>Trioflor-SU5.0 (Purple)</t>
  </si>
  <si>
    <t>Enlio TT7.0</t>
  </si>
  <si>
    <t>Cangshi CS008</t>
  </si>
  <si>
    <t>Cornilleau Competition 540</t>
  </si>
  <si>
    <t>San-Ei Limitless (till 30 June 2019)</t>
  </si>
  <si>
    <t>Cornilleau Event (till 30 June 2019)</t>
  </si>
  <si>
    <t>San-Ei Tibhar Integral</t>
  </si>
  <si>
    <t>Donic SKY Line Q (till 30 June 2019)</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</si>
  <si>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</si>
  <si>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</si>
  <si>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</si>
  <si>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</si>
  <si>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</si>
  <si>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</si>
  <si>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</si>
  <si>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</si>
  <si>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</si>
  <si>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</si>
  <si>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</si>
  <si>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</si>
  <si>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</si>
  <si>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</si>
  <si>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</si>
  <si>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</si>
  <si>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</si>
  <si>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</si>
  <si>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</si>
  <si>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</si>
  <si>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(1 day before start of First Stage)</t>
  </si>
  <si>
    <t>(2 days before start of First Stage)</t>
  </si>
  <si>
    <t>Bart VERMOESEN</t>
  </si>
  <si>
    <t>bart.vermoesen@me.com</t>
  </si>
  <si>
    <t>001 513 237 1961</t>
  </si>
  <si>
    <t>Celovška cesta 25</t>
  </si>
  <si>
    <t>SI 1000 Ljubljana</t>
  </si>
  <si>
    <t>+386 1 439 75 60</t>
  </si>
  <si>
    <t>No fax</t>
  </si>
  <si>
    <t>info@ntzs.si</t>
  </si>
  <si>
    <t>www.ntzs.si</t>
  </si>
  <si>
    <t>Tomaž Kralj</t>
  </si>
  <si>
    <t>+386 41 372 762</t>
  </si>
  <si>
    <t xml:space="preserve">info@ntzs.si </t>
  </si>
  <si>
    <t>tomaz.kralj@ntk-krka.si and info@ntzs.si</t>
  </si>
  <si>
    <t>Janez Pezelj</t>
  </si>
  <si>
    <t>+386 41 678 296</t>
  </si>
  <si>
    <t>Športni Center Otočec</t>
  </si>
  <si>
    <t>Grajska Cesta 2</t>
  </si>
  <si>
    <t>SI-8222 Otočec</t>
  </si>
  <si>
    <t>+386 7 38 48 656, +386 31 643 100</t>
  </si>
  <si>
    <t>src.otocec@terme-krka.si</t>
  </si>
  <si>
    <t>www.terme-krka.com/destinacije/otocec/aktivni-oddih/sportni-center-otocec</t>
  </si>
  <si>
    <t>Venue</t>
  </si>
  <si>
    <t>Hotel Šport ****</t>
  </si>
  <si>
    <t>8222 Otočec, Slovenia</t>
  </si>
  <si>
    <t>+386 7 364 86 05</t>
  </si>
  <si>
    <t>www.terme-krka.com/destinacije/otocec</t>
  </si>
  <si>
    <t>Hotel is within walking distance to the venue (approximately 1min)</t>
  </si>
  <si>
    <t>Hotel Toplice ***/Hotel Krka ****</t>
  </si>
  <si>
    <t>Šmarješke Toplice 100, SI-8220 Šmarješke Toplice (Hotel Toplice)</t>
  </si>
  <si>
    <t>Novi Trg 1, SI-8000 Novo Mesto (Hotel Krka)</t>
  </si>
  <si>
    <t>+386 8 20 50 310 (Toplice) +386 8 20 50 300 (Hotel Krka)</t>
  </si>
  <si>
    <t>www.terme-krka.com/destinacije/smarjeske-toplice/hotel-toplice (Toplice)  , www.terme-krka.com/destinacije/novo-mesto/hotel-krka (Hotel Krka)</t>
  </si>
  <si>
    <t>The allocation to each of the two hotels will depend on room availability and demand (single/double room). Hotel Toplice is a 10-minute drive away from the venue, Hotel Krka 15-minute drive.</t>
  </si>
  <si>
    <t>Ljubljana Airport Jože Pučnik (LJU)</t>
  </si>
  <si>
    <t>Novo mesto, Bršljin</t>
  </si>
  <si>
    <t>NAMIZNOTENIŠKI KLUB KRKA NOVO MESTO</t>
  </si>
  <si>
    <t>Nova KBM d.d.</t>
  </si>
  <si>
    <t>Ulica Vita Kraigherja 4, 2505 Maribor, Slovenia</t>
  </si>
  <si>
    <t>SI56 0438 5000  1043 517</t>
  </si>
  <si>
    <t>KBMASI2X</t>
  </si>
  <si>
    <t>SI56 0438 5000 1043 517</t>
  </si>
  <si>
    <t>Športni Center Otočec, Accreditation desk, only in EUR</t>
  </si>
  <si>
    <t>Ales Sustarsic</t>
  </si>
  <si>
    <t>+386 41 336 637</t>
  </si>
  <si>
    <t>No Fax</t>
  </si>
  <si>
    <t>ales.sustarsic@gmail.com</t>
  </si>
  <si>
    <t>Slovenian Table Tennis Association</t>
  </si>
  <si>
    <t>25.0% tax for Slovenian players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</si>
</sst>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7" x14ac:knownFonts="1">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
      <b/>
      <sz val="9"/>
      <color rgb="FF0000D4"/>
      <name val="Tahoma"/>
      <family val="2"/>
    </font>
    <font>
      <sz val="10"/>
      <name val="Arial"/>
      <family val="2"/>
    </font>
    <font>
      <b/>
      <sz val="10"/>
      <color rgb="FF0000FF"/>
      <name val="Verdana"/>
      <family val="2"/>
    </font>
    <font>
      <b/>
      <sz val="10"/>
      <color rgb="FF0000FF"/>
      <name val="Verdana"/>
      <family val="2"/>
      <charset val="238"/>
    </font>
    <font>
      <b/>
      <sz val="8"/>
      <color rgb="FF3366FF"/>
      <name val="Tahoma"/>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1">
    <xf numFmtId="0" fontId="0" fillId="0" borderId="0"/>
    <xf numFmtId="0" fontId="8" fillId="0" borderId="0" applyNumberFormat="0" applyFill="0" applyBorder="0" applyAlignment="0" applyProtection="0">
      <alignment vertical="top"/>
      <protection locked="0"/>
    </xf>
    <xf numFmtId="0" fontId="10"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43" fillId="0" borderId="0"/>
  </cellStyleXfs>
  <cellXfs count="668">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6"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6" fillId="0" borderId="0" xfId="0" applyFont="1" applyBorder="1" applyAlignment="1">
      <alignment horizontal="center" vertical="center"/>
    </xf>
    <xf numFmtId="0" fontId="47"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8"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51" fillId="0" borderId="0" xfId="0" applyFont="1"/>
    <xf numFmtId="3" fontId="51" fillId="0" borderId="0" xfId="0" applyNumberFormat="1" applyFont="1" applyAlignment="1">
      <alignment horizontal="left" vertical="center"/>
    </xf>
    <xf numFmtId="0" fontId="31"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xf>
    <xf numFmtId="0" fontId="0"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xf>
    <xf numFmtId="0" fontId="59" fillId="10" borderId="0" xfId="0" applyFont="1" applyFill="1" applyAlignment="1" applyProtection="1">
      <alignment horizontal="center" vertical="center"/>
      <protection locked="0"/>
    </xf>
    <xf numFmtId="0" fontId="58" fillId="9" borderId="14" xfId="0" applyFont="1" applyFill="1" applyBorder="1" applyAlignment="1" applyProtection="1">
      <alignment horizontal="center" vertical="center"/>
    </xf>
    <xf numFmtId="0" fontId="61" fillId="9" borderId="14" xfId="0" applyFont="1" applyFill="1" applyBorder="1" applyAlignment="1" applyProtection="1">
      <alignment horizontal="center" vertical="center"/>
    </xf>
    <xf numFmtId="0" fontId="58" fillId="0" borderId="0" xfId="0" applyFont="1" applyAlignment="1" applyProtection="1">
      <alignment horizontal="center" vertical="center"/>
    </xf>
    <xf numFmtId="0" fontId="14" fillId="0" borderId="0" xfId="0" applyFont="1" applyAlignment="1" applyProtection="1">
      <alignment horizontal="center" vertical="center"/>
    </xf>
    <xf numFmtId="0" fontId="62" fillId="9" borderId="14" xfId="0" applyFont="1" applyFill="1" applyBorder="1" applyAlignment="1" applyProtection="1">
      <alignment horizontal="center" vertical="center"/>
    </xf>
    <xf numFmtId="169" fontId="59" fillId="10" borderId="0" xfId="0" applyNumberFormat="1" applyFont="1" applyFill="1" applyAlignment="1" applyProtection="1">
      <alignment horizontal="center" vertical="center"/>
      <protection locked="0"/>
    </xf>
    <xf numFmtId="167" fontId="64" fillId="0" borderId="0" xfId="0" applyNumberFormat="1" applyFont="1" applyFill="1" applyAlignment="1" applyProtection="1">
      <alignment vertical="center"/>
    </xf>
    <xf numFmtId="0" fontId="58" fillId="0" borderId="0" xfId="0" applyFont="1" applyAlignment="1" applyProtection="1">
      <alignment horizontal="center" vertical="center" shrinkToFit="1"/>
    </xf>
    <xf numFmtId="0" fontId="62" fillId="0" borderId="0" xfId="0" applyFont="1" applyAlignment="1" applyProtection="1">
      <alignment horizontal="center" vertical="center"/>
    </xf>
    <xf numFmtId="167" fontId="63" fillId="13" borderId="0" xfId="0" applyNumberFormat="1" applyFont="1" applyFill="1" applyAlignment="1" applyProtection="1">
      <alignment horizontal="center" vertical="center"/>
    </xf>
    <xf numFmtId="4" fontId="64" fillId="12" borderId="0" xfId="0" applyNumberFormat="1" applyFont="1" applyFill="1" applyAlignment="1" applyProtection="1">
      <alignment horizontal="center" vertical="center"/>
    </xf>
    <xf numFmtId="4" fontId="63" fillId="12" borderId="0" xfId="0" applyNumberFormat="1" applyFont="1" applyFill="1" applyAlignment="1" applyProtection="1">
      <alignment horizontal="center" vertical="center"/>
    </xf>
    <xf numFmtId="0" fontId="58" fillId="5" borderId="14" xfId="0" applyFont="1" applyFill="1" applyBorder="1" applyAlignment="1" applyProtection="1">
      <alignment horizontal="center" vertical="center"/>
    </xf>
    <xf numFmtId="0" fontId="61" fillId="5" borderId="14" xfId="0" applyFont="1" applyFill="1" applyBorder="1" applyAlignment="1" applyProtection="1">
      <alignment horizontal="center" vertical="center"/>
    </xf>
    <xf numFmtId="0" fontId="14" fillId="0" borderId="0" xfId="0" applyFont="1" applyAlignment="1" applyProtection="1">
      <alignment vertical="center"/>
    </xf>
    <xf numFmtId="0" fontId="62" fillId="11" borderId="0" xfId="0" applyFont="1" applyFill="1" applyAlignment="1" applyProtection="1">
      <alignment horizontal="center" vertical="center"/>
    </xf>
    <xf numFmtId="0" fontId="60"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4"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6"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58"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57" fillId="13"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4"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7"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3" fillId="0" borderId="0" xfId="0" applyNumberFormat="1" applyFont="1" applyFill="1" applyBorder="1" applyAlignment="1" applyProtection="1">
      <alignment horizontal="center" vertical="center"/>
    </xf>
    <xf numFmtId="0" fontId="62"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8" fillId="13" borderId="0" xfId="0" applyFont="1" applyFill="1" applyBorder="1" applyAlignment="1" applyProtection="1">
      <alignment horizontal="center" vertical="center"/>
    </xf>
    <xf numFmtId="169" fontId="63" fillId="13" borderId="0" xfId="0" applyNumberFormat="1" applyFont="1" applyFill="1" applyBorder="1" applyAlignment="1" applyProtection="1">
      <alignment horizontal="center" vertical="center"/>
    </xf>
    <xf numFmtId="0" fontId="62" fillId="13" borderId="0" xfId="0" applyFont="1" applyFill="1" applyBorder="1" applyAlignment="1" applyProtection="1">
      <alignment horizontal="center" vertical="center"/>
    </xf>
    <xf numFmtId="169" fontId="53"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65"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3" fillId="0" borderId="0" xfId="0" applyNumberFormat="1" applyFont="1" applyFill="1" applyAlignment="1" applyProtection="1">
      <alignment horizontal="center" vertical="center"/>
    </xf>
    <xf numFmtId="1" fontId="64" fillId="0" borderId="0" xfId="0" applyNumberFormat="1" applyFont="1" applyFill="1" applyAlignment="1" applyProtection="1">
      <alignment vertical="center"/>
    </xf>
    <xf numFmtId="1" fontId="64"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2" fillId="0" borderId="0" xfId="0" applyNumberFormat="1" applyFont="1" applyFill="1" applyAlignment="1" applyProtection="1">
      <alignment horizontal="center" vertical="center"/>
    </xf>
    <xf numFmtId="1" fontId="63" fillId="0" borderId="0" xfId="0" applyNumberFormat="1" applyFont="1" applyFill="1" applyAlignment="1" applyProtection="1">
      <alignment horizontal="center" vertical="center"/>
    </xf>
    <xf numFmtId="0" fontId="62" fillId="11" borderId="0" xfId="0" applyFont="1" applyFill="1" applyAlignment="1" applyProtection="1">
      <alignment vertical="center"/>
    </xf>
    <xf numFmtId="0" fontId="61" fillId="16" borderId="0" xfId="0" applyFont="1" applyFill="1" applyAlignment="1" applyProtection="1">
      <alignment horizontal="center" vertical="center" shrinkToFit="1"/>
    </xf>
    <xf numFmtId="0" fontId="62" fillId="16" borderId="0" xfId="0" applyFont="1" applyFill="1" applyAlignment="1" applyProtection="1">
      <alignment horizontal="center" vertical="center" wrapText="1" shrinkToFit="1"/>
    </xf>
    <xf numFmtId="167" fontId="64" fillId="13" borderId="0" xfId="0" applyNumberFormat="1" applyFont="1" applyFill="1" applyAlignment="1" applyProtection="1">
      <alignment horizontal="center" vertical="center"/>
    </xf>
    <xf numFmtId="169" fontId="65"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8" fillId="0" borderId="0" xfId="0" applyFont="1" applyAlignment="1">
      <alignment vertical="center"/>
    </xf>
    <xf numFmtId="3" fontId="55" fillId="0" borderId="0" xfId="0" applyNumberFormat="1" applyFont="1" applyAlignment="1">
      <alignment horizontal="center" vertical="center"/>
    </xf>
    <xf numFmtId="0" fontId="55" fillId="0" borderId="0" xfId="0" applyFont="1"/>
    <xf numFmtId="0" fontId="28" fillId="0" borderId="0" xfId="0" applyFont="1"/>
    <xf numFmtId="0" fontId="54" fillId="0" borderId="1" xfId="0" applyFont="1" applyFill="1" applyBorder="1" applyAlignment="1" applyProtection="1">
      <alignment horizontal="center" vertical="center"/>
      <protection locked="0"/>
    </xf>
    <xf numFmtId="3" fontId="55" fillId="0" borderId="0" xfId="0" applyNumberFormat="1" applyFont="1" applyAlignment="1">
      <alignment horizontal="left"/>
    </xf>
    <xf numFmtId="0" fontId="40" fillId="0" borderId="0" xfId="0" applyFont="1" applyAlignment="1">
      <alignment vertical="center"/>
    </xf>
    <xf numFmtId="3" fontId="55" fillId="0" borderId="0" xfId="0" applyNumberFormat="1" applyFont="1" applyAlignment="1">
      <alignment horizontal="left" vertical="center"/>
    </xf>
    <xf numFmtId="0" fontId="28" fillId="0" borderId="0" xfId="0" applyFont="1" applyAlignment="1">
      <alignment horizontal="center"/>
    </xf>
    <xf numFmtId="0" fontId="28" fillId="0" borderId="0" xfId="0" applyFont="1" applyBorder="1" applyAlignment="1">
      <alignment horizontal="center" vertical="center"/>
    </xf>
    <xf numFmtId="0" fontId="28" fillId="0" borderId="0" xfId="0" applyFont="1" applyBorder="1" applyAlignment="1">
      <alignment vertical="center"/>
    </xf>
    <xf numFmtId="0" fontId="28" fillId="0" borderId="0" xfId="0" applyFont="1" applyBorder="1" applyAlignment="1">
      <alignment horizontal="center"/>
    </xf>
    <xf numFmtId="0" fontId="28" fillId="0" borderId="0" xfId="0" applyFont="1" applyAlignment="1">
      <alignment horizontal="right"/>
    </xf>
    <xf numFmtId="0" fontId="73" fillId="0" borderId="0" xfId="0" applyFont="1" applyAlignment="1"/>
    <xf numFmtId="169" fontId="70" fillId="0" borderId="0" xfId="0" applyNumberFormat="1" applyFont="1" applyAlignment="1">
      <alignment vertical="center"/>
    </xf>
    <xf numFmtId="166" fontId="70" fillId="0" borderId="0" xfId="0" applyNumberFormat="1" applyFont="1" applyAlignment="1">
      <alignment horizontal="center"/>
    </xf>
    <xf numFmtId="167" fontId="59" fillId="15" borderId="0" xfId="0" applyNumberFormat="1" applyFont="1" applyFill="1" applyAlignment="1" applyProtection="1">
      <alignment horizontal="center" vertical="center"/>
      <protection locked="0"/>
    </xf>
    <xf numFmtId="169" fontId="59" fillId="15" borderId="0" xfId="0" applyNumberFormat="1" applyFont="1" applyFill="1" applyAlignment="1" applyProtection="1">
      <alignment horizontal="center" vertical="center"/>
      <protection locked="0"/>
    </xf>
    <xf numFmtId="169" fontId="59" fillId="15" borderId="0" xfId="0" applyNumberFormat="1" applyFont="1" applyFill="1" applyAlignment="1" applyProtection="1">
      <alignment horizontal="center" vertical="center"/>
    </xf>
    <xf numFmtId="0" fontId="69" fillId="15" borderId="0" xfId="1" applyNumberFormat="1" applyFont="1" applyFill="1" applyAlignment="1" applyProtection="1">
      <alignment horizontal="center" vertical="center"/>
    </xf>
    <xf numFmtId="169" fontId="66" fillId="15" borderId="0" xfId="1" applyNumberFormat="1" applyFont="1" applyFill="1" applyAlignment="1" applyProtection="1">
      <alignment horizontal="center" vertical="center" shrinkToFit="1"/>
    </xf>
    <xf numFmtId="167" fontId="64" fillId="15" borderId="0" xfId="0" applyNumberFormat="1" applyFont="1" applyFill="1" applyAlignment="1" applyProtection="1">
      <alignment horizontal="center" vertical="center"/>
      <protection locked="0"/>
    </xf>
    <xf numFmtId="2" fontId="59" fillId="15" borderId="0" xfId="0" applyNumberFormat="1" applyFont="1" applyFill="1" applyAlignment="1" applyProtection="1">
      <alignment horizontal="center" vertical="center"/>
      <protection locked="0"/>
    </xf>
    <xf numFmtId="4" fontId="59" fillId="15" borderId="0" xfId="0" applyNumberFormat="1" applyFont="1" applyFill="1" applyAlignment="1" applyProtection="1">
      <alignment horizontal="center" vertical="center"/>
    </xf>
    <xf numFmtId="167" fontId="59" fillId="15" borderId="0" xfId="0" applyNumberFormat="1" applyFont="1" applyFill="1" applyAlignment="1" applyProtection="1">
      <alignment horizontal="center" vertical="center"/>
    </xf>
    <xf numFmtId="167" fontId="59" fillId="15" borderId="4" xfId="0" applyNumberFormat="1" applyFont="1" applyFill="1" applyBorder="1" applyAlignment="1" applyProtection="1">
      <alignment horizontal="center" vertical="center"/>
    </xf>
    <xf numFmtId="167" fontId="59" fillId="15" borderId="10" xfId="0" applyNumberFormat="1" applyFont="1" applyFill="1" applyBorder="1" applyAlignment="1" applyProtection="1">
      <alignment horizontal="center" vertical="center"/>
      <protection locked="0"/>
    </xf>
    <xf numFmtId="167" fontId="59" fillId="15" borderId="7" xfId="0" applyNumberFormat="1" applyFont="1" applyFill="1" applyBorder="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2" fontId="59" fillId="15" borderId="0" xfId="0" applyNumberFormat="1" applyFont="1" applyFill="1" applyAlignment="1" applyProtection="1">
      <alignment horizontal="center" vertical="center"/>
    </xf>
    <xf numFmtId="0" fontId="76" fillId="9" borderId="14" xfId="0" applyFont="1" applyFill="1" applyBorder="1" applyAlignment="1" applyProtection="1">
      <alignment horizontal="center" vertical="center"/>
    </xf>
    <xf numFmtId="4" fontId="64" fillId="15" borderId="0" xfId="0" applyNumberFormat="1" applyFont="1" applyFill="1" applyAlignment="1">
      <alignment horizontal="center"/>
    </xf>
    <xf numFmtId="167" fontId="75" fillId="13" borderId="0" xfId="0" applyNumberFormat="1" applyFont="1" applyFill="1" applyAlignment="1" applyProtection="1">
      <alignment vertical="center"/>
    </xf>
    <xf numFmtId="0" fontId="74" fillId="13" borderId="0" xfId="0" applyFont="1" applyFill="1" applyAlignment="1" applyProtection="1">
      <alignment vertical="center"/>
    </xf>
    <xf numFmtId="0" fontId="14" fillId="13" borderId="0" xfId="0" applyFont="1" applyFill="1" applyAlignment="1" applyProtection="1">
      <alignment vertical="center"/>
    </xf>
    <xf numFmtId="0" fontId="60" fillId="13" borderId="0" xfId="0" applyFont="1" applyFill="1" applyAlignment="1" applyProtection="1">
      <alignment vertical="center"/>
    </xf>
    <xf numFmtId="167" fontId="64"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2" fillId="0" borderId="0" xfId="0" applyFont="1" applyBorder="1" applyAlignment="1" applyProtection="1">
      <alignment horizontal="center" vertical="center"/>
    </xf>
    <xf numFmtId="0" fontId="82" fillId="0" borderId="0" xfId="0" applyFont="1" applyBorder="1" applyAlignment="1" applyProtection="1">
      <alignment vertical="center"/>
    </xf>
    <xf numFmtId="0" fontId="12" fillId="0" borderId="0" xfId="0" applyFont="1" applyBorder="1" applyAlignment="1" applyProtection="1">
      <alignment horizontal="right" vertical="center"/>
    </xf>
    <xf numFmtId="4" fontId="38"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5" fillId="0" borderId="0" xfId="0" applyFont="1" applyFill="1" applyBorder="1" applyAlignment="1" applyProtection="1">
      <alignment horizontal="center" vertical="center"/>
    </xf>
    <xf numFmtId="0" fontId="103" fillId="4" borderId="2" xfId="0" applyFont="1" applyFill="1" applyBorder="1" applyAlignment="1" applyProtection="1">
      <alignment vertical="center"/>
    </xf>
    <xf numFmtId="0" fontId="103" fillId="4" borderId="2" xfId="0" applyFont="1" applyFill="1" applyBorder="1" applyAlignment="1" applyProtection="1">
      <alignment horizontal="left" vertical="center"/>
    </xf>
    <xf numFmtId="0" fontId="103" fillId="4" borderId="2" xfId="0" applyFont="1" applyFill="1" applyBorder="1" applyAlignment="1" applyProtection="1">
      <alignment horizontal="center" vertical="center"/>
    </xf>
    <xf numFmtId="169" fontId="103" fillId="4" borderId="2" xfId="0" applyNumberFormat="1" applyFont="1" applyFill="1" applyBorder="1" applyAlignment="1" applyProtection="1">
      <alignment horizontal="center" vertical="center"/>
    </xf>
    <xf numFmtId="4" fontId="103" fillId="4" borderId="2" xfId="0" applyNumberFormat="1" applyFont="1" applyFill="1" applyBorder="1" applyAlignment="1" applyProtection="1">
      <alignment horizontal="center" vertical="center"/>
    </xf>
    <xf numFmtId="0" fontId="87" fillId="0" borderId="2" xfId="0" applyFont="1" applyBorder="1" applyAlignment="1" applyProtection="1">
      <alignment horizontal="center" vertical="center"/>
    </xf>
    <xf numFmtId="0" fontId="87" fillId="8" borderId="2" xfId="0" applyFont="1" applyFill="1" applyBorder="1" applyAlignment="1" applyProtection="1">
      <alignment vertical="center" shrinkToFit="1"/>
      <protection locked="0"/>
    </xf>
    <xf numFmtId="0" fontId="87" fillId="8" borderId="2" xfId="0" applyFont="1" applyFill="1" applyBorder="1" applyAlignment="1" applyProtection="1">
      <alignment horizontal="center" vertical="center"/>
      <protection locked="0"/>
    </xf>
    <xf numFmtId="169" fontId="87" fillId="8" borderId="2" xfId="0" applyNumberFormat="1" applyFont="1" applyFill="1" applyBorder="1" applyAlignment="1" applyProtection="1">
      <alignment horizontal="center" vertical="center"/>
      <protection locked="0"/>
    </xf>
    <xf numFmtId="0" fontId="87" fillId="8" borderId="2" xfId="0" applyFont="1" applyFill="1" applyBorder="1" applyAlignment="1" applyProtection="1">
      <alignment horizontal="center" vertical="center" shrinkToFit="1"/>
      <protection locked="0"/>
    </xf>
    <xf numFmtId="2" fontId="87" fillId="0" borderId="2" xfId="0" applyNumberFormat="1" applyFont="1" applyBorder="1" applyAlignment="1" applyProtection="1">
      <alignment horizontal="center" vertical="center"/>
    </xf>
    <xf numFmtId="4" fontId="87" fillId="0" borderId="5" xfId="0" applyNumberFormat="1" applyFont="1" applyFill="1" applyBorder="1" applyAlignment="1" applyProtection="1">
      <alignment horizontal="center" vertical="center"/>
    </xf>
    <xf numFmtId="2" fontId="87" fillId="0" borderId="5" xfId="0" applyNumberFormat="1" applyFont="1" applyBorder="1" applyAlignment="1" applyProtection="1">
      <alignment horizontal="center" vertical="center"/>
    </xf>
    <xf numFmtId="0" fontId="87" fillId="0" borderId="2" xfId="0" applyFont="1" applyFill="1" applyBorder="1" applyAlignment="1" applyProtection="1">
      <alignment horizontal="center" vertical="center"/>
    </xf>
    <xf numFmtId="0" fontId="87" fillId="2" borderId="2" xfId="0" applyFont="1" applyFill="1" applyBorder="1" applyAlignment="1" applyProtection="1">
      <alignment horizontal="center" vertical="center"/>
    </xf>
    <xf numFmtId="0" fontId="105" fillId="15" borderId="16" xfId="0" applyFont="1" applyFill="1" applyBorder="1" applyAlignment="1" applyProtection="1">
      <alignment horizontal="center" vertical="center"/>
    </xf>
    <xf numFmtId="0" fontId="98" fillId="0" borderId="0" xfId="0" applyFont="1" applyFill="1" applyBorder="1" applyAlignment="1" applyProtection="1">
      <alignment vertical="center"/>
    </xf>
    <xf numFmtId="0" fontId="95" fillId="0" borderId="0" xfId="0" applyFont="1" applyBorder="1" applyAlignment="1" applyProtection="1">
      <alignment horizontal="right" vertical="center"/>
    </xf>
    <xf numFmtId="0" fontId="85" fillId="0" borderId="0" xfId="0" applyFont="1" applyAlignment="1" applyProtection="1">
      <alignment vertical="center"/>
    </xf>
    <xf numFmtId="0" fontId="85" fillId="0" borderId="0" xfId="0" applyFont="1" applyAlignment="1" applyProtection="1">
      <alignment horizontal="center" vertical="center"/>
    </xf>
    <xf numFmtId="0" fontId="85" fillId="0" borderId="0" xfId="0" applyFont="1" applyAlignment="1" applyProtection="1">
      <alignment horizontal="right" vertical="center"/>
    </xf>
    <xf numFmtId="0" fontId="85" fillId="0" borderId="0" xfId="0" applyFont="1" applyBorder="1" applyAlignment="1" applyProtection="1">
      <alignment vertical="center"/>
    </xf>
    <xf numFmtId="0" fontId="103" fillId="4" borderId="2" xfId="0" applyFont="1" applyFill="1" applyBorder="1" applyAlignment="1">
      <alignment horizontal="center" vertical="center"/>
    </xf>
    <xf numFmtId="0" fontId="103" fillId="4" borderId="2" xfId="0" applyFont="1" applyFill="1" applyBorder="1" applyAlignment="1">
      <alignment horizontal="left" vertical="center"/>
    </xf>
    <xf numFmtId="0" fontId="103" fillId="4" borderId="8" xfId="0" applyFont="1" applyFill="1" applyBorder="1" applyAlignment="1">
      <alignment horizontal="center" vertical="center"/>
    </xf>
    <xf numFmtId="169" fontId="103" fillId="4" borderId="8" xfId="0" applyNumberFormat="1" applyFont="1" applyFill="1" applyBorder="1" applyAlignment="1">
      <alignment horizontal="center" vertical="center"/>
    </xf>
    <xf numFmtId="16" fontId="103" fillId="4" borderId="8" xfId="0" applyNumberFormat="1" applyFont="1" applyFill="1" applyBorder="1" applyAlignment="1">
      <alignment horizontal="center" vertical="center"/>
    </xf>
    <xf numFmtId="170" fontId="103" fillId="4" borderId="8" xfId="0" applyNumberFormat="1" applyFont="1" applyFill="1" applyBorder="1" applyAlignment="1">
      <alignment horizontal="center" vertical="center"/>
    </xf>
    <xf numFmtId="169" fontId="103" fillId="4" borderId="2" xfId="0" applyNumberFormat="1" applyFont="1" applyFill="1" applyBorder="1" applyAlignment="1">
      <alignment horizontal="center" vertical="center"/>
    </xf>
    <xf numFmtId="170" fontId="103" fillId="4" borderId="2" xfId="0" applyNumberFormat="1" applyFont="1" applyFill="1" applyBorder="1" applyAlignment="1">
      <alignment horizontal="center" vertical="center"/>
    </xf>
    <xf numFmtId="0" fontId="87" fillId="0" borderId="4" xfId="0" applyFont="1" applyBorder="1" applyAlignment="1">
      <alignment horizontal="center" vertical="center"/>
    </xf>
    <xf numFmtId="0" fontId="87" fillId="0" borderId="5" xfId="0" applyFont="1" applyBorder="1" applyAlignment="1">
      <alignment horizontal="center" vertical="center"/>
    </xf>
    <xf numFmtId="0" fontId="87" fillId="0" borderId="7" xfId="0" applyFont="1" applyBorder="1" applyAlignment="1">
      <alignment horizontal="center" vertical="center"/>
    </xf>
    <xf numFmtId="0" fontId="87" fillId="0" borderId="2" xfId="0" applyFont="1" applyFill="1" applyBorder="1" applyAlignment="1" applyProtection="1">
      <alignment vertical="center" shrinkToFit="1"/>
    </xf>
    <xf numFmtId="0" fontId="85" fillId="8" borderId="2" xfId="0" applyFont="1" applyFill="1" applyBorder="1" applyAlignment="1" applyProtection="1">
      <alignment horizontal="center" vertical="center"/>
      <protection locked="0"/>
    </xf>
    <xf numFmtId="169" fontId="87" fillId="0" borderId="2" xfId="0" applyNumberFormat="1" applyFont="1" applyFill="1" applyBorder="1" applyAlignment="1" applyProtection="1">
      <alignment horizontal="center" vertical="center"/>
    </xf>
    <xf numFmtId="16" fontId="85" fillId="8" borderId="2" xfId="0" applyNumberFormat="1" applyFont="1" applyFill="1" applyBorder="1" applyAlignment="1" applyProtection="1">
      <alignment horizontal="center" vertical="center"/>
      <protection locked="0"/>
    </xf>
    <xf numFmtId="0" fontId="85" fillId="0" borderId="0" xfId="0" applyFont="1"/>
    <xf numFmtId="0" fontId="85" fillId="0" borderId="0" xfId="0" applyFont="1" applyAlignment="1">
      <alignment horizontal="center"/>
    </xf>
    <xf numFmtId="0" fontId="87" fillId="0" borderId="2" xfId="0" applyFont="1" applyBorder="1" applyAlignment="1">
      <alignment horizontal="center" vertical="center"/>
    </xf>
    <xf numFmtId="0" fontId="91" fillId="0" borderId="0" xfId="0" applyFont="1"/>
    <xf numFmtId="0" fontId="91" fillId="0" borderId="0" xfId="0" applyFont="1" applyBorder="1"/>
    <xf numFmtId="0" fontId="102" fillId="0" borderId="0" xfId="0" applyFont="1" applyAlignment="1">
      <alignment horizontal="right"/>
    </xf>
    <xf numFmtId="0" fontId="102" fillId="0" borderId="0" xfId="0" applyFont="1"/>
    <xf numFmtId="0" fontId="96" fillId="0" borderId="0" xfId="0" applyFont="1" applyAlignment="1">
      <alignment horizontal="right" wrapText="1" shrinkToFit="1"/>
    </xf>
    <xf numFmtId="0" fontId="102" fillId="0" borderId="0" xfId="0" applyFont="1" applyFill="1" applyBorder="1" applyAlignment="1" applyProtection="1">
      <alignment horizontal="center"/>
    </xf>
    <xf numFmtId="0" fontId="91" fillId="0" borderId="0" xfId="0" applyFont="1" applyAlignment="1">
      <alignment horizontal="center"/>
    </xf>
    <xf numFmtId="0" fontId="96" fillId="0" borderId="0" xfId="0" applyFont="1" applyAlignment="1">
      <alignment horizontal="right" shrinkToFit="1"/>
    </xf>
    <xf numFmtId="0" fontId="97" fillId="0" borderId="0" xfId="0" applyFont="1" applyFill="1" applyAlignment="1"/>
    <xf numFmtId="0" fontId="101" fillId="0" borderId="0" xfId="0" applyFont="1" applyBorder="1" applyAlignment="1"/>
    <xf numFmtId="0" fontId="108" fillId="0" borderId="0" xfId="0" applyFont="1" applyBorder="1" applyAlignment="1"/>
    <xf numFmtId="0" fontId="85" fillId="0" borderId="8" xfId="0" applyFont="1" applyBorder="1" applyAlignment="1">
      <alignment horizontal="center" vertical="center"/>
    </xf>
    <xf numFmtId="0" fontId="85" fillId="0" borderId="2" xfId="0" applyFont="1" applyBorder="1" applyAlignment="1" applyProtection="1">
      <alignment horizontal="center" vertical="center"/>
    </xf>
    <xf numFmtId="0" fontId="85" fillId="0" borderId="2" xfId="0" applyFont="1" applyBorder="1" applyAlignment="1" applyProtection="1">
      <alignment horizontal="center" vertical="center" wrapText="1"/>
    </xf>
    <xf numFmtId="0" fontId="81" fillId="11" borderId="0" xfId="0" applyFont="1" applyFill="1"/>
    <xf numFmtId="0" fontId="110" fillId="0" borderId="0" xfId="0" applyFont="1"/>
    <xf numFmtId="0" fontId="72" fillId="21" borderId="0" xfId="0" applyFont="1" applyFill="1" applyAlignment="1">
      <alignment horizontal="left" vertical="center"/>
    </xf>
    <xf numFmtId="167" fontId="72" fillId="21" borderId="0" xfId="0" applyNumberFormat="1" applyFont="1" applyFill="1" applyAlignment="1">
      <alignment horizontal="center" vertical="center"/>
    </xf>
    <xf numFmtId="167" fontId="72" fillId="0" borderId="0" xfId="0" applyNumberFormat="1" applyFont="1" applyFill="1" applyAlignment="1">
      <alignment horizontal="center" vertical="center"/>
    </xf>
    <xf numFmtId="0" fontId="109" fillId="0" borderId="0" xfId="0" applyFont="1" applyFill="1" applyAlignment="1">
      <alignment horizontal="center" vertical="center"/>
    </xf>
    <xf numFmtId="169" fontId="72" fillId="21" borderId="0" xfId="0" applyNumberFormat="1" applyFont="1" applyFill="1" applyAlignment="1">
      <alignment horizontal="center" vertical="center"/>
    </xf>
    <xf numFmtId="0" fontId="81" fillId="11" borderId="0" xfId="0" applyFont="1" applyFill="1" applyAlignment="1">
      <alignment horizontal="center"/>
    </xf>
    <xf numFmtId="0" fontId="110" fillId="0" borderId="0" xfId="0" applyFont="1" applyFill="1" applyAlignment="1">
      <alignment horizontal="center"/>
    </xf>
    <xf numFmtId="0" fontId="110" fillId="0" borderId="0" xfId="0" applyFont="1" applyAlignment="1">
      <alignment horizontal="left"/>
    </xf>
    <xf numFmtId="0" fontId="110" fillId="0" borderId="0" xfId="0" applyFont="1" applyAlignment="1">
      <alignment horizontal="center"/>
    </xf>
    <xf numFmtId="167" fontId="62" fillId="0" borderId="0" xfId="0" applyNumberFormat="1" applyFont="1" applyFill="1" applyAlignment="1" applyProtection="1">
      <alignment horizontal="center" vertical="center"/>
    </xf>
    <xf numFmtId="0" fontId="111" fillId="11" borderId="0" xfId="0" applyFont="1" applyFill="1" applyAlignment="1">
      <alignment horizontal="center"/>
    </xf>
    <xf numFmtId="0" fontId="112"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85" fillId="15" borderId="9" xfId="2" applyFont="1" applyFill="1" applyBorder="1" applyAlignment="1" applyProtection="1">
      <alignment vertical="top"/>
    </xf>
    <xf numFmtId="0" fontId="14" fillId="15" borderId="0" xfId="2" applyFont="1" applyFill="1" applyBorder="1" applyAlignment="1" applyProtection="1">
      <alignment vertical="top"/>
    </xf>
    <xf numFmtId="0" fontId="85" fillId="15" borderId="0" xfId="2" applyFont="1" applyFill="1" applyBorder="1" applyAlignment="1" applyProtection="1">
      <alignment vertical="top"/>
    </xf>
    <xf numFmtId="0" fontId="85" fillId="15" borderId="0" xfId="2" applyFont="1" applyFill="1" applyBorder="1" applyAlignment="1" applyProtection="1">
      <alignment horizontal="right" vertical="top"/>
    </xf>
    <xf numFmtId="0" fontId="79"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85" fillId="15" borderId="11" xfId="2" applyFont="1" applyFill="1" applyBorder="1" applyAlignment="1" applyProtection="1">
      <alignment horizontal="right" vertical="top"/>
    </xf>
    <xf numFmtId="0" fontId="85" fillId="0" borderId="0" xfId="2" applyFont="1" applyAlignment="1" applyProtection="1">
      <alignment vertical="top"/>
    </xf>
    <xf numFmtId="0" fontId="85"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7" fillId="13" borderId="9" xfId="2" applyFont="1" applyFill="1" applyBorder="1" applyAlignment="1" applyProtection="1">
      <alignment vertical="top"/>
    </xf>
    <xf numFmtId="0" fontId="85" fillId="13" borderId="9" xfId="2" applyFont="1" applyFill="1" applyBorder="1" applyAlignment="1" applyProtection="1">
      <alignment vertical="top"/>
    </xf>
    <xf numFmtId="0" fontId="87" fillId="13" borderId="0" xfId="2" applyFont="1" applyFill="1" applyBorder="1" applyAlignment="1" applyProtection="1">
      <alignment vertical="top"/>
    </xf>
    <xf numFmtId="0" fontId="85" fillId="13" borderId="0" xfId="2" applyFont="1" applyFill="1" applyBorder="1" applyAlignment="1" applyProtection="1">
      <alignment vertical="top"/>
    </xf>
    <xf numFmtId="0" fontId="87" fillId="0" borderId="0" xfId="2" applyFont="1" applyFill="1" applyBorder="1" applyAlignment="1" applyProtection="1">
      <alignment vertical="top"/>
    </xf>
    <xf numFmtId="0" fontId="85" fillId="0" borderId="0" xfId="2" applyFont="1" applyBorder="1" applyAlignment="1" applyProtection="1">
      <alignment vertical="top"/>
    </xf>
    <xf numFmtId="0" fontId="86"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85" fillId="0" borderId="14" xfId="1" applyFont="1" applyBorder="1" applyAlignment="1" applyProtection="1">
      <alignment vertical="top"/>
    </xf>
    <xf numFmtId="0" fontId="85" fillId="0" borderId="14" xfId="2" applyFont="1" applyBorder="1" applyAlignment="1" applyProtection="1">
      <alignment vertical="top"/>
    </xf>
    <xf numFmtId="0" fontId="14" fillId="15" borderId="9" xfId="2" applyFont="1" applyFill="1" applyBorder="1" applyAlignment="1" applyProtection="1">
      <alignment vertical="top"/>
    </xf>
    <xf numFmtId="0" fontId="85" fillId="13" borderId="9" xfId="2" applyFont="1" applyFill="1" applyBorder="1" applyAlignment="1" applyProtection="1">
      <alignment horizontal="left" vertical="top"/>
    </xf>
    <xf numFmtId="0" fontId="85" fillId="13" borderId="9" xfId="2" applyFont="1" applyFill="1" applyBorder="1" applyAlignment="1" applyProtection="1">
      <alignment horizontal="center" vertical="top"/>
    </xf>
    <xf numFmtId="20" fontId="94" fillId="14" borderId="9" xfId="2" applyNumberFormat="1" applyFont="1" applyFill="1" applyBorder="1" applyAlignment="1" applyProtection="1">
      <alignment horizontal="center" vertical="top"/>
      <protection locked="0"/>
    </xf>
    <xf numFmtId="0" fontId="85" fillId="13" borderId="0" xfId="2" applyFont="1" applyFill="1" applyBorder="1" applyAlignment="1" applyProtection="1">
      <alignment horizontal="right" vertical="top"/>
    </xf>
    <xf numFmtId="0" fontId="87" fillId="14" borderId="12" xfId="0" applyFont="1" applyFill="1" applyBorder="1" applyAlignment="1" applyProtection="1">
      <alignment horizontal="center" vertical="top"/>
      <protection locked="0"/>
    </xf>
    <xf numFmtId="0" fontId="87" fillId="0" borderId="9" xfId="0" applyFont="1" applyFill="1" applyBorder="1" applyAlignment="1" applyProtection="1">
      <alignment horizontal="center" vertical="top"/>
    </xf>
    <xf numFmtId="0" fontId="85" fillId="15" borderId="14" xfId="2" applyFont="1" applyFill="1" applyBorder="1" applyAlignment="1" applyProtection="1">
      <alignment horizontal="center" vertical="top"/>
    </xf>
    <xf numFmtId="0" fontId="87" fillId="15" borderId="0" xfId="2" applyFont="1" applyFill="1" applyBorder="1" applyAlignment="1" applyProtection="1">
      <alignment horizontal="right" vertical="top"/>
    </xf>
    <xf numFmtId="0" fontId="87" fillId="14" borderId="6" xfId="0" applyFont="1" applyFill="1" applyBorder="1" applyAlignment="1" applyProtection="1">
      <alignment horizontal="center" vertical="top"/>
      <protection locked="0"/>
    </xf>
    <xf numFmtId="0" fontId="87" fillId="0" borderId="0" xfId="0" applyFont="1" applyFill="1" applyBorder="1" applyAlignment="1" applyProtection="1">
      <alignment horizontal="center" vertical="top"/>
    </xf>
    <xf numFmtId="0" fontId="85" fillId="15" borderId="11" xfId="2" applyFont="1" applyFill="1" applyBorder="1" applyAlignment="1" applyProtection="1">
      <alignment vertical="top"/>
    </xf>
    <xf numFmtId="0" fontId="87" fillId="13" borderId="11" xfId="0" applyFont="1" applyFill="1" applyBorder="1" applyAlignment="1" applyProtection="1">
      <alignment vertical="top"/>
    </xf>
    <xf numFmtId="0" fontId="87" fillId="0" borderId="11" xfId="0" applyFont="1" applyFill="1" applyBorder="1" applyAlignment="1" applyProtection="1">
      <alignment vertical="top"/>
    </xf>
    <xf numFmtId="0" fontId="85" fillId="0" borderId="9" xfId="2" applyFont="1" applyBorder="1" applyAlignment="1" applyProtection="1">
      <alignment vertical="top"/>
    </xf>
    <xf numFmtId="167" fontId="87"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85" fillId="0" borderId="11" xfId="2" applyFont="1" applyBorder="1" applyAlignment="1" applyProtection="1">
      <alignment vertical="top"/>
    </xf>
    <xf numFmtId="171" fontId="87" fillId="14" borderId="11" xfId="2" applyNumberFormat="1" applyFont="1" applyFill="1" applyBorder="1" applyAlignment="1" applyProtection="1">
      <alignment horizontal="center" vertical="top"/>
      <protection locked="0"/>
    </xf>
    <xf numFmtId="0" fontId="90" fillId="0" borderId="11" xfId="2" applyFont="1" applyBorder="1" applyAlignment="1" applyProtection="1">
      <alignment vertical="top"/>
    </xf>
    <xf numFmtId="0" fontId="87"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7" fillId="15" borderId="0" xfId="2" applyFont="1" applyFill="1" applyBorder="1" applyAlignment="1" applyProtection="1">
      <alignment horizontal="right" vertical="top"/>
    </xf>
    <xf numFmtId="4" fontId="94" fillId="13" borderId="0" xfId="2" applyNumberFormat="1" applyFont="1" applyFill="1" applyBorder="1" applyAlignment="1" applyProtection="1">
      <alignment horizontal="center" vertical="top"/>
    </xf>
    <xf numFmtId="4" fontId="87" fillId="14" borderId="0" xfId="2" applyNumberFormat="1" applyFont="1" applyFill="1" applyBorder="1" applyAlignment="1" applyProtection="1">
      <alignment horizontal="center" vertical="top"/>
      <protection locked="0"/>
    </xf>
    <xf numFmtId="49" fontId="87"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84" fillId="0" borderId="0" xfId="2" applyFont="1" applyBorder="1" applyAlignment="1" applyProtection="1">
      <alignment vertical="top"/>
    </xf>
    <xf numFmtId="0" fontId="84"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85" fillId="0" borderId="9" xfId="2" applyFont="1" applyBorder="1" applyAlignment="1" applyProtection="1">
      <alignment horizontal="right" vertical="top"/>
    </xf>
    <xf numFmtId="0" fontId="85" fillId="0" borderId="0" xfId="2" applyFont="1" applyFill="1" applyBorder="1" applyAlignment="1" applyProtection="1">
      <alignment horizontal="right" vertical="top"/>
    </xf>
    <xf numFmtId="0" fontId="90" fillId="0" borderId="0" xfId="2" applyFont="1" applyBorder="1" applyAlignment="1" applyProtection="1">
      <alignment horizontal="right" vertical="top"/>
    </xf>
    <xf numFmtId="4" fontId="99" fillId="0" borderId="0" xfId="2" applyNumberFormat="1" applyFont="1" applyFill="1" applyBorder="1" applyAlignment="1" applyProtection="1">
      <alignment horizontal="center" vertical="top"/>
    </xf>
    <xf numFmtId="0" fontId="99" fillId="0" borderId="0" xfId="2" applyFont="1" applyBorder="1" applyAlignment="1" applyProtection="1">
      <alignment vertical="top"/>
    </xf>
    <xf numFmtId="0" fontId="87" fillId="0" borderId="0" xfId="0" applyFont="1" applyFill="1" applyBorder="1" applyAlignment="1" applyProtection="1">
      <alignment horizontal="center" vertical="top" wrapText="1"/>
    </xf>
    <xf numFmtId="0" fontId="85" fillId="0" borderId="11" xfId="2" applyFont="1" applyBorder="1" applyAlignment="1" applyProtection="1">
      <alignment horizontal="right" vertical="top"/>
    </xf>
    <xf numFmtId="0" fontId="85" fillId="0" borderId="11" xfId="2" applyFont="1" applyFill="1" applyBorder="1" applyAlignment="1" applyProtection="1">
      <alignment horizontal="left" vertical="top"/>
    </xf>
    <xf numFmtId="0" fontId="87" fillId="0" borderId="11" xfId="2" applyFont="1" applyFill="1" applyBorder="1" applyAlignment="1" applyProtection="1">
      <alignment horizontal="left" vertical="top"/>
    </xf>
    <xf numFmtId="164" fontId="89" fillId="11" borderId="9" xfId="2" applyNumberFormat="1" applyFont="1" applyFill="1" applyBorder="1" applyAlignment="1" applyProtection="1">
      <alignment horizontal="center" vertical="top" shrinkToFit="1"/>
    </xf>
    <xf numFmtId="9" fontId="87" fillId="0" borderId="0" xfId="2" applyNumberFormat="1" applyFont="1" applyFill="1" applyBorder="1" applyAlignment="1" applyProtection="1">
      <alignment horizontal="center" vertical="top"/>
    </xf>
    <xf numFmtId="0" fontId="90" fillId="0" borderId="0" xfId="2" applyFont="1" applyBorder="1" applyAlignment="1" applyProtection="1">
      <alignment vertical="top"/>
    </xf>
    <xf numFmtId="0" fontId="40" fillId="17" borderId="0" xfId="0" applyFont="1" applyFill="1" applyAlignment="1" applyProtection="1">
      <alignment vertical="top" wrapText="1"/>
    </xf>
    <xf numFmtId="0" fontId="68"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5" fillId="0" borderId="9" xfId="2" applyNumberFormat="1" applyFont="1" applyFill="1" applyBorder="1" applyAlignment="1" applyProtection="1">
      <alignment horizontal="center" vertical="top"/>
    </xf>
    <xf numFmtId="20" fontId="87" fillId="14" borderId="9" xfId="2" applyNumberFormat="1" applyFont="1" applyFill="1" applyBorder="1" applyAlignment="1" applyProtection="1">
      <alignment horizontal="center" vertical="top"/>
      <protection locked="0"/>
    </xf>
    <xf numFmtId="20" fontId="85" fillId="0" borderId="9" xfId="2" applyNumberFormat="1" applyFont="1" applyFill="1" applyBorder="1" applyAlignment="1" applyProtection="1">
      <alignment horizontal="center" vertical="top"/>
    </xf>
    <xf numFmtId="0" fontId="85" fillId="0" borderId="0" xfId="0" applyFont="1" applyFill="1" applyBorder="1" applyAlignment="1" applyProtection="1">
      <alignment horizontal="center" vertical="top"/>
    </xf>
    <xf numFmtId="20" fontId="87" fillId="14" borderId="0" xfId="2" applyNumberFormat="1" applyFont="1" applyFill="1" applyBorder="1" applyAlignment="1" applyProtection="1">
      <alignment horizontal="center" vertical="top"/>
      <protection locked="0"/>
    </xf>
    <xf numFmtId="20" fontId="85" fillId="0" borderId="0" xfId="2" applyNumberFormat="1" applyFont="1" applyFill="1" applyBorder="1" applyAlignment="1" applyProtection="1">
      <alignment horizontal="center" vertical="top"/>
    </xf>
    <xf numFmtId="0" fontId="85" fillId="13" borderId="11" xfId="2" applyFont="1" applyFill="1" applyBorder="1" applyAlignment="1" applyProtection="1">
      <alignment horizontal="right" vertical="top"/>
    </xf>
    <xf numFmtId="164" fontId="94" fillId="13" borderId="0" xfId="2" applyNumberFormat="1" applyFont="1" applyFill="1" applyBorder="1" applyAlignment="1" applyProtection="1">
      <alignment horizontal="center" vertical="top" shrinkToFit="1"/>
    </xf>
    <xf numFmtId="0" fontId="94" fillId="0" borderId="0" xfId="2" applyFont="1" applyBorder="1" applyAlignment="1" applyProtection="1">
      <alignment vertical="top"/>
    </xf>
    <xf numFmtId="164" fontId="94" fillId="14" borderId="0" xfId="2" applyNumberFormat="1" applyFont="1" applyFill="1" applyBorder="1" applyAlignment="1" applyProtection="1">
      <alignment horizontal="center" vertical="top" shrinkToFit="1"/>
      <protection locked="0"/>
    </xf>
    <xf numFmtId="164" fontId="94"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85" fillId="0" borderId="9" xfId="2" applyFont="1" applyFill="1" applyBorder="1" applyAlignment="1" applyProtection="1">
      <alignment vertical="top"/>
    </xf>
    <xf numFmtId="0" fontId="85" fillId="0" borderId="0" xfId="2" applyFont="1" applyFill="1" applyBorder="1" applyAlignment="1" applyProtection="1">
      <alignment vertical="top"/>
    </xf>
    <xf numFmtId="2" fontId="94" fillId="13" borderId="0" xfId="2" applyNumberFormat="1" applyFont="1" applyFill="1" applyBorder="1" applyAlignment="1" applyProtection="1">
      <alignment horizontal="center" vertical="top"/>
    </xf>
    <xf numFmtId="4" fontId="94" fillId="13" borderId="0" xfId="2" applyNumberFormat="1" applyFont="1" applyFill="1" applyBorder="1" applyAlignment="1" applyProtection="1">
      <alignment horizontal="right" vertical="top"/>
    </xf>
    <xf numFmtId="0" fontId="94" fillId="13" borderId="11" xfId="2" applyFont="1" applyFill="1" applyBorder="1" applyAlignment="1" applyProtection="1">
      <alignment vertical="top"/>
    </xf>
    <xf numFmtId="0" fontId="45"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7" fillId="0" borderId="9" xfId="2" applyFont="1" applyBorder="1" applyAlignment="1" applyProtection="1">
      <alignment vertical="top"/>
    </xf>
    <xf numFmtId="0" fontId="87" fillId="0" borderId="9" xfId="2" applyFont="1" applyFill="1" applyBorder="1" applyAlignment="1" applyProtection="1">
      <alignment vertical="top"/>
    </xf>
    <xf numFmtId="0" fontId="103" fillId="0" borderId="0" xfId="2" applyFont="1" applyFill="1" applyBorder="1" applyAlignment="1" applyProtection="1">
      <alignment horizontal="center" vertical="top"/>
    </xf>
    <xf numFmtId="0" fontId="87" fillId="0" borderId="0" xfId="2" applyFont="1" applyBorder="1" applyAlignment="1" applyProtection="1">
      <alignment vertical="top"/>
    </xf>
    <xf numFmtId="0" fontId="19" fillId="15" borderId="0" xfId="2" applyFont="1" applyFill="1" applyBorder="1" applyAlignment="1" applyProtection="1">
      <alignment vertical="top"/>
    </xf>
    <xf numFmtId="3" fontId="94" fillId="0" borderId="0" xfId="2" applyNumberFormat="1" applyFont="1" applyFill="1" applyBorder="1" applyAlignment="1" applyProtection="1">
      <alignment horizontal="center" vertical="top"/>
    </xf>
    <xf numFmtId="0" fontId="87"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87" fillId="0" borderId="11" xfId="2" applyFont="1" applyBorder="1" applyAlignment="1" applyProtection="1">
      <alignment vertical="top"/>
    </xf>
    <xf numFmtId="0" fontId="87" fillId="0" borderId="11" xfId="2" applyFont="1" applyFill="1" applyBorder="1" applyAlignment="1" applyProtection="1">
      <alignment vertical="top"/>
    </xf>
    <xf numFmtId="0" fontId="39"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2"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79"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59" fillId="11" borderId="0" xfId="0" applyNumberFormat="1" applyFont="1" applyFill="1" applyAlignment="1" applyProtection="1">
      <alignment horizontal="center" vertical="center"/>
      <protection locked="0"/>
    </xf>
    <xf numFmtId="0" fontId="61" fillId="0" borderId="0" xfId="0" applyFont="1" applyAlignment="1" applyProtection="1">
      <alignment horizontal="center" vertical="center"/>
    </xf>
    <xf numFmtId="0" fontId="112" fillId="0" borderId="0" xfId="0" applyFont="1"/>
    <xf numFmtId="0" fontId="110" fillId="0" borderId="0" xfId="0" applyFont="1" applyAlignment="1">
      <alignment horizontal="center" vertical="center"/>
    </xf>
    <xf numFmtId="0" fontId="112" fillId="0" borderId="0" xfId="0" applyFont="1" applyAlignment="1">
      <alignment horizontal="center" vertical="center"/>
    </xf>
    <xf numFmtId="0" fontId="110" fillId="0" borderId="0" xfId="0" applyFont="1" applyFill="1" applyAlignment="1">
      <alignment horizontal="center" vertical="center"/>
    </xf>
    <xf numFmtId="0" fontId="110" fillId="0" borderId="0" xfId="0" applyFont="1" applyAlignment="1">
      <alignment horizontal="right"/>
    </xf>
    <xf numFmtId="0" fontId="112" fillId="0" borderId="0" xfId="0" applyFont="1" applyAlignment="1">
      <alignment horizontal="right"/>
    </xf>
    <xf numFmtId="0" fontId="87" fillId="13" borderId="0" xfId="0" applyFont="1" applyFill="1" applyBorder="1" applyAlignment="1" applyProtection="1">
      <alignment horizontal="center" vertical="top"/>
    </xf>
    <xf numFmtId="0" fontId="85" fillId="15" borderId="9" xfId="2" applyFont="1" applyFill="1" applyBorder="1" applyAlignment="1" applyProtection="1">
      <alignment horizontal="right" vertical="top"/>
    </xf>
    <xf numFmtId="0" fontId="87" fillId="14" borderId="14" xfId="0" applyFont="1" applyFill="1" applyBorder="1" applyAlignment="1" applyProtection="1">
      <alignment horizontal="center" vertical="top" shrinkToFit="1"/>
      <protection locked="0"/>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173" fontId="110" fillId="0" borderId="0" xfId="0" applyNumberFormat="1" applyFont="1"/>
    <xf numFmtId="0" fontId="82" fillId="0" borderId="0" xfId="0" applyFont="1" applyBorder="1" applyAlignment="1" applyProtection="1"/>
    <xf numFmtId="0" fontId="82" fillId="0" borderId="0" xfId="0" applyFont="1" applyBorder="1" applyAlignment="1" applyProtection="1">
      <alignment horizontal="center"/>
    </xf>
    <xf numFmtId="0" fontId="113" fillId="0" borderId="11" xfId="0" applyFont="1" applyBorder="1" applyAlignment="1">
      <alignment shrinkToFit="1"/>
    </xf>
    <xf numFmtId="173" fontId="110" fillId="0" borderId="0" xfId="0" applyNumberFormat="1" applyFont="1" applyAlignment="1">
      <alignment shrinkToFit="1"/>
    </xf>
    <xf numFmtId="0" fontId="59" fillId="10" borderId="14" xfId="0" applyFont="1" applyFill="1" applyBorder="1" applyAlignment="1" applyProtection="1">
      <alignment horizontal="center" vertical="center"/>
    </xf>
    <xf numFmtId="0" fontId="59" fillId="10" borderId="0" xfId="0" applyFont="1" applyFill="1" applyAlignment="1" applyProtection="1">
      <alignment horizontal="center" vertical="center"/>
    </xf>
    <xf numFmtId="164" fontId="115" fillId="0" borderId="0" xfId="2" applyNumberFormat="1" applyFont="1" applyBorder="1" applyAlignment="1" applyProtection="1">
      <alignment vertical="top"/>
      <protection locked="0"/>
    </xf>
    <xf numFmtId="0" fontId="118" fillId="0" borderId="0" xfId="2" applyFont="1" applyBorder="1" applyAlignment="1" applyProtection="1">
      <alignment vertical="top"/>
      <protection locked="0"/>
    </xf>
    <xf numFmtId="0" fontId="88" fillId="9" borderId="9" xfId="2" applyFont="1" applyFill="1" applyBorder="1" applyAlignment="1" applyProtection="1">
      <alignment horizontal="center" vertical="top"/>
    </xf>
    <xf numFmtId="0" fontId="120" fillId="15" borderId="9" xfId="2" applyFont="1" applyFill="1" applyBorder="1" applyAlignment="1" applyProtection="1">
      <alignment vertical="top"/>
    </xf>
    <xf numFmtId="0" fontId="84" fillId="15" borderId="0" xfId="2" applyFont="1" applyFill="1" applyBorder="1" applyAlignment="1" applyProtection="1">
      <alignment vertical="top"/>
    </xf>
    <xf numFmtId="0" fontId="84" fillId="15" borderId="11" xfId="2" applyFont="1" applyFill="1" applyBorder="1" applyAlignment="1" applyProtection="1">
      <alignment vertical="top"/>
    </xf>
    <xf numFmtId="0" fontId="84" fillId="0" borderId="0" xfId="2" applyFont="1" applyAlignment="1" applyProtection="1">
      <alignment vertical="top"/>
    </xf>
    <xf numFmtId="0" fontId="88" fillId="9" borderId="14" xfId="2" applyFont="1" applyFill="1" applyBorder="1" applyAlignment="1" applyProtection="1">
      <alignment horizontal="center" vertical="top"/>
    </xf>
    <xf numFmtId="0" fontId="120" fillId="15" borderId="14" xfId="2" applyFont="1" applyFill="1" applyBorder="1" applyAlignment="1" applyProtection="1">
      <alignment vertical="top"/>
    </xf>
    <xf numFmtId="0" fontId="120" fillId="15" borderId="0" xfId="2" applyFont="1" applyFill="1" applyBorder="1" applyAlignment="1" applyProtection="1">
      <alignment vertical="top"/>
    </xf>
    <xf numFmtId="0" fontId="121" fillId="15" borderId="0" xfId="2" applyFont="1" applyFill="1" applyBorder="1" applyAlignment="1" applyProtection="1">
      <alignment vertical="top"/>
    </xf>
    <xf numFmtId="0" fontId="122" fillId="15" borderId="0" xfId="2" applyFont="1" applyFill="1" applyBorder="1" applyAlignment="1" applyProtection="1">
      <alignment vertical="top"/>
    </xf>
    <xf numFmtId="0" fontId="84" fillId="15" borderId="9" xfId="2" applyFont="1" applyFill="1" applyBorder="1" applyAlignment="1" applyProtection="1">
      <alignment vertical="top"/>
    </xf>
    <xf numFmtId="0" fontId="84" fillId="15" borderId="0" xfId="2" applyFont="1" applyFill="1" applyBorder="1" applyAlignment="1" applyProtection="1">
      <alignment vertical="top" wrapText="1"/>
    </xf>
    <xf numFmtId="0" fontId="88" fillId="15" borderId="9" xfId="2" applyFont="1" applyFill="1" applyBorder="1" applyAlignment="1" applyProtection="1">
      <alignment horizontal="center" vertical="top"/>
    </xf>
    <xf numFmtId="0" fontId="123" fillId="0" borderId="0" xfId="2" applyFont="1" applyBorder="1" applyAlignment="1" applyProtection="1">
      <alignment horizontal="left" vertical="top"/>
    </xf>
    <xf numFmtId="0" fontId="114" fillId="15" borderId="0" xfId="2" applyFont="1" applyFill="1" applyBorder="1" applyAlignment="1" applyProtection="1">
      <alignment vertical="top" wrapText="1"/>
    </xf>
    <xf numFmtId="0" fontId="114" fillId="15" borderId="0" xfId="2" applyFont="1" applyFill="1" applyBorder="1" applyAlignment="1" applyProtection="1">
      <alignment vertical="top"/>
    </xf>
    <xf numFmtId="0" fontId="88" fillId="15" borderId="0" xfId="2" applyFont="1" applyFill="1" applyBorder="1" applyAlignment="1" applyProtection="1">
      <alignment vertical="top"/>
    </xf>
    <xf numFmtId="0" fontId="114" fillId="15" borderId="11" xfId="2" applyFont="1" applyFill="1" applyBorder="1" applyAlignment="1" applyProtection="1">
      <alignment vertical="top"/>
    </xf>
    <xf numFmtId="0" fontId="124" fillId="15" borderId="0" xfId="2" applyFont="1" applyFill="1" applyBorder="1" applyAlignment="1" applyProtection="1">
      <alignment vertical="top" wrapText="1"/>
    </xf>
    <xf numFmtId="0" fontId="84" fillId="15" borderId="11" xfId="2" applyFont="1" applyFill="1" applyBorder="1" applyAlignment="1" applyProtection="1">
      <alignment vertical="top" wrapText="1"/>
    </xf>
    <xf numFmtId="0" fontId="127" fillId="0" borderId="9" xfId="0" applyFont="1" applyBorder="1" applyAlignment="1">
      <alignment shrinkToFit="1"/>
    </xf>
    <xf numFmtId="169" fontId="127" fillId="0" borderId="9" xfId="0" applyNumberFormat="1" applyFont="1" applyBorder="1" applyAlignment="1">
      <alignment shrinkToFit="1"/>
    </xf>
    <xf numFmtId="0" fontId="127" fillId="0" borderId="9" xfId="0" applyFont="1" applyBorder="1" applyAlignment="1">
      <alignment horizontal="center" shrinkToFit="1"/>
    </xf>
    <xf numFmtId="0" fontId="128" fillId="0" borderId="9" xfId="0" applyFont="1" applyBorder="1" applyAlignment="1">
      <alignment horizontal="center" shrinkToFit="1"/>
    </xf>
    <xf numFmtId="169" fontId="128" fillId="0" borderId="9" xfId="0" applyNumberFormat="1" applyFont="1" applyBorder="1" applyAlignment="1">
      <alignment shrinkToFit="1"/>
    </xf>
    <xf numFmtId="0" fontId="128" fillId="0" borderId="9" xfId="0" applyFont="1" applyBorder="1" applyAlignment="1">
      <alignment shrinkToFit="1"/>
    </xf>
    <xf numFmtId="0" fontId="127" fillId="0" borderId="0" xfId="0" applyFont="1" applyBorder="1" applyAlignment="1" applyProtection="1"/>
    <xf numFmtId="169" fontId="127" fillId="0" borderId="0" xfId="0" applyNumberFormat="1" applyFont="1" applyAlignment="1" applyProtection="1">
      <alignment horizontal="center"/>
    </xf>
    <xf numFmtId="168" fontId="127" fillId="0" borderId="0" xfId="0" applyNumberFormat="1" applyFont="1" applyAlignment="1" applyProtection="1">
      <alignment horizontal="center"/>
    </xf>
    <xf numFmtId="168" fontId="127" fillId="0" borderId="0" xfId="0" applyNumberFormat="1" applyFont="1" applyAlignment="1" applyProtection="1"/>
    <xf numFmtId="169" fontId="127" fillId="0" borderId="0" xfId="0" applyNumberFormat="1" applyFont="1" applyAlignment="1" applyProtection="1"/>
    <xf numFmtId="0" fontId="85" fillId="0" borderId="14" xfId="0" applyFont="1" applyBorder="1" applyAlignment="1">
      <alignment vertical="top"/>
    </xf>
    <xf numFmtId="172" fontId="87" fillId="0" borderId="14" xfId="2" applyNumberFormat="1" applyFont="1" applyBorder="1" applyAlignment="1" applyProtection="1">
      <alignment horizontal="center" vertical="top"/>
    </xf>
    <xf numFmtId="0" fontId="131" fillId="15" borderId="11" xfId="2" applyFont="1" applyFill="1" applyBorder="1" applyAlignment="1" applyProtection="1">
      <alignment vertical="top"/>
    </xf>
    <xf numFmtId="0" fontId="87" fillId="14" borderId="3" xfId="0" applyFont="1" applyFill="1" applyBorder="1" applyAlignment="1" applyProtection="1">
      <alignment horizontal="center" vertical="top"/>
      <protection locked="0"/>
    </xf>
    <xf numFmtId="0" fontId="87" fillId="13" borderId="0" xfId="2" applyFont="1" applyFill="1" applyBorder="1" applyAlignment="1" applyProtection="1">
      <alignment horizontal="center" vertical="top"/>
    </xf>
    <xf numFmtId="0" fontId="52" fillId="15" borderId="0" xfId="2" applyFont="1" applyFill="1" applyBorder="1" applyAlignment="1" applyProtection="1">
      <alignment horizontal="center" vertical="top" wrapText="1"/>
    </xf>
    <xf numFmtId="0" fontId="94" fillId="13" borderId="0" xfId="2" applyFont="1" applyFill="1" applyBorder="1" applyAlignment="1" applyProtection="1">
      <alignment horizontal="center" vertical="top" wrapText="1" shrinkToFit="1"/>
    </xf>
    <xf numFmtId="0" fontId="85" fillId="0" borderId="0" xfId="2" applyNumberFormat="1" applyFont="1" applyBorder="1" applyAlignment="1" applyProtection="1">
      <alignment horizontal="left" vertical="top" wrapText="1"/>
    </xf>
    <xf numFmtId="0" fontId="85" fillId="15" borderId="0" xfId="2" applyFont="1" applyFill="1" applyBorder="1" applyAlignment="1" applyProtection="1">
      <alignment vertical="top" wrapText="1"/>
    </xf>
    <xf numFmtId="0" fontId="85" fillId="15" borderId="11" xfId="2" applyFont="1" applyFill="1" applyBorder="1" applyAlignment="1" applyProtection="1">
      <alignment vertical="top" wrapText="1"/>
    </xf>
    <xf numFmtId="0" fontId="89" fillId="18" borderId="9" xfId="2" applyFont="1" applyFill="1" applyBorder="1" applyAlignment="1" applyProtection="1">
      <alignment horizontal="center" vertical="center" wrapText="1"/>
    </xf>
    <xf numFmtId="0" fontId="0" fillId="0" borderId="0" xfId="0"/>
    <xf numFmtId="0" fontId="10" fillId="0" borderId="0" xfId="0" applyFont="1" applyAlignment="1">
      <alignment horizontal="left" vertical="center"/>
    </xf>
    <xf numFmtId="0" fontId="10" fillId="0" borderId="0" xfId="0" applyFont="1"/>
    <xf numFmtId="0" fontId="0" fillId="0" borderId="0" xfId="0" applyFont="1"/>
    <xf numFmtId="0" fontId="85" fillId="14" borderId="14" xfId="2" applyFont="1" applyFill="1" applyBorder="1" applyAlignment="1" applyProtection="1">
      <alignment horizontal="center" vertical="top"/>
      <protection locked="0"/>
    </xf>
    <xf numFmtId="164" fontId="94" fillId="0" borderId="9" xfId="2" applyNumberFormat="1" applyFont="1" applyFill="1" applyBorder="1" applyAlignment="1" applyProtection="1">
      <alignment horizontal="center" vertical="top" shrinkToFit="1"/>
    </xf>
    <xf numFmtId="0" fontId="62" fillId="11" borderId="0" xfId="0" applyFont="1" applyFill="1" applyAlignment="1" applyProtection="1">
      <alignment horizontal="center" vertical="center"/>
    </xf>
    <xf numFmtId="0" fontId="77" fillId="9" borderId="0" xfId="0" applyFont="1" applyFill="1" applyAlignment="1" applyProtection="1">
      <alignment horizontal="center" vertical="center" shrinkToFit="1"/>
    </xf>
    <xf numFmtId="0" fontId="85" fillId="0" borderId="0" xfId="2" applyFont="1" applyFill="1" applyBorder="1" applyAlignment="1" applyProtection="1">
      <alignment horizontal="left" vertical="center" wrapTex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89" fillId="18" borderId="0" xfId="2" applyFont="1" applyFill="1" applyBorder="1" applyAlignment="1" applyProtection="1">
      <alignment horizontal="left" vertical="top"/>
    </xf>
    <xf numFmtId="164" fontId="94" fillId="14" borderId="9" xfId="2" applyNumberFormat="1" applyFont="1" applyFill="1" applyBorder="1" applyAlignment="1" applyProtection="1">
      <alignment horizontal="center" vertical="top"/>
      <protection locked="0"/>
    </xf>
    <xf numFmtId="0" fontId="85" fillId="0" borderId="0" xfId="2" applyFont="1" applyFill="1" applyBorder="1" applyAlignment="1" applyProtection="1">
      <alignment horizontal="center" vertical="top" shrinkToFit="1"/>
    </xf>
    <xf numFmtId="0" fontId="85" fillId="0" borderId="9" xfId="2" applyNumberFormat="1" applyFont="1" applyBorder="1" applyAlignment="1" applyProtection="1">
      <alignment horizontal="left" vertical="top" wrapText="1"/>
    </xf>
    <xf numFmtId="0" fontId="85" fillId="0" borderId="11" xfId="2" applyNumberFormat="1" applyFont="1" applyBorder="1" applyAlignment="1" applyProtection="1">
      <alignment horizontal="left" vertical="top" wrapText="1"/>
    </xf>
    <xf numFmtId="49" fontId="16" fillId="14" borderId="0" xfId="0" applyNumberFormat="1" applyFont="1" applyFill="1" applyBorder="1" applyAlignment="1" applyProtection="1">
      <alignment horizontal="left" vertical="center"/>
      <protection locked="0"/>
    </xf>
    <xf numFmtId="0" fontId="14" fillId="0" borderId="0" xfId="2" applyFont="1" applyBorder="1" applyAlignment="1" applyProtection="1">
      <alignment horizontal="left" vertical="top" wrapText="1"/>
    </xf>
    <xf numFmtId="0" fontId="85" fillId="15" borderId="0" xfId="2" applyFont="1" applyFill="1" applyBorder="1" applyAlignment="1" applyProtection="1">
      <alignment horizontal="left" vertical="top"/>
    </xf>
    <xf numFmtId="0" fontId="87" fillId="0" borderId="9" xfId="2" applyFont="1" applyBorder="1" applyAlignment="1" applyProtection="1">
      <alignment horizontal="left" vertical="top"/>
    </xf>
    <xf numFmtId="0" fontId="116" fillId="0" borderId="0" xfId="2" applyFont="1" applyBorder="1" applyAlignment="1" applyProtection="1">
      <alignment horizontal="center" vertical="top"/>
      <protection locked="0"/>
    </xf>
    <xf numFmtId="0" fontId="119" fillId="16" borderId="0" xfId="2" applyFont="1" applyFill="1" applyBorder="1" applyAlignment="1" applyProtection="1">
      <alignment horizontal="center" vertical="top"/>
    </xf>
    <xf numFmtId="49" fontId="16" fillId="14" borderId="0" xfId="0" applyNumberFormat="1" applyFont="1" applyFill="1" applyBorder="1" applyAlignment="1" applyProtection="1">
      <alignment horizontal="center" vertical="center"/>
      <protection locked="0"/>
    </xf>
    <xf numFmtId="0" fontId="87" fillId="14" borderId="9" xfId="0" applyFont="1" applyFill="1" applyBorder="1" applyAlignment="1" applyProtection="1">
      <alignment horizontal="center" vertical="top"/>
      <protection locked="0"/>
    </xf>
    <xf numFmtId="49" fontId="87" fillId="14" borderId="0" xfId="0" applyNumberFormat="1" applyFont="1" applyFill="1" applyBorder="1" applyAlignment="1" applyProtection="1">
      <alignment horizontal="center" vertical="top"/>
      <protection locked="0"/>
    </xf>
    <xf numFmtId="164" fontId="117" fillId="0" borderId="0" xfId="2" applyNumberFormat="1" applyFont="1" applyBorder="1" applyAlignment="1" applyProtection="1">
      <alignment horizontal="center" vertical="top"/>
      <protection locked="0"/>
    </xf>
    <xf numFmtId="0" fontId="85" fillId="15" borderId="0" xfId="2" applyFont="1" applyFill="1" applyBorder="1" applyAlignment="1" applyProtection="1">
      <alignment horizontal="right" vertical="top" wrapText="1"/>
    </xf>
    <xf numFmtId="0" fontId="91" fillId="15" borderId="0" xfId="2" applyFont="1" applyFill="1" applyBorder="1" applyAlignment="1" applyProtection="1">
      <alignment horizontal="left" vertical="top" wrapText="1" shrinkToFit="1"/>
    </xf>
    <xf numFmtId="0" fontId="94" fillId="13" borderId="9" xfId="2" applyFont="1" applyFill="1" applyBorder="1" applyAlignment="1" applyProtection="1">
      <alignment horizontal="center" vertical="top" wrapText="1" shrinkToFit="1"/>
    </xf>
    <xf numFmtId="0" fontId="94" fillId="13" borderId="0" xfId="2" applyFont="1" applyFill="1" applyBorder="1" applyAlignment="1" applyProtection="1">
      <alignment horizontal="center" vertical="top" wrapText="1" shrinkToFit="1"/>
    </xf>
    <xf numFmtId="0" fontId="55" fillId="15" borderId="0" xfId="2" applyFont="1" applyFill="1" applyBorder="1" applyAlignment="1" applyProtection="1">
      <alignment horizontal="center" vertical="top" shrinkToFit="1"/>
    </xf>
    <xf numFmtId="164" fontId="100" fillId="13" borderId="0" xfId="2" applyNumberFormat="1" applyFont="1" applyFill="1" applyBorder="1" applyAlignment="1" applyProtection="1">
      <alignment horizontal="center" vertical="top" shrinkToFit="1"/>
    </xf>
    <xf numFmtId="0" fontId="52" fillId="15" borderId="0" xfId="2" applyFont="1" applyFill="1" applyBorder="1" applyAlignment="1" applyProtection="1">
      <alignment horizontal="center" vertical="top" wrapText="1"/>
    </xf>
    <xf numFmtId="0" fontId="16" fillId="14" borderId="0" xfId="0" applyFont="1" applyFill="1" applyBorder="1" applyAlignment="1" applyProtection="1">
      <alignment horizontal="center" vertical="center"/>
      <protection locked="0"/>
    </xf>
    <xf numFmtId="0" fontId="87" fillId="14" borderId="9" xfId="2" applyFont="1" applyFill="1" applyBorder="1" applyAlignment="1" applyProtection="1">
      <alignment horizontal="center" vertical="top"/>
      <protection locked="0"/>
    </xf>
    <xf numFmtId="49" fontId="92" fillId="14" borderId="11" xfId="1" applyNumberFormat="1" applyFont="1" applyFill="1" applyBorder="1" applyAlignment="1" applyProtection="1">
      <alignment horizontal="center" vertical="top"/>
      <protection locked="0"/>
    </xf>
    <xf numFmtId="0" fontId="16" fillId="14" borderId="0" xfId="0" quotePrefix="1" applyFont="1" applyFill="1" applyBorder="1" applyAlignment="1" applyProtection="1">
      <alignment horizontal="center" vertical="center"/>
      <protection locked="0"/>
    </xf>
    <xf numFmtId="49" fontId="144" fillId="14" borderId="11" xfId="1" applyNumberFormat="1" applyFont="1" applyFill="1" applyBorder="1" applyAlignment="1" applyProtection="1">
      <alignment horizontal="center" vertical="center"/>
      <protection locked="0"/>
    </xf>
    <xf numFmtId="49" fontId="144" fillId="14" borderId="0" xfId="1" applyNumberFormat="1" applyFont="1" applyFill="1" applyBorder="1" applyAlignment="1" applyProtection="1">
      <alignment horizontal="center" vertical="center"/>
      <protection locked="0"/>
    </xf>
    <xf numFmtId="0" fontId="103" fillId="0" borderId="11" xfId="2" applyFont="1" applyFill="1" applyBorder="1" applyAlignment="1" applyProtection="1">
      <alignment horizontal="center" vertical="top"/>
    </xf>
    <xf numFmtId="0" fontId="95" fillId="14" borderId="9" xfId="2" applyFont="1" applyFill="1" applyBorder="1" applyAlignment="1" applyProtection="1">
      <alignment horizontal="center" vertical="top" wrapText="1" shrinkToFit="1"/>
      <protection locked="0"/>
    </xf>
    <xf numFmtId="0" fontId="95" fillId="14" borderId="0" xfId="2" applyFont="1" applyFill="1" applyBorder="1" applyAlignment="1" applyProtection="1">
      <alignment horizontal="center" vertical="top" wrapText="1" shrinkToFit="1"/>
      <protection locked="0"/>
    </xf>
    <xf numFmtId="0" fontId="95" fillId="14" borderId="11" xfId="2" applyFont="1" applyFill="1" applyBorder="1" applyAlignment="1" applyProtection="1">
      <alignment horizontal="center" vertical="top" wrapText="1" shrinkToFit="1"/>
      <protection locked="0"/>
    </xf>
    <xf numFmtId="0" fontId="87" fillId="0" borderId="0" xfId="2" applyFont="1" applyBorder="1" applyAlignment="1" applyProtection="1">
      <alignment horizontal="right" vertical="center"/>
    </xf>
    <xf numFmtId="0" fontId="16" fillId="14" borderId="9" xfId="380" applyFont="1" applyFill="1" applyBorder="1" applyAlignment="1" applyProtection="1">
      <alignment horizontal="center" vertical="center"/>
      <protection locked="0"/>
    </xf>
    <xf numFmtId="0" fontId="85" fillId="13" borderId="11" xfId="2" applyFont="1" applyFill="1" applyBorder="1" applyAlignment="1" applyProtection="1">
      <alignment horizontal="left" vertical="top" shrinkToFit="1"/>
    </xf>
    <xf numFmtId="49" fontId="92" fillId="14" borderId="11" xfId="0" applyNumberFormat="1" applyFont="1" applyFill="1" applyBorder="1" applyAlignment="1" applyProtection="1">
      <alignment horizontal="center" vertical="top"/>
      <protection locked="0"/>
    </xf>
    <xf numFmtId="49" fontId="145" fillId="14" borderId="11" xfId="1" applyNumberFormat="1" applyFont="1" applyFill="1" applyBorder="1" applyAlignment="1" applyProtection="1">
      <alignment horizontal="center" vertical="center"/>
      <protection locked="0"/>
    </xf>
    <xf numFmtId="0" fontId="87" fillId="0" borderId="0" xfId="2" applyFont="1" applyFill="1" applyBorder="1" applyAlignment="1" applyProtection="1">
      <alignment horizontal="center" vertical="top"/>
    </xf>
    <xf numFmtId="0" fontId="87" fillId="13" borderId="9" xfId="2" applyFont="1" applyFill="1" applyBorder="1" applyAlignment="1" applyProtection="1">
      <alignment horizontal="center" vertical="top"/>
    </xf>
    <xf numFmtId="0" fontId="87" fillId="13" borderId="0" xfId="2" applyFont="1" applyFill="1" applyBorder="1" applyAlignment="1" applyProtection="1">
      <alignment horizontal="center" vertical="top"/>
    </xf>
    <xf numFmtId="0" fontId="85" fillId="0" borderId="0" xfId="2" applyFont="1" applyBorder="1" applyAlignment="1" applyProtection="1">
      <alignment horizontal="right" vertical="top" wrapText="1"/>
    </xf>
    <xf numFmtId="0" fontId="87" fillId="14" borderId="0" xfId="0" applyFont="1" applyFill="1" applyBorder="1" applyAlignment="1" applyProtection="1">
      <alignment horizontal="center" vertical="top"/>
      <protection locked="0"/>
    </xf>
    <xf numFmtId="0" fontId="85" fillId="0" borderId="11" xfId="2" applyFont="1" applyBorder="1" applyAlignment="1" applyProtection="1">
      <alignment vertical="center" wrapText="1"/>
    </xf>
    <xf numFmtId="0" fontId="85" fillId="0" borderId="0" xfId="2" applyFont="1" applyBorder="1" applyAlignment="1" applyProtection="1">
      <alignment horizontal="left" vertical="center" wrapText="1"/>
    </xf>
    <xf numFmtId="0" fontId="85" fillId="0" borderId="9" xfId="2" applyFont="1" applyBorder="1" applyAlignment="1" applyProtection="1">
      <alignment horizontal="left" vertical="center" wrapText="1"/>
    </xf>
    <xf numFmtId="0" fontId="85" fillId="0" borderId="0" xfId="2" applyNumberFormat="1" applyFont="1" applyBorder="1" applyAlignment="1" applyProtection="1">
      <alignment horizontal="left" vertical="top" wrapText="1"/>
    </xf>
    <xf numFmtId="49" fontId="85" fillId="14" borderId="9" xfId="0" applyNumberFormat="1" applyFont="1" applyFill="1" applyBorder="1" applyAlignment="1" applyProtection="1">
      <alignment horizontal="left" vertical="top" wrapText="1"/>
    </xf>
    <xf numFmtId="49" fontId="85" fillId="14" borderId="11" xfId="0" applyNumberFormat="1" applyFont="1" applyFill="1" applyBorder="1" applyAlignment="1" applyProtection="1">
      <alignment horizontal="left" vertical="top" wrapText="1"/>
    </xf>
    <xf numFmtId="0" fontId="78" fillId="15" borderId="0" xfId="2" applyFont="1" applyFill="1" applyBorder="1" applyAlignment="1" applyProtection="1">
      <alignment horizontal="center" vertical="top" wrapText="1"/>
    </xf>
    <xf numFmtId="0" fontId="78" fillId="15" borderId="11" xfId="2" applyFont="1" applyFill="1" applyBorder="1" applyAlignment="1" applyProtection="1">
      <alignment horizontal="center" vertical="top" wrapText="1"/>
    </xf>
    <xf numFmtId="0" fontId="85" fillId="0" borderId="0" xfId="2" applyNumberFormat="1" applyFont="1" applyBorder="1" applyAlignment="1" applyProtection="1">
      <alignment horizontal="left" vertical="center" wrapText="1"/>
    </xf>
    <xf numFmtId="0" fontId="141" fillId="0" borderId="0" xfId="1" applyNumberFormat="1" applyFont="1" applyBorder="1" applyAlignment="1" applyProtection="1">
      <alignment horizontal="left" vertical="center" wrapText="1"/>
    </xf>
    <xf numFmtId="0" fontId="85" fillId="0" borderId="28" xfId="2" applyNumberFormat="1" applyFont="1" applyBorder="1" applyAlignment="1" applyProtection="1">
      <alignment horizontal="left" vertical="center" wrapText="1"/>
    </xf>
    <xf numFmtId="0" fontId="85" fillId="0" borderId="0" xfId="0" applyFont="1" applyAlignment="1">
      <alignment horizontal="left" vertical="center" wrapText="1"/>
    </xf>
    <xf numFmtId="0" fontId="94" fillId="15" borderId="0" xfId="2" applyFont="1" applyFill="1" applyBorder="1" applyAlignment="1" applyProtection="1">
      <alignment horizontal="left" vertical="top" wrapText="1"/>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0" fontId="85" fillId="0" borderId="9" xfId="2" applyFont="1" applyBorder="1" applyAlignment="1" applyProtection="1">
      <alignment horizontal="left" vertical="top" wrapText="1"/>
    </xf>
    <xf numFmtId="0" fontId="85" fillId="0" borderId="0" xfId="2" applyFont="1" applyBorder="1" applyAlignment="1" applyProtection="1">
      <alignment horizontal="left" vertical="top" wrapText="1"/>
    </xf>
    <xf numFmtId="0" fontId="85" fillId="0" borderId="11" xfId="2" applyFont="1" applyBorder="1" applyAlignment="1" applyProtection="1">
      <alignment horizontal="left" vertical="top" wrapText="1"/>
    </xf>
    <xf numFmtId="0" fontId="87" fillId="14" borderId="0" xfId="0" applyFont="1" applyFill="1" applyBorder="1" applyAlignment="1" applyProtection="1">
      <alignment horizontal="center" vertical="top" wrapText="1"/>
      <protection locked="0"/>
    </xf>
    <xf numFmtId="0" fontId="103" fillId="18" borderId="9" xfId="2" applyFont="1" applyFill="1" applyBorder="1" applyAlignment="1" applyProtection="1">
      <alignment horizontal="center" vertical="top"/>
    </xf>
    <xf numFmtId="0" fontId="87" fillId="13" borderId="0" xfId="0" applyFont="1" applyFill="1" applyBorder="1" applyAlignment="1" applyProtection="1">
      <alignment horizontal="center" vertical="top"/>
    </xf>
    <xf numFmtId="0" fontId="85" fillId="13" borderId="0" xfId="2" applyFont="1" applyFill="1" applyBorder="1" applyAlignment="1" applyProtection="1">
      <alignment horizontal="left" vertical="top" wrapText="1"/>
    </xf>
    <xf numFmtId="0" fontId="84" fillId="0" borderId="0" xfId="2" applyFont="1" applyFill="1" applyBorder="1" applyAlignment="1" applyProtection="1">
      <alignment horizontal="left" vertical="top" wrapText="1"/>
    </xf>
    <xf numFmtId="0" fontId="85" fillId="15" borderId="0" xfId="2" applyFont="1" applyFill="1" applyBorder="1" applyAlignment="1" applyProtection="1">
      <alignment horizontal="right" vertical="top" wrapText="1" shrinkToFit="1"/>
    </xf>
    <xf numFmtId="0" fontId="85" fillId="19" borderId="0" xfId="0" applyFont="1" applyFill="1" applyBorder="1" applyAlignment="1" applyProtection="1">
      <alignment horizontal="right" vertical="top" wrapText="1" shrinkToFit="1"/>
    </xf>
    <xf numFmtId="0" fontId="85" fillId="19" borderId="11" xfId="0" applyFont="1" applyFill="1" applyBorder="1" applyAlignment="1" applyProtection="1">
      <alignment horizontal="right" vertical="top" wrapText="1" shrinkToFit="1"/>
    </xf>
    <xf numFmtId="0" fontId="95" fillId="20" borderId="9" xfId="0" applyFont="1" applyFill="1" applyBorder="1" applyAlignment="1" applyProtection="1">
      <alignment horizontal="center" vertical="top" wrapText="1" shrinkToFit="1"/>
      <protection locked="0"/>
    </xf>
    <xf numFmtId="0" fontId="95" fillId="20" borderId="0" xfId="0" applyFont="1" applyFill="1" applyBorder="1" applyAlignment="1" applyProtection="1">
      <alignment horizontal="center" vertical="top" wrapText="1" shrinkToFit="1"/>
      <protection locked="0"/>
    </xf>
    <xf numFmtId="0" fontId="95" fillId="20" borderId="11" xfId="0" applyFont="1" applyFill="1" applyBorder="1" applyAlignment="1" applyProtection="1">
      <alignment horizontal="center" vertical="top" wrapText="1" shrinkToFit="1"/>
      <protection locked="0"/>
    </xf>
    <xf numFmtId="0" fontId="87" fillId="14" borderId="11" xfId="0" applyFont="1" applyFill="1" applyBorder="1" applyAlignment="1" applyProtection="1">
      <alignment horizontal="center" vertical="top"/>
      <protection locked="0"/>
    </xf>
    <xf numFmtId="164" fontId="94" fillId="13" borderId="9" xfId="2" applyNumberFormat="1" applyFont="1" applyFill="1" applyBorder="1" applyAlignment="1" applyProtection="1">
      <alignment horizontal="center" vertical="top" shrinkToFit="1"/>
    </xf>
    <xf numFmtId="0" fontId="87" fillId="17" borderId="0" xfId="0" applyFont="1" applyFill="1" applyAlignment="1">
      <alignment horizontal="left" vertical="top" wrapText="1"/>
    </xf>
    <xf numFmtId="0" fontId="80" fillId="0" borderId="11" xfId="2" applyFont="1" applyBorder="1" applyAlignment="1" applyProtection="1">
      <alignment horizontal="right" vertical="top"/>
    </xf>
    <xf numFmtId="0" fontId="85" fillId="0" borderId="0" xfId="2" applyFont="1" applyBorder="1" applyAlignment="1" applyProtection="1">
      <alignment horizontal="left" vertical="top"/>
    </xf>
    <xf numFmtId="0" fontId="84" fillId="0" borderId="0" xfId="0" applyFont="1" applyAlignment="1">
      <alignment horizontal="left" vertical="top"/>
    </xf>
    <xf numFmtId="0" fontId="84" fillId="0" borderId="0" xfId="2" applyFont="1" applyBorder="1" applyAlignment="1" applyProtection="1">
      <alignment horizontal="left" vertical="top"/>
    </xf>
    <xf numFmtId="0" fontId="16" fillId="14" borderId="9" xfId="0" applyFont="1" applyFill="1" applyBorder="1" applyAlignment="1" applyProtection="1">
      <alignment horizontal="center" vertical="center"/>
      <protection locked="0"/>
    </xf>
    <xf numFmtId="0" fontId="92" fillId="13" borderId="11" xfId="1" quotePrefix="1" applyNumberFormat="1" applyFont="1" applyFill="1" applyBorder="1" applyAlignment="1" applyProtection="1">
      <alignment horizontal="center" vertical="top"/>
    </xf>
    <xf numFmtId="0" fontId="92" fillId="13" borderId="11" xfId="1" applyNumberFormat="1" applyFont="1" applyFill="1" applyBorder="1" applyAlignment="1" applyProtection="1">
      <alignment horizontal="center" vertical="top"/>
    </xf>
    <xf numFmtId="0" fontId="85" fillId="13" borderId="0" xfId="0" applyFont="1" applyFill="1" applyBorder="1" applyAlignment="1" applyProtection="1">
      <alignment horizontal="center" vertical="top"/>
    </xf>
    <xf numFmtId="0" fontId="87" fillId="14" borderId="9" xfId="0" applyFont="1" applyFill="1" applyBorder="1" applyAlignment="1" applyProtection="1">
      <alignment horizontal="center" vertical="top" shrinkToFit="1"/>
      <protection locked="0"/>
    </xf>
    <xf numFmtId="0" fontId="87" fillId="14" borderId="14" xfId="0" applyFont="1" applyFill="1" applyBorder="1" applyAlignment="1" applyProtection="1">
      <alignment horizontal="center" vertical="top" shrinkToFit="1"/>
      <protection locked="0"/>
    </xf>
    <xf numFmtId="0" fontId="89" fillId="18" borderId="11" xfId="2" applyFont="1" applyFill="1" applyBorder="1" applyAlignment="1" applyProtection="1">
      <alignment horizontal="left" vertical="top"/>
    </xf>
    <xf numFmtId="0" fontId="85" fillId="0" borderId="0" xfId="2" applyFont="1" applyFill="1" applyBorder="1" applyAlignment="1" applyProtection="1">
      <alignment horizontal="center" vertical="top"/>
    </xf>
    <xf numFmtId="0" fontId="87" fillId="13" borderId="0" xfId="0" applyFont="1" applyFill="1" applyBorder="1" applyAlignment="1" applyProtection="1">
      <alignment horizontal="center" vertical="top"/>
      <protection locked="0"/>
    </xf>
    <xf numFmtId="2" fontId="87" fillId="13" borderId="0" xfId="2" applyNumberFormat="1" applyFont="1" applyFill="1" applyBorder="1" applyAlignment="1" applyProtection="1">
      <alignment horizontal="center" vertical="top"/>
    </xf>
    <xf numFmtId="0" fontId="87" fillId="14" borderId="3" xfId="0" applyFont="1" applyFill="1" applyBorder="1" applyAlignment="1" applyProtection="1">
      <alignment horizontal="center" vertical="top" shrinkToFit="1"/>
      <protection locked="0"/>
    </xf>
    <xf numFmtId="0" fontId="87" fillId="13" borderId="9" xfId="0" applyFont="1" applyFill="1" applyBorder="1" applyAlignment="1" applyProtection="1">
      <alignment horizontal="center" vertical="top"/>
    </xf>
    <xf numFmtId="0" fontId="88" fillId="0" borderId="11" xfId="2" applyFont="1" applyFill="1" applyBorder="1" applyAlignment="1" applyProtection="1">
      <alignment horizontal="left" vertical="top" shrinkToFit="1"/>
    </xf>
    <xf numFmtId="0" fontId="84" fillId="0" borderId="14" xfId="2" applyFont="1" applyBorder="1" applyAlignment="1" applyProtection="1">
      <alignment horizontal="left" vertical="top"/>
    </xf>
    <xf numFmtId="0" fontId="92" fillId="14" borderId="0" xfId="0" applyFont="1" applyFill="1" applyBorder="1" applyAlignment="1" applyProtection="1">
      <alignment horizontal="center" vertical="top"/>
      <protection locked="0"/>
    </xf>
    <xf numFmtId="0" fontId="145" fillId="14" borderId="0" xfId="0" applyFont="1" applyFill="1" applyBorder="1" applyAlignment="1" applyProtection="1">
      <alignment horizontal="center" vertical="center"/>
      <protection locked="0"/>
    </xf>
    <xf numFmtId="0" fontId="145" fillId="14" borderId="0" xfId="0" applyFont="1" applyFill="1" applyBorder="1" applyAlignment="1" applyProtection="1">
      <alignment horizontal="center" vertical="center" wrapText="1"/>
      <protection locked="0"/>
    </xf>
    <xf numFmtId="0" fontId="14" fillId="15" borderId="0" xfId="2" applyFont="1" applyFill="1" applyBorder="1" applyAlignment="1" applyProtection="1">
      <alignment horizontal="center" vertical="top"/>
    </xf>
    <xf numFmtId="0" fontId="85" fillId="15" borderId="9" xfId="2" applyFont="1" applyFill="1" applyBorder="1" applyAlignment="1" applyProtection="1">
      <alignment horizontal="right" vertical="top"/>
    </xf>
    <xf numFmtId="49" fontId="145" fillId="14" borderId="0" xfId="1" applyNumberFormat="1" applyFont="1" applyFill="1" applyBorder="1" applyAlignment="1" applyProtection="1">
      <alignment horizontal="center" vertical="center"/>
      <protection locked="0"/>
    </xf>
    <xf numFmtId="0" fontId="85" fillId="0" borderId="11" xfId="2" applyFont="1" applyBorder="1" applyAlignment="1" applyProtection="1">
      <alignment horizontal="center" vertical="top"/>
    </xf>
    <xf numFmtId="0" fontId="28" fillId="0" borderId="0" xfId="0" applyFont="1" applyAlignment="1">
      <alignment horizontal="right" vertical="center"/>
    </xf>
    <xf numFmtId="0" fontId="28" fillId="0" borderId="0" xfId="0" applyFont="1" applyAlignment="1">
      <alignment horizontal="right" vertical="center" shrinkToFit="1"/>
    </xf>
    <xf numFmtId="0" fontId="49" fillId="0" borderId="0" xfId="0" applyFont="1" applyAlignment="1">
      <alignment horizontal="center" vertical="top"/>
    </xf>
    <xf numFmtId="169" fontId="70" fillId="0" borderId="0" xfId="0" applyNumberFormat="1" applyFont="1" applyAlignment="1">
      <alignment horizontal="left" vertical="center"/>
    </xf>
    <xf numFmtId="0" fontId="49" fillId="0" borderId="3" xfId="0" applyFont="1" applyFill="1" applyBorder="1" applyAlignment="1" applyProtection="1">
      <alignment horizontal="center" vertical="center" shrinkToFit="1"/>
      <protection locked="0"/>
    </xf>
    <xf numFmtId="0" fontId="49" fillId="0" borderId="14" xfId="0" applyFont="1" applyFill="1" applyBorder="1" applyAlignment="1" applyProtection="1">
      <alignment horizontal="center" vertical="center" shrinkToFit="1"/>
      <protection locked="0"/>
    </xf>
    <xf numFmtId="0" fontId="49" fillId="0" borderId="6" xfId="0" applyFont="1" applyFill="1" applyBorder="1" applyAlignment="1" applyProtection="1">
      <alignment horizontal="center" vertical="center" shrinkToFit="1"/>
      <protection locked="0"/>
    </xf>
    <xf numFmtId="0" fontId="73" fillId="0" borderId="0" xfId="0" applyFont="1" applyAlignment="1">
      <alignment horizontal="center" vertical="center"/>
    </xf>
    <xf numFmtId="0" fontId="73" fillId="0" borderId="0" xfId="0" applyFont="1" applyAlignment="1">
      <alignment horizontal="center"/>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Border="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4" fillId="0" borderId="3" xfId="0" applyFont="1" applyFill="1" applyBorder="1" applyAlignment="1" applyProtection="1">
      <alignment horizontal="center"/>
    </xf>
    <xf numFmtId="0" fontId="44" fillId="0" borderId="14" xfId="0" applyFont="1" applyFill="1" applyBorder="1" applyAlignment="1" applyProtection="1">
      <alignment horizontal="center"/>
    </xf>
    <xf numFmtId="0" fontId="44" fillId="0" borderId="6" xfId="0" applyFont="1" applyFill="1" applyBorder="1" applyAlignment="1" applyProtection="1">
      <alignment horizontal="center"/>
    </xf>
    <xf numFmtId="0" fontId="54" fillId="0" borderId="3" xfId="0" applyFont="1" applyFill="1" applyBorder="1" applyAlignment="1" applyProtection="1">
      <alignment horizontal="center" vertical="center"/>
      <protection locked="0"/>
    </xf>
    <xf numFmtId="0" fontId="54" fillId="0" borderId="14" xfId="0" applyFont="1" applyFill="1" applyBorder="1" applyAlignment="1" applyProtection="1">
      <alignment horizontal="center" vertical="center"/>
      <protection locked="0"/>
    </xf>
    <xf numFmtId="0" fontId="54" fillId="0" borderId="6" xfId="0" applyFont="1" applyFill="1" applyBorder="1" applyAlignment="1" applyProtection="1">
      <alignment horizontal="center" vertical="center"/>
      <protection locked="0"/>
    </xf>
    <xf numFmtId="49" fontId="44" fillId="0" borderId="3" xfId="0" applyNumberFormat="1" applyFont="1" applyFill="1" applyBorder="1" applyAlignment="1" applyProtection="1">
      <alignment horizontal="center"/>
    </xf>
    <xf numFmtId="164" fontId="71" fillId="3" borderId="10" xfId="0" quotePrefix="1" applyNumberFormat="1" applyFont="1" applyFill="1" applyBorder="1" applyAlignment="1">
      <alignment horizontal="center"/>
    </xf>
    <xf numFmtId="164" fontId="71" fillId="3" borderId="0" xfId="0" quotePrefix="1" applyNumberFormat="1" applyFont="1" applyFill="1" applyBorder="1" applyAlignment="1">
      <alignment horizontal="center"/>
    </xf>
    <xf numFmtId="0" fontId="85" fillId="0" borderId="4" xfId="0" applyFont="1" applyBorder="1" applyAlignment="1" applyProtection="1">
      <alignment horizontal="center" vertical="center"/>
      <protection locked="0"/>
    </xf>
    <xf numFmtId="0" fontId="85" fillId="0" borderId="9" xfId="0" applyFont="1" applyBorder="1" applyAlignment="1" applyProtection="1">
      <alignment horizontal="center" vertical="center"/>
      <protection locked="0"/>
    </xf>
    <xf numFmtId="0" fontId="85" fillId="0" borderId="12" xfId="0" applyFont="1" applyBorder="1" applyAlignment="1" applyProtection="1">
      <alignment horizontal="center" vertical="center"/>
      <protection locked="0"/>
    </xf>
    <xf numFmtId="0" fontId="85" fillId="0" borderId="7" xfId="0" applyFont="1" applyBorder="1" applyAlignment="1" applyProtection="1">
      <alignment horizontal="center" vertical="center"/>
      <protection locked="0"/>
    </xf>
    <xf numFmtId="0" fontId="85" fillId="0" borderId="11" xfId="0" applyFont="1" applyBorder="1" applyAlignment="1" applyProtection="1">
      <alignment horizontal="center" vertical="center"/>
      <protection locked="0"/>
    </xf>
    <xf numFmtId="0" fontId="85" fillId="0" borderId="15" xfId="0" applyFont="1" applyBorder="1" applyAlignment="1" applyProtection="1">
      <alignment horizontal="center" vertical="center"/>
      <protection locked="0"/>
    </xf>
    <xf numFmtId="164" fontId="103" fillId="18" borderId="0" xfId="0" applyNumberFormat="1" applyFont="1" applyFill="1" applyBorder="1" applyAlignment="1" applyProtection="1">
      <alignment horizontal="center" vertical="center" shrinkToFit="1"/>
    </xf>
    <xf numFmtId="164" fontId="103" fillId="18" borderId="11" xfId="0" applyNumberFormat="1" applyFont="1" applyFill="1" applyBorder="1" applyAlignment="1" applyProtection="1">
      <alignment horizontal="center" vertical="center" shrinkToFit="1"/>
    </xf>
    <xf numFmtId="49" fontId="94" fillId="0" borderId="3" xfId="0" applyNumberFormat="1" applyFont="1" applyBorder="1" applyAlignment="1" applyProtection="1">
      <alignment horizontal="center" vertical="center" shrinkToFit="1"/>
    </xf>
    <xf numFmtId="0" fontId="94" fillId="0" borderId="14" xfId="0" applyNumberFormat="1" applyFont="1" applyBorder="1" applyAlignment="1" applyProtection="1">
      <alignment horizontal="center" vertical="center" shrinkToFit="1"/>
    </xf>
    <xf numFmtId="0" fontId="94" fillId="0" borderId="6" xfId="0" applyNumberFormat="1" applyFont="1" applyBorder="1" applyAlignment="1" applyProtection="1">
      <alignment horizontal="center" vertical="center" shrinkToFit="1"/>
    </xf>
    <xf numFmtId="0" fontId="87" fillId="7" borderId="0" xfId="0" applyFont="1" applyFill="1" applyAlignment="1" applyProtection="1">
      <alignment horizontal="center" vertical="center"/>
    </xf>
    <xf numFmtId="0" fontId="89" fillId="18" borderId="0" xfId="0" applyFont="1" applyFill="1" applyBorder="1" applyAlignment="1" applyProtection="1">
      <alignment horizontal="left" vertical="center"/>
    </xf>
    <xf numFmtId="0" fontId="99" fillId="0" borderId="11" xfId="0" applyFont="1" applyFill="1" applyBorder="1" applyAlignment="1" applyProtection="1">
      <alignment horizontal="center" vertical="center"/>
    </xf>
    <xf numFmtId="0" fontId="99" fillId="0" borderId="0" xfId="0" applyFont="1" applyAlignment="1" applyProtection="1">
      <alignment horizontal="center" vertical="center" shrinkToFit="1"/>
    </xf>
    <xf numFmtId="0" fontId="83" fillId="0" borderId="3" xfId="0" applyFont="1" applyBorder="1" applyAlignment="1" applyProtection="1">
      <alignment horizontal="left" vertical="center"/>
    </xf>
    <xf numFmtId="0" fontId="83" fillId="0" borderId="6" xfId="0" applyFont="1" applyBorder="1" applyAlignment="1" applyProtection="1">
      <alignment horizontal="left" vertical="center"/>
    </xf>
    <xf numFmtId="0" fontId="93" fillId="2" borderId="3" xfId="0" applyFont="1" applyFill="1" applyBorder="1" applyAlignment="1" applyProtection="1">
      <alignment horizontal="left" vertical="center"/>
      <protection locked="0"/>
    </xf>
    <xf numFmtId="0" fontId="93" fillId="2" borderId="14" xfId="0" applyFont="1" applyFill="1" applyBorder="1" applyAlignment="1" applyProtection="1">
      <alignment horizontal="left" vertical="center"/>
      <protection locked="0"/>
    </xf>
    <xf numFmtId="0" fontId="93" fillId="2" borderId="6" xfId="0" applyFont="1" applyFill="1" applyBorder="1" applyAlignment="1" applyProtection="1">
      <alignment horizontal="left" vertical="center"/>
      <protection locked="0"/>
    </xf>
    <xf numFmtId="0" fontId="87" fillId="0" borderId="9" xfId="0" applyFont="1" applyBorder="1" applyAlignment="1" applyProtection="1">
      <alignment horizontal="right" vertical="center"/>
    </xf>
    <xf numFmtId="4" fontId="105" fillId="15" borderId="26" xfId="0" applyNumberFormat="1" applyFont="1" applyFill="1" applyBorder="1" applyAlignment="1" applyProtection="1">
      <alignment horizontal="center" vertical="center"/>
    </xf>
    <xf numFmtId="4" fontId="105" fillId="15" borderId="27" xfId="0" applyNumberFormat="1" applyFont="1" applyFill="1" applyBorder="1" applyAlignment="1" applyProtection="1">
      <alignment horizontal="center" vertical="center"/>
    </xf>
    <xf numFmtId="0" fontId="87" fillId="0" borderId="5" xfId="0" applyFont="1" applyBorder="1" applyAlignment="1" applyProtection="1">
      <alignment horizontal="center" vertical="center"/>
    </xf>
    <xf numFmtId="0" fontId="87" fillId="0" borderId="8" xfId="0" applyFont="1" applyBorder="1" applyAlignment="1" applyProtection="1">
      <alignment horizontal="center" vertical="center"/>
    </xf>
    <xf numFmtId="0" fontId="116" fillId="0" borderId="0" xfId="0" applyFont="1" applyAlignment="1" applyProtection="1">
      <alignment horizontal="center" vertical="center"/>
    </xf>
    <xf numFmtId="0" fontId="129" fillId="0" borderId="0" xfId="0" applyFont="1" applyAlignment="1" applyProtection="1">
      <alignment horizontal="center" vertical="center"/>
    </xf>
    <xf numFmtId="0" fontId="130" fillId="0" borderId="11" xfId="0" applyFont="1" applyBorder="1" applyAlignment="1" applyProtection="1">
      <alignment horizontal="center" vertical="center"/>
    </xf>
    <xf numFmtId="169" fontId="127" fillId="0" borderId="0" xfId="0" applyNumberFormat="1" applyFont="1" applyAlignment="1" applyProtection="1">
      <alignment horizontal="center"/>
    </xf>
    <xf numFmtId="0" fontId="96" fillId="0" borderId="0" xfId="0" applyFont="1" applyBorder="1" applyAlignment="1" applyProtection="1">
      <alignment horizontal="center" vertical="center" shrinkToFit="1"/>
    </xf>
    <xf numFmtId="0" fontId="96" fillId="0" borderId="0" xfId="0" applyFont="1" applyAlignment="1" applyProtection="1">
      <alignment horizontal="center" vertical="center" shrinkToFit="1"/>
    </xf>
    <xf numFmtId="0" fontId="104" fillId="11" borderId="0" xfId="0" applyFont="1" applyFill="1" applyAlignment="1">
      <alignment horizontal="center"/>
    </xf>
    <xf numFmtId="0" fontId="116" fillId="0" borderId="0" xfId="0" applyFont="1" applyAlignment="1">
      <alignment horizontal="center" vertical="center"/>
    </xf>
    <xf numFmtId="0" fontId="125" fillId="0" borderId="0" xfId="0" applyFont="1" applyAlignment="1">
      <alignment horizontal="center" vertical="center"/>
    </xf>
    <xf numFmtId="0" fontId="126" fillId="0" borderId="0" xfId="0" applyFont="1" applyAlignment="1">
      <alignment horizontal="center" vertical="center"/>
    </xf>
    <xf numFmtId="169" fontId="127" fillId="0" borderId="9" xfId="0" applyNumberFormat="1" applyFont="1" applyBorder="1" applyAlignment="1">
      <alignment horizontal="center" shrinkToFit="1"/>
    </xf>
    <xf numFmtId="0" fontId="106" fillId="2" borderId="3" xfId="0" applyFont="1" applyFill="1" applyBorder="1" applyAlignment="1" applyProtection="1">
      <alignment horizontal="left" vertical="center"/>
    </xf>
    <xf numFmtId="0" fontId="106" fillId="2" borderId="14" xfId="0" applyFont="1" applyFill="1" applyBorder="1" applyAlignment="1" applyProtection="1">
      <alignment horizontal="left" vertical="center"/>
    </xf>
    <xf numFmtId="0" fontId="106" fillId="2" borderId="6" xfId="0" applyFont="1" applyFill="1" applyBorder="1" applyAlignment="1" applyProtection="1">
      <alignment horizontal="left" vertical="center"/>
    </xf>
    <xf numFmtId="0" fontId="127" fillId="0" borderId="9" xfId="0" applyFont="1" applyBorder="1" applyAlignment="1">
      <alignment horizontal="right" shrinkToFit="1"/>
    </xf>
    <xf numFmtId="164" fontId="107" fillId="18" borderId="0" xfId="0" applyNumberFormat="1" applyFont="1" applyFill="1" applyBorder="1" applyAlignment="1">
      <alignment horizontal="center" vertical="center" shrinkToFit="1"/>
    </xf>
    <xf numFmtId="0" fontId="96" fillId="0" borderId="11" xfId="0" applyFont="1" applyFill="1" applyBorder="1" applyAlignment="1" applyProtection="1">
      <alignment horizontal="center" vertical="center" shrinkToFit="1"/>
    </xf>
    <xf numFmtId="0" fontId="96" fillId="0" borderId="9" xfId="0" applyFont="1" applyBorder="1" applyAlignment="1">
      <alignment horizontal="center" vertical="center" shrinkToFit="1"/>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87" fillId="0" borderId="5" xfId="0" applyFont="1" applyBorder="1" applyAlignment="1">
      <alignment horizontal="center" vertical="center"/>
    </xf>
    <xf numFmtId="0" fontId="87" fillId="0" borderId="8" xfId="0" applyFont="1" applyBorder="1" applyAlignment="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Fill="1" applyBorder="1" applyAlignment="1" applyProtection="1">
      <alignment horizontal="left" vertical="center"/>
    </xf>
    <xf numFmtId="0" fontId="36" fillId="0" borderId="13" xfId="0" applyFont="1" applyFill="1" applyBorder="1" applyAlignment="1" applyProtection="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1">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02000000}"/>
    <cellStyle name="Normal_Prospectus2007 2" xfId="380" xr:uid="{00000000-0005-0000-0000-00000300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278056"/>
          <a:ext cx="4411440" cy="268532"/>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215900</xdr:colOff>
      <xdr:row>0</xdr:row>
      <xdr:rowOff>63500</xdr:rowOff>
    </xdr:from>
    <xdr:to>
      <xdr:col>10</xdr:col>
      <xdr:colOff>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tretch>
          <a:fillRect/>
        </a:stretch>
      </xdr:blipFill>
      <xdr:spPr>
        <a:xfrm>
          <a:off x="21590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Library/Containers/Library/Containers/Library/Containers/com.microsoft.Excel/Data/Desktop/Library/Containers/Library/Containers/com.microsoft.Excel/Data/Library/Library/Containers/com.apple.mail/Data/Library/Mail%20Downloads/Library/Caches/TemporaryItems/Downloads/adham-ashour@hotmail.com" TargetMode="External"/><Relationship Id="rId3" Type="http://schemas.openxmlformats.org/officeDocument/2006/relationships/hyperlink" Target="mailto:rcalin@ittf.com" TargetMode="External"/><Relationship Id="rId7" Type="http://schemas.openxmlformats.org/officeDocument/2006/relationships/hyperlink" Target="../../../../../Library/Containers/Library/Containers/Library/Containers/com.microsoft.Excel/Data/Desktop/Library/Containers/Library/Containers/com.microsoft.Excel/Data/Library/Library/Containers/com.apple.mail/Data/Library/Mail%20Downloads/Library/Caches/TemporaryItems/Downloads/anlarro@gmail.com" TargetMode="External"/><Relationship Id="rId2" Type="http://schemas.openxmlformats.org/officeDocument/2006/relationships/hyperlink" Target="mailto:dleroy@ittf.com" TargetMode="External"/><Relationship Id="rId1" Type="http://schemas.openxmlformats.org/officeDocument/2006/relationships/hyperlink" Target="mailto:kjindrak@ittf.com" TargetMode="External"/><Relationship Id="rId6" Type="http://schemas.openxmlformats.org/officeDocument/2006/relationships/hyperlink" Target="../../../../../Library/Containers/Library/Containers/Library/Containers/com.microsoft.Excel/Data/Desktop/Library/Containers/Library/Containers/com.microsoft.Excel/Data/Library/Library/Containers/com.apple.mail/Data/Library/Mail%20Downloads/Library/Caches/TemporaryItems/Downloads/ganeshaniob@gmail.com" TargetMode="External"/><Relationship Id="rId11" Type="http://schemas.openxmlformats.org/officeDocument/2006/relationships/comments" Target="../comments1.xml"/><Relationship Id="rId5" Type="http://schemas.openxmlformats.org/officeDocument/2006/relationships/hyperlink" Target="mailto:vicky@ittf.com" TargetMode="External"/><Relationship Id="rId10" Type="http://schemas.openxmlformats.org/officeDocument/2006/relationships/vmlDrawing" Target="../drawings/vmlDrawing1.vml"/><Relationship Id="rId4" Type="http://schemas.openxmlformats.org/officeDocument/2006/relationships/hyperlink" Target="mailto:mdawlatly@ittf.com" TargetMode="External"/><Relationship Id="rId9" Type="http://schemas.openxmlformats.org/officeDocument/2006/relationships/hyperlink" Target="mailto:bart.vermoesen@me.com"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hyperlink" Target="https://www.ittf.com/anti-doping/" TargetMode="Externa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zoomScaleNormal="100" workbookViewId="0">
      <pane xSplit="20980"/>
      <selection activeCell="A17" sqref="A17"/>
      <selection pane="topRight" activeCell="G9" sqref="G9"/>
    </sheetView>
  </sheetViews>
  <sheetFormatPr baseColWidth="10" defaultColWidth="10.83203125" defaultRowHeight="14" x14ac:dyDescent="0.15"/>
  <cols>
    <col min="1" max="1" width="13.33203125" style="263" customWidth="1"/>
    <col min="2" max="2" width="12.33203125" style="263" customWidth="1"/>
    <col min="3" max="3" width="18.1640625" style="263" customWidth="1"/>
    <col min="4" max="4" width="50" style="263" customWidth="1"/>
    <col min="5" max="5" width="24.1640625" style="263" customWidth="1"/>
    <col min="6" max="6" width="18.1640625" style="270" customWidth="1"/>
    <col min="7" max="7" width="22.83203125" style="272" customWidth="1"/>
    <col min="8" max="8" width="19.6640625" style="271" customWidth="1"/>
    <col min="9" max="9" width="19.5" style="271" customWidth="1"/>
    <col min="10" max="10" width="43.33203125" style="263" customWidth="1"/>
    <col min="11" max="11" width="17.6640625" style="263" customWidth="1"/>
    <col min="12" max="12" width="27.6640625" style="263" customWidth="1"/>
    <col min="13" max="13" width="28" style="263" customWidth="1"/>
    <col min="14" max="15" width="10.83203125" style="263" customWidth="1"/>
    <col min="16" max="23" width="10.83203125" style="263"/>
    <col min="24" max="24" width="10.83203125" style="399"/>
    <col min="25" max="16384" width="10.83203125" style="263"/>
  </cols>
  <sheetData>
    <row r="1" spans="1:28" ht="14" customHeight="1" x14ac:dyDescent="0.15">
      <c r="A1" s="262" t="s">
        <v>345</v>
      </c>
      <c r="B1" s="262" t="s">
        <v>346</v>
      </c>
      <c r="C1" s="262" t="s">
        <v>338</v>
      </c>
      <c r="D1" s="262" t="s">
        <v>337</v>
      </c>
      <c r="E1" s="262" t="s">
        <v>347</v>
      </c>
      <c r="F1" s="269" t="s">
        <v>350</v>
      </c>
      <c r="G1" s="269" t="s">
        <v>351</v>
      </c>
      <c r="H1" s="269" t="s">
        <v>352</v>
      </c>
      <c r="I1" s="274" t="s">
        <v>356</v>
      </c>
      <c r="J1" s="262"/>
      <c r="L1" s="262" t="s">
        <v>347</v>
      </c>
      <c r="M1" s="262" t="s">
        <v>349</v>
      </c>
      <c r="N1" s="262" t="s">
        <v>416</v>
      </c>
      <c r="O1" s="262" t="s">
        <v>417</v>
      </c>
    </row>
    <row r="2" spans="1:28" x14ac:dyDescent="0.15">
      <c r="A2" s="268">
        <v>43509</v>
      </c>
      <c r="B2" s="268">
        <v>43513</v>
      </c>
      <c r="C2" s="265">
        <v>60000</v>
      </c>
      <c r="D2" s="264" t="s">
        <v>555</v>
      </c>
      <c r="E2" s="265" t="s">
        <v>556</v>
      </c>
      <c r="F2" s="266" t="s">
        <v>185</v>
      </c>
      <c r="G2" s="272" t="s">
        <v>353</v>
      </c>
      <c r="H2" s="271" t="s">
        <v>422</v>
      </c>
      <c r="I2" s="275">
        <f>INDEX($R$3:$R$17,MATCH(Prospectus!$E$64,Events!$Q$3:$Q$17,0))</f>
        <v>260</v>
      </c>
      <c r="J2" s="263" t="str">
        <f t="array" ref="J2">IFERROR(INDEX($D$2:$D$104,SMALL(IF('PLEASE FILL IN HERE FIRST!!!'!$B$5=$E$2:$E$104,MATCH(ROW($E$2:$E$104),ROW($E$2:$E$104)),""),ROW(G1))),"")</f>
        <v>Guadalajara (ESP) - ITTF CHALLENGE</v>
      </c>
      <c r="L2" s="263" t="s">
        <v>354</v>
      </c>
      <c r="M2" s="263" t="s">
        <v>315</v>
      </c>
      <c r="N2" s="410">
        <f>A2+1</f>
        <v>43510</v>
      </c>
      <c r="O2" s="410">
        <f>B2-2</f>
        <v>43511</v>
      </c>
    </row>
    <row r="3" spans="1:28" ht="16" customHeight="1" x14ac:dyDescent="0.15">
      <c r="A3" s="268">
        <v>43544</v>
      </c>
      <c r="B3" s="268">
        <v>43548</v>
      </c>
      <c r="C3" s="265">
        <v>65000</v>
      </c>
      <c r="D3" s="264" t="s">
        <v>559</v>
      </c>
      <c r="E3" s="265" t="s">
        <v>556</v>
      </c>
      <c r="F3" s="266" t="s">
        <v>185</v>
      </c>
      <c r="G3" s="272" t="s">
        <v>353</v>
      </c>
      <c r="H3" s="271" t="s">
        <v>422</v>
      </c>
      <c r="I3" s="275">
        <f>INDEX($R$3:$R$17,MATCH(Prospectus!$E$64,Events!$Q$3:$Q$17,0))</f>
        <v>260</v>
      </c>
      <c r="J3" s="263" t="str">
        <f t="array" ref="J3">IFERROR(INDEX($D$2:$D$104,SMALL(IF('PLEASE FILL IN HERE FIRST!!!'!$B$5=$E$2:$E$104,MATCH(ROW($E$2:$E$104),ROW($E$2:$E$104)),""),ROW(G2))),"")</f>
        <v>Belgrade (SRB) - ITTF CHALLENGE</v>
      </c>
      <c r="L3" s="263" t="s">
        <v>339</v>
      </c>
      <c r="M3" s="263" t="s">
        <v>316</v>
      </c>
      <c r="N3" s="410">
        <f t="shared" ref="N3:N10" si="0">A3+1</f>
        <v>43545</v>
      </c>
      <c r="O3" s="410">
        <f t="shared" ref="O3:O9" si="1">B3-2</f>
        <v>43546</v>
      </c>
      <c r="P3" s="399" t="s">
        <v>355</v>
      </c>
      <c r="Q3" s="263">
        <v>8</v>
      </c>
      <c r="R3" s="396">
        <v>180</v>
      </c>
      <c r="S3" s="396"/>
      <c r="T3" s="396"/>
      <c r="U3" s="396"/>
      <c r="W3" s="399"/>
      <c r="Y3" s="396"/>
      <c r="Z3" s="396"/>
      <c r="AA3" s="396"/>
      <c r="AB3" s="396"/>
    </row>
    <row r="4" spans="1:28" ht="16" customHeight="1" x14ac:dyDescent="0.15">
      <c r="A4" s="268">
        <v>43544</v>
      </c>
      <c r="B4" s="268">
        <v>43548</v>
      </c>
      <c r="C4" s="265">
        <v>30000</v>
      </c>
      <c r="D4" s="264" t="s">
        <v>433</v>
      </c>
      <c r="E4" s="265" t="s">
        <v>340</v>
      </c>
      <c r="F4" s="266" t="s">
        <v>185</v>
      </c>
      <c r="G4" s="272" t="s">
        <v>353</v>
      </c>
      <c r="H4" s="271" t="s">
        <v>422</v>
      </c>
      <c r="I4" s="275">
        <f>INDEX($R$3:$R$17,MATCH(Prospectus!$E$64,Events!$Q$3:$Q$17,0))</f>
        <v>260</v>
      </c>
      <c r="J4" s="263" t="str">
        <f t="array" ref="J4">IFERROR(INDEX($D$2:$D$104,SMALL(IF('PLEASE FILL IN HERE FIRST!!!'!$B$5=$E$2:$E$104,MATCH(ROW($E$2:$E$104),ROW($E$2:$E$104)),""),ROW(G3))),"")</f>
        <v>Otocec (SLO) - ITTF CHALLENGE</v>
      </c>
      <c r="L4" s="263" t="s">
        <v>340</v>
      </c>
      <c r="M4" s="263" t="s">
        <v>420</v>
      </c>
      <c r="N4" s="410">
        <f t="shared" si="0"/>
        <v>43545</v>
      </c>
      <c r="O4" s="410">
        <f t="shared" si="1"/>
        <v>43546</v>
      </c>
      <c r="Q4" s="395">
        <v>9</v>
      </c>
      <c r="R4" s="397">
        <v>200</v>
      </c>
      <c r="S4" s="397"/>
      <c r="T4" s="397"/>
      <c r="U4" s="397"/>
      <c r="X4" s="400"/>
      <c r="Y4" s="397"/>
      <c r="Z4" s="397"/>
      <c r="AA4" s="397"/>
      <c r="AB4" s="397"/>
    </row>
    <row r="5" spans="1:28" x14ac:dyDescent="0.15">
      <c r="A5" s="268">
        <v>43586</v>
      </c>
      <c r="B5" s="268">
        <v>43590</v>
      </c>
      <c r="C5" s="265">
        <v>30000</v>
      </c>
      <c r="D5" s="264" t="s">
        <v>560</v>
      </c>
      <c r="E5" s="265" t="s">
        <v>340</v>
      </c>
      <c r="F5" s="266" t="s">
        <v>185</v>
      </c>
      <c r="G5" s="272" t="s">
        <v>353</v>
      </c>
      <c r="H5" s="271" t="s">
        <v>422</v>
      </c>
      <c r="I5" s="275">
        <f>INDEX($R$3:$R$17,MATCH(Prospectus!$E$64,Events!$Q$3:$Q$17,0))</f>
        <v>260</v>
      </c>
      <c r="J5" s="263" t="str">
        <f t="array" ref="J5">IFERROR(INDEX($D$2:$D$104,SMALL(IF('PLEASE FILL IN HERE FIRST!!!'!$B$5=$E$2:$E$104,MATCH(ROW($E$2:$E$104),ROW($E$2:$E$104)),""),ROW(G4))),"")</f>
        <v>Zagreb (CRO) - ITTF CHALLENGE</v>
      </c>
      <c r="L5" s="263" t="s">
        <v>348</v>
      </c>
      <c r="N5" s="410">
        <f t="shared" si="0"/>
        <v>43587</v>
      </c>
      <c r="O5" s="410">
        <f t="shared" si="1"/>
        <v>43588</v>
      </c>
      <c r="Q5" s="263">
        <v>10</v>
      </c>
      <c r="R5" s="396">
        <v>220</v>
      </c>
      <c r="S5" s="396"/>
      <c r="T5" s="396"/>
      <c r="U5" s="396"/>
      <c r="Y5" s="396"/>
      <c r="Z5" s="396"/>
      <c r="AA5" s="396"/>
      <c r="AB5" s="396"/>
    </row>
    <row r="6" spans="1:28" x14ac:dyDescent="0.15">
      <c r="A6" s="268">
        <v>43593</v>
      </c>
      <c r="B6" s="268">
        <v>43597</v>
      </c>
      <c r="C6" s="265">
        <v>30000</v>
      </c>
      <c r="D6" s="264" t="s">
        <v>343</v>
      </c>
      <c r="E6" s="265" t="s">
        <v>340</v>
      </c>
      <c r="F6" s="266" t="s">
        <v>185</v>
      </c>
      <c r="G6" s="272" t="s">
        <v>353</v>
      </c>
      <c r="H6" s="271" t="s">
        <v>422</v>
      </c>
      <c r="I6" s="275">
        <f>INDEX($R$3:$R$17,MATCH(Prospectus!$E$64,Events!$Q$3:$Q$17,0))</f>
        <v>260</v>
      </c>
      <c r="J6" s="263" t="str">
        <f t="array" ref="J6">IFERROR(INDEX($D$2:$D$104,SMALL(IF('PLEASE FILL IN HERE FIRST!!!'!$B$5=$E$2:$E$104,MATCH(ROW($E$2:$E$104),ROW($E$2:$E$104)),""),ROW(G5))),"")</f>
        <v>Bangkok (THA) - ITTF CHALLENGE</v>
      </c>
      <c r="L6" s="263" t="s">
        <v>556</v>
      </c>
      <c r="N6" s="410">
        <f t="shared" si="0"/>
        <v>43594</v>
      </c>
      <c r="O6" s="410">
        <f t="shared" si="1"/>
        <v>43595</v>
      </c>
      <c r="Q6" s="395">
        <v>11</v>
      </c>
      <c r="R6" s="397">
        <v>240</v>
      </c>
      <c r="S6" s="397"/>
      <c r="T6" s="397"/>
      <c r="U6" s="397"/>
      <c r="X6" s="400"/>
      <c r="Y6" s="397"/>
      <c r="Z6" s="397"/>
      <c r="AA6" s="397"/>
      <c r="AB6" s="397"/>
    </row>
    <row r="7" spans="1:28" x14ac:dyDescent="0.15">
      <c r="A7" s="268">
        <v>43234</v>
      </c>
      <c r="B7" s="268">
        <v>43603</v>
      </c>
      <c r="C7" s="265">
        <v>30000</v>
      </c>
      <c r="D7" s="264" t="s">
        <v>344</v>
      </c>
      <c r="E7" s="265" t="s">
        <v>340</v>
      </c>
      <c r="F7" s="266" t="s">
        <v>185</v>
      </c>
      <c r="G7" s="272" t="s">
        <v>353</v>
      </c>
      <c r="H7" s="271" t="s">
        <v>422</v>
      </c>
      <c r="I7" s="275">
        <f>INDEX($R$3:$R$17,MATCH(Prospectus!$E$64,Events!$Q$3:$Q$17,0))</f>
        <v>260</v>
      </c>
      <c r="J7" s="263" t="str">
        <f>IFERROR(INDEX($D$2:$D$104,SMALL(IF('PLEASE FILL IN HERE FIRST!!!'!$B$5=$E$2:$E$104,MATCH(ROW($E$2:$E$104),ROW($E$2:$E$104)),""),ROW(G6))),"")</f>
        <v/>
      </c>
      <c r="N7" s="410">
        <f t="shared" si="0"/>
        <v>43235</v>
      </c>
      <c r="O7" s="410">
        <f t="shared" si="1"/>
        <v>43601</v>
      </c>
      <c r="Q7" s="263">
        <v>12</v>
      </c>
      <c r="R7" s="396">
        <v>260</v>
      </c>
      <c r="S7" s="396"/>
      <c r="T7" s="396"/>
      <c r="U7" s="396"/>
      <c r="Y7" s="396"/>
      <c r="Z7" s="396"/>
      <c r="AA7" s="396"/>
      <c r="AB7" s="398"/>
    </row>
    <row r="8" spans="1:28" x14ac:dyDescent="0.15">
      <c r="A8" s="268">
        <v>43607</v>
      </c>
      <c r="B8" s="268">
        <v>43611</v>
      </c>
      <c r="C8" s="265">
        <v>30000</v>
      </c>
      <c r="D8" s="264" t="s">
        <v>342</v>
      </c>
      <c r="E8" s="265" t="s">
        <v>340</v>
      </c>
      <c r="F8" s="266" t="s">
        <v>185</v>
      </c>
      <c r="G8" s="272" t="s">
        <v>353</v>
      </c>
      <c r="H8" s="271" t="s">
        <v>422</v>
      </c>
      <c r="I8" s="275">
        <f>INDEX($R$3:$R$17,MATCH(Prospectus!$E$64,Events!$Q$3:$Q$17,0))</f>
        <v>260</v>
      </c>
      <c r="J8" s="263" t="str">
        <f t="array" ref="J8">IFERROR(INDEX($D$2:$D$104,SMALL(IF('PLEASE FILL IN HERE FIRST!!!'!$B$5=$E$2:$E$104,MATCH(ROW($E$2:$E$104),ROW($E$2:$E$104)),""),ROW(G7))),"")</f>
        <v>Władysławowo (POL) - ITTF CHALLENGE</v>
      </c>
      <c r="N8" s="410">
        <f t="shared" si="0"/>
        <v>43608</v>
      </c>
      <c r="O8" s="410">
        <f t="shared" si="1"/>
        <v>43609</v>
      </c>
      <c r="Q8" s="395">
        <v>13</v>
      </c>
      <c r="R8" s="397">
        <v>280</v>
      </c>
      <c r="S8" s="397"/>
      <c r="T8" s="397"/>
      <c r="U8" s="397"/>
      <c r="X8" s="400"/>
      <c r="Y8" s="397"/>
      <c r="Z8" s="397"/>
      <c r="AA8" s="397"/>
      <c r="AB8" s="397"/>
    </row>
    <row r="9" spans="1:28" ht="16" customHeight="1" x14ac:dyDescent="0.15">
      <c r="A9" s="268">
        <v>43670</v>
      </c>
      <c r="B9" s="268">
        <v>43674</v>
      </c>
      <c r="C9" s="265">
        <v>60000</v>
      </c>
      <c r="D9" s="264" t="s">
        <v>561</v>
      </c>
      <c r="E9" s="265" t="s">
        <v>556</v>
      </c>
      <c r="F9" s="266" t="s">
        <v>185</v>
      </c>
      <c r="G9" s="272" t="s">
        <v>353</v>
      </c>
      <c r="H9" s="271" t="s">
        <v>422</v>
      </c>
      <c r="I9" s="275">
        <f>INDEX($R$3:$R$17,MATCH(Prospectus!$E$64,Events!$Q$3:$Q$17,0))</f>
        <v>260</v>
      </c>
      <c r="J9" s="263" t="str">
        <f t="array" ref="J9">IFERROR(INDEX($D$2:$D$104,SMALL(IF('PLEASE FILL IN HERE FIRST!!!'!$B$5=$E$2:$E$104,MATCH(ROW($E$2:$E$104),ROW($E$2:$E$104)),""),ROW(G8))),"")</f>
        <v>Minsk (BLR) - ITTF CHALLENGE</v>
      </c>
      <c r="N9" s="410">
        <f t="shared" si="0"/>
        <v>43671</v>
      </c>
      <c r="O9" s="410">
        <f t="shared" si="1"/>
        <v>43672</v>
      </c>
      <c r="Q9" s="263">
        <v>14</v>
      </c>
      <c r="R9" s="396">
        <v>300</v>
      </c>
      <c r="S9" s="396"/>
      <c r="T9" s="396"/>
      <c r="U9" s="396"/>
      <c r="Y9" s="396"/>
      <c r="Z9" s="396"/>
      <c r="AA9" s="396"/>
      <c r="AB9" s="396"/>
    </row>
    <row r="10" spans="1:28" ht="16" customHeight="1" x14ac:dyDescent="0.15">
      <c r="A10" s="268">
        <v>43684</v>
      </c>
      <c r="B10" s="268">
        <v>43688</v>
      </c>
      <c r="C10" s="265">
        <v>60000</v>
      </c>
      <c r="D10" s="264" t="s">
        <v>562</v>
      </c>
      <c r="E10" s="265" t="s">
        <v>556</v>
      </c>
      <c r="F10" s="266" t="s">
        <v>185</v>
      </c>
      <c r="G10" s="272" t="s">
        <v>353</v>
      </c>
      <c r="H10" s="271" t="s">
        <v>422</v>
      </c>
      <c r="I10" s="275">
        <f>INDEX($R$3:$R$17,MATCH(Prospectus!$E$64,Events!$Q$3:$Q$17,0))</f>
        <v>260</v>
      </c>
      <c r="J10" s="263" t="str">
        <f t="array" ref="J10">IFERROR(INDEX($D$2:$D$104,SMALL(IF('PLEASE FILL IN HERE FIRST!!!'!$B$5=$E$2:$E$104,MATCH(ROW($E$2:$E$104),ROW($E$2:$E$104)),""),ROW(G9))),"")</f>
        <v>Agadir (MAR) - ITTF CHALLENGE</v>
      </c>
      <c r="N10" s="410">
        <f t="shared" si="0"/>
        <v>43685</v>
      </c>
      <c r="O10" s="410">
        <f>B10-3</f>
        <v>43685</v>
      </c>
      <c r="Q10" s="395">
        <v>15</v>
      </c>
      <c r="R10" s="397">
        <v>320</v>
      </c>
      <c r="S10" s="397"/>
      <c r="T10" s="397"/>
      <c r="U10" s="397"/>
      <c r="X10" s="400"/>
      <c r="Y10" s="397"/>
      <c r="Z10" s="397"/>
      <c r="AA10" s="397"/>
      <c r="AB10" s="397"/>
    </row>
    <row r="11" spans="1:28" ht="16" customHeight="1" x14ac:dyDescent="0.15">
      <c r="A11" s="268">
        <v>43733</v>
      </c>
      <c r="B11" s="268">
        <v>43737</v>
      </c>
      <c r="C11" s="265">
        <v>60000</v>
      </c>
      <c r="D11" s="264" t="s">
        <v>563</v>
      </c>
      <c r="E11" s="265" t="s">
        <v>556</v>
      </c>
      <c r="F11" s="266" t="s">
        <v>185</v>
      </c>
      <c r="G11" s="272" t="s">
        <v>353</v>
      </c>
      <c r="H11" s="271" t="s">
        <v>422</v>
      </c>
      <c r="I11" s="275">
        <f>INDEX($R$3:$R$17,MATCH(Prospectus!$E$64,Events!$Q$3:$Q$17,0))</f>
        <v>260</v>
      </c>
      <c r="J11" s="263" t="str">
        <f t="array" ref="J11">IFERROR(INDEX($D$2:$D$104,SMALL(IF('PLEASE FILL IN HERE FIRST!!!'!$B$5=$E$2:$E$104,MATCH(ROW($E$2:$E$104),ROW($E$2:$E$104)),""),ROW(G10))),"")</f>
        <v>Jogjakarta (INA) - ITTF CHALLENGE</v>
      </c>
      <c r="N11" s="410">
        <f t="shared" ref="N11:N18" si="2">A11+1</f>
        <v>43734</v>
      </c>
      <c r="O11" s="410">
        <f t="shared" ref="O11:O17" si="3">B11-2</f>
        <v>43735</v>
      </c>
      <c r="Q11" s="263">
        <v>14</v>
      </c>
      <c r="R11" s="396">
        <v>300</v>
      </c>
      <c r="S11" s="396"/>
      <c r="T11" s="396"/>
      <c r="U11" s="396"/>
      <c r="Y11" s="396"/>
      <c r="Z11" s="396"/>
      <c r="AA11" s="396"/>
      <c r="AB11" s="396"/>
    </row>
    <row r="12" spans="1:28" x14ac:dyDescent="0.15">
      <c r="A12" s="268">
        <v>43754</v>
      </c>
      <c r="B12" s="268">
        <v>43758</v>
      </c>
      <c r="C12" s="265">
        <v>30000</v>
      </c>
      <c r="D12" s="264" t="s">
        <v>564</v>
      </c>
      <c r="E12" s="265" t="s">
        <v>340</v>
      </c>
      <c r="F12" s="266" t="s">
        <v>185</v>
      </c>
      <c r="G12" s="272" t="s">
        <v>353</v>
      </c>
      <c r="H12" s="271" t="s">
        <v>422</v>
      </c>
      <c r="I12" s="275">
        <f>INDEX($R$3:$R$17,MATCH(Prospectus!$E$64,Events!$Q$3:$Q$17,0))</f>
        <v>260</v>
      </c>
      <c r="J12" s="263" t="str">
        <f t="array" ref="J12">IFERROR(INDEX($D$2:$D$104,SMALL(IF('PLEASE FILL IN HERE FIRST!!!'!$B$5=$E$2:$E$104,MATCH(ROW($E$2:$E$104),ROW($E$2:$E$104)),""),ROW(G11))),"")</f>
        <v/>
      </c>
      <c r="N12" s="410">
        <f t="shared" si="2"/>
        <v>43755</v>
      </c>
      <c r="O12" s="410">
        <f t="shared" si="3"/>
        <v>43756</v>
      </c>
      <c r="Q12" s="395">
        <v>13</v>
      </c>
      <c r="R12" s="397">
        <v>280</v>
      </c>
      <c r="S12" s="397"/>
      <c r="T12" s="397"/>
      <c r="U12" s="397"/>
      <c r="X12" s="400"/>
      <c r="Y12" s="397"/>
      <c r="Z12" s="397"/>
      <c r="AA12" s="397"/>
      <c r="AB12" s="397"/>
    </row>
    <row r="13" spans="1:28" x14ac:dyDescent="0.15">
      <c r="A13" s="268">
        <v>43754</v>
      </c>
      <c r="B13" s="268">
        <v>43758</v>
      </c>
      <c r="C13" s="265">
        <v>30000</v>
      </c>
      <c r="D13" s="264" t="s">
        <v>565</v>
      </c>
      <c r="E13" s="265" t="s">
        <v>340</v>
      </c>
      <c r="F13" s="266" t="s">
        <v>185</v>
      </c>
      <c r="G13" s="272" t="s">
        <v>353</v>
      </c>
      <c r="H13" s="271" t="s">
        <v>422</v>
      </c>
      <c r="I13" s="275">
        <f>INDEX($R$3:$R$17,MATCH(Prospectus!$E$64,Events!$Q$3:$Q$17,0))</f>
        <v>260</v>
      </c>
      <c r="J13" s="263" t="str">
        <f t="array" ref="J13">IFERROR(INDEX($D$2:$D$104,SMALL(IF('PLEASE FILL IN HERE FIRST!!!'!$B$5=$E$2:$E$104,MATCH(ROW($E$2:$E$104),ROW($E$2:$E$104)),""),ROW(G12))),"")</f>
        <v/>
      </c>
      <c r="N13" s="410">
        <f t="shared" si="2"/>
        <v>43755</v>
      </c>
      <c r="O13" s="410">
        <f t="shared" si="3"/>
        <v>43756</v>
      </c>
      <c r="Q13" s="395">
        <v>13</v>
      </c>
      <c r="R13" s="397">
        <v>280</v>
      </c>
      <c r="S13" s="397"/>
      <c r="T13" s="397"/>
      <c r="U13" s="397"/>
      <c r="X13" s="400"/>
      <c r="Y13" s="397"/>
      <c r="Z13" s="397"/>
      <c r="AA13" s="397"/>
      <c r="AB13" s="397"/>
    </row>
    <row r="14" spans="1:28" x14ac:dyDescent="0.15">
      <c r="A14" s="268">
        <v>43768</v>
      </c>
      <c r="B14" s="268">
        <v>43772</v>
      </c>
      <c r="C14" s="265">
        <v>30000</v>
      </c>
      <c r="D14" s="264" t="s">
        <v>341</v>
      </c>
      <c r="E14" s="265" t="s">
        <v>340</v>
      </c>
      <c r="F14" s="266" t="s">
        <v>185</v>
      </c>
      <c r="G14" s="272" t="s">
        <v>353</v>
      </c>
      <c r="H14" s="271" t="s">
        <v>422</v>
      </c>
      <c r="I14" s="275">
        <f>INDEX($R$3:$R$17,MATCH(Prospectus!$E$64,Events!$Q$3:$Q$17,0))</f>
        <v>260</v>
      </c>
      <c r="J14" s="263" t="str">
        <f t="array" ref="J14">IFERROR(INDEX($D$2:$D$104,SMALL(IF('PLEASE FILL IN HERE FIRST!!!'!$B$5=$E$2:$E$104,MATCH(ROW($E$2:$E$104),ROW($E$2:$E$104)),""),ROW(G13))),"")</f>
        <v/>
      </c>
      <c r="N14" s="410">
        <f t="shared" si="2"/>
        <v>43769</v>
      </c>
      <c r="O14" s="410">
        <f t="shared" si="3"/>
        <v>43770</v>
      </c>
      <c r="Q14" s="395">
        <v>13</v>
      </c>
      <c r="R14" s="397">
        <v>280</v>
      </c>
      <c r="S14" s="397"/>
      <c r="T14" s="397"/>
      <c r="U14" s="397"/>
      <c r="X14" s="400"/>
      <c r="Y14" s="397"/>
      <c r="Z14" s="397"/>
      <c r="AA14" s="397"/>
      <c r="AB14" s="397"/>
    </row>
    <row r="15" spans="1:28" x14ac:dyDescent="0.15">
      <c r="A15" s="268">
        <v>43768</v>
      </c>
      <c r="B15" s="268">
        <v>43772</v>
      </c>
      <c r="C15" s="265">
        <v>30000</v>
      </c>
      <c r="D15" s="264" t="s">
        <v>566</v>
      </c>
      <c r="E15" s="265" t="s">
        <v>340</v>
      </c>
      <c r="F15" s="266" t="s">
        <v>185</v>
      </c>
      <c r="G15" s="272" t="s">
        <v>353</v>
      </c>
      <c r="H15" s="271" t="s">
        <v>422</v>
      </c>
      <c r="I15" s="275">
        <f>INDEX($R$3:$R$17,MATCH(Prospectus!$E$64,Events!$Q$3:$Q$17,0))</f>
        <v>260</v>
      </c>
      <c r="J15" s="263" t="str">
        <f t="array" ref="J15">IFERROR(INDEX($D$2:$D$104,SMALL(IF('PLEASE FILL IN HERE FIRST!!!'!$B$5=$E$2:$E$104,MATCH(ROW($E$2:$E$104),ROW($E$2:$E$104)),""),ROW(G14))),"")</f>
        <v/>
      </c>
      <c r="N15" s="410">
        <f t="shared" si="2"/>
        <v>43769</v>
      </c>
      <c r="O15" s="410">
        <f t="shared" si="3"/>
        <v>43770</v>
      </c>
      <c r="Q15" s="395">
        <v>13</v>
      </c>
      <c r="R15" s="397">
        <v>280</v>
      </c>
      <c r="S15" s="397"/>
      <c r="T15" s="397"/>
      <c r="U15" s="397"/>
      <c r="X15" s="400"/>
      <c r="Y15" s="397"/>
      <c r="Z15" s="397"/>
      <c r="AA15" s="397"/>
      <c r="AB15" s="397"/>
    </row>
    <row r="16" spans="1:28" x14ac:dyDescent="0.15">
      <c r="A16" s="268">
        <v>43782</v>
      </c>
      <c r="B16" s="268">
        <v>43786</v>
      </c>
      <c r="C16" s="265">
        <v>30000</v>
      </c>
      <c r="D16" s="264" t="s">
        <v>567</v>
      </c>
      <c r="E16" s="265" t="s">
        <v>340</v>
      </c>
      <c r="F16" s="266" t="s">
        <v>185</v>
      </c>
      <c r="G16" s="272" t="s">
        <v>353</v>
      </c>
      <c r="H16" s="271" t="s">
        <v>422</v>
      </c>
      <c r="I16" s="275">
        <f>INDEX($R$3:$R$17,MATCH(Prospectus!$E$64,Events!$Q$3:$Q$17,0))</f>
        <v>260</v>
      </c>
      <c r="J16" s="263" t="str">
        <f t="array" ref="J16">IFERROR(INDEX($D$2:$D$104,SMALL(IF('PLEASE FILL IN HERE FIRST!!!'!$B$5=$E$2:$E$104,MATCH(ROW($E$2:$E$104),ROW($E$2:$E$104)),""),ROW(G15))),"")</f>
        <v/>
      </c>
      <c r="N16" s="410">
        <f t="shared" si="2"/>
        <v>43783</v>
      </c>
      <c r="O16" s="410">
        <f t="shared" si="3"/>
        <v>43784</v>
      </c>
      <c r="Q16" s="395">
        <v>13</v>
      </c>
      <c r="R16" s="397">
        <v>280</v>
      </c>
      <c r="S16" s="397"/>
      <c r="T16" s="397"/>
      <c r="U16" s="397"/>
      <c r="X16" s="400"/>
      <c r="Y16" s="397"/>
      <c r="Z16" s="397"/>
      <c r="AA16" s="397"/>
      <c r="AB16" s="397"/>
    </row>
    <row r="17" spans="1:28" x14ac:dyDescent="0.15">
      <c r="A17" s="268"/>
      <c r="B17" s="268"/>
      <c r="C17" s="265"/>
      <c r="D17" s="264"/>
      <c r="E17" s="265"/>
      <c r="F17" s="266"/>
      <c r="G17" s="272" t="s">
        <v>353</v>
      </c>
      <c r="H17" s="271" t="s">
        <v>422</v>
      </c>
      <c r="I17" s="275">
        <f>INDEX($R$3:$R$17,MATCH(Prospectus!$E$64,Events!$Q$3:$Q$17,0))</f>
        <v>260</v>
      </c>
      <c r="J17" s="263" t="str">
        <f t="array" ref="J17">IFERROR(INDEX($D$2:$D$104,SMALL(IF('PLEASE FILL IN HERE FIRST!!!'!$B$5=$E$2:$E$104,MATCH(ROW($E$2:$E$104),ROW($E$2:$E$104)),""),ROW(G16))),"")</f>
        <v/>
      </c>
      <c r="N17" s="410">
        <f t="shared" si="2"/>
        <v>1</v>
      </c>
      <c r="O17" s="410">
        <f t="shared" si="3"/>
        <v>-2</v>
      </c>
      <c r="Q17" s="395">
        <v>13</v>
      </c>
      <c r="R17" s="397">
        <v>280</v>
      </c>
      <c r="S17" s="397"/>
      <c r="T17" s="397"/>
      <c r="U17" s="397"/>
      <c r="X17" s="400"/>
      <c r="Y17" s="397"/>
      <c r="Z17" s="397"/>
      <c r="AA17" s="397"/>
      <c r="AB17" s="397"/>
    </row>
    <row r="18" spans="1:28" ht="16" customHeight="1" x14ac:dyDescent="0.15">
      <c r="A18" s="268">
        <v>43803</v>
      </c>
      <c r="B18" s="268">
        <v>43807</v>
      </c>
      <c r="C18" s="265">
        <v>75000</v>
      </c>
      <c r="D18" s="264" t="s">
        <v>568</v>
      </c>
      <c r="E18" s="265" t="s">
        <v>556</v>
      </c>
      <c r="F18" s="266" t="s">
        <v>185</v>
      </c>
      <c r="G18" s="272" t="s">
        <v>353</v>
      </c>
      <c r="H18" s="271" t="s">
        <v>422</v>
      </c>
      <c r="I18" s="275">
        <f>INDEX($R$3:$R$17,MATCH(Prospectus!$E$64,Events!$Q$3:$Q$17,0))</f>
        <v>260</v>
      </c>
      <c r="J18" s="263" t="str">
        <f t="array" ref="J18">IFERROR(INDEX($D$2:$D$104,SMALL(IF('PLEASE FILL IN HERE FIRST!!!'!$B$5=$E$2:$E$104,MATCH(ROW($E$2:$E$104),ROW($E$2:$E$104)),""),ROW(G17))),"")</f>
        <v/>
      </c>
      <c r="N18" s="410">
        <f t="shared" si="2"/>
        <v>43804</v>
      </c>
      <c r="O18" s="410">
        <f>B18-3</f>
        <v>43804</v>
      </c>
      <c r="Q18" s="395">
        <v>15</v>
      </c>
      <c r="R18" s="397">
        <v>320</v>
      </c>
      <c r="S18" s="397"/>
      <c r="T18" s="397"/>
      <c r="U18" s="397"/>
      <c r="X18" s="400"/>
      <c r="Y18" s="397"/>
      <c r="Z18" s="397"/>
      <c r="AA18" s="397"/>
      <c r="AB18" s="397"/>
    </row>
    <row r="19" spans="1:28" x14ac:dyDescent="0.15">
      <c r="F19" s="266"/>
      <c r="I19" s="275"/>
      <c r="N19" s="410"/>
      <c r="O19" s="410"/>
    </row>
    <row r="20" spans="1:28" x14ac:dyDescent="0.15">
      <c r="F20" s="266"/>
      <c r="I20" s="275"/>
      <c r="N20" s="410"/>
      <c r="O20" s="410"/>
    </row>
    <row r="21" spans="1:28" x14ac:dyDescent="0.15">
      <c r="F21" s="266"/>
      <c r="I21" s="275"/>
      <c r="N21" s="410"/>
      <c r="O21" s="410"/>
    </row>
    <row r="22" spans="1:28" x14ac:dyDescent="0.15">
      <c r="F22" s="266"/>
      <c r="I22" s="275"/>
      <c r="N22" s="410"/>
      <c r="O22" s="410"/>
    </row>
    <row r="23" spans="1:28" ht="14" customHeight="1" x14ac:dyDescent="0.15">
      <c r="F23" s="266"/>
      <c r="I23" s="275"/>
      <c r="N23" s="410"/>
      <c r="O23" s="410"/>
    </row>
    <row r="24" spans="1:28" x14ac:dyDescent="0.15">
      <c r="F24" s="266"/>
      <c r="I24" s="275"/>
      <c r="N24" s="410"/>
      <c r="O24" s="410"/>
    </row>
    <row r="25" spans="1:28" ht="14" customHeight="1" x14ac:dyDescent="0.15">
      <c r="F25" s="266"/>
      <c r="I25" s="275"/>
      <c r="N25" s="410"/>
      <c r="O25" s="410"/>
    </row>
    <row r="26" spans="1:28" x14ac:dyDescent="0.15">
      <c r="F26" s="266"/>
      <c r="I26" s="275"/>
      <c r="N26" s="410"/>
      <c r="O26" s="410"/>
    </row>
    <row r="27" spans="1:28" ht="16" customHeight="1" x14ac:dyDescent="0.15">
      <c r="F27" s="266"/>
      <c r="I27" s="275"/>
      <c r="N27" s="406"/>
      <c r="O27" s="406"/>
    </row>
    <row r="28" spans="1:28" x14ac:dyDescent="0.15">
      <c r="F28" s="266"/>
      <c r="I28" s="275"/>
      <c r="N28" s="406"/>
      <c r="O28" s="406"/>
    </row>
    <row r="29" spans="1:28" ht="14" customHeight="1" x14ac:dyDescent="0.15">
      <c r="F29" s="266"/>
      <c r="N29" s="406"/>
      <c r="O29" s="406"/>
    </row>
    <row r="30" spans="1:28" x14ac:dyDescent="0.15">
      <c r="F30" s="267"/>
      <c r="N30" s="406"/>
      <c r="O30" s="406"/>
    </row>
    <row r="31" spans="1:28" x14ac:dyDescent="0.15">
      <c r="F31" s="267"/>
    </row>
  </sheetData>
  <sortState xmlns:xlrd2="http://schemas.microsoft.com/office/spreadsheetml/2017/richdata2"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x14ac:dyDescent="0.15"/>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x14ac:dyDescent="0.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4"/>
  <sheetViews>
    <sheetView workbookViewId="0">
      <selection activeCell="A24" sqref="A24:XFD24"/>
    </sheetView>
  </sheetViews>
  <sheetFormatPr baseColWidth="10" defaultColWidth="11.5" defaultRowHeight="13" x14ac:dyDescent="0.15"/>
  <cols>
    <col min="1" max="1" width="11.5" style="20" customWidth="1"/>
    <col min="2" max="2" width="11.5" style="457" customWidth="1"/>
    <col min="3" max="3" width="49.33203125" style="34" bestFit="1" customWidth="1"/>
    <col min="4" max="4" width="22" style="457" bestFit="1" customWidth="1"/>
    <col min="5" max="5" width="29.6640625" style="34" bestFit="1" customWidth="1"/>
    <col min="6" max="6" width="7" style="34" bestFit="1" customWidth="1"/>
    <col min="7" max="7" width="27.1640625" style="34" customWidth="1"/>
    <col min="8" max="8" width="31" style="457" customWidth="1"/>
    <col min="9" max="10" width="11.5" style="20" customWidth="1"/>
    <col min="11" max="11" width="11.5" style="457"/>
    <col min="12" max="12" width="54.6640625" style="457" bestFit="1" customWidth="1"/>
    <col min="13" max="16384" width="11.5" style="457"/>
  </cols>
  <sheetData>
    <row r="1" spans="1:12" s="192" customFormat="1" x14ac:dyDescent="0.15">
      <c r="A1" s="191" t="s">
        <v>84</v>
      </c>
      <c r="C1" s="193" t="s">
        <v>269</v>
      </c>
      <c r="D1" s="192" t="s">
        <v>270</v>
      </c>
      <c r="E1" s="193" t="s">
        <v>267</v>
      </c>
      <c r="F1" s="193" t="s">
        <v>435</v>
      </c>
      <c r="G1" s="193"/>
      <c r="H1" s="192" t="s">
        <v>186</v>
      </c>
      <c r="I1" s="191" t="s">
        <v>87</v>
      </c>
      <c r="J1" s="191" t="s">
        <v>12</v>
      </c>
      <c r="L1" s="192" t="s">
        <v>310</v>
      </c>
    </row>
    <row r="2" spans="1:12" x14ac:dyDescent="0.15">
      <c r="A2" s="20">
        <v>1</v>
      </c>
      <c r="B2" s="457" t="s">
        <v>428</v>
      </c>
      <c r="C2" s="147" t="s">
        <v>223</v>
      </c>
      <c r="E2" s="34" t="s">
        <v>436</v>
      </c>
      <c r="F2" s="34" t="s">
        <v>426</v>
      </c>
      <c r="G2" s="147"/>
      <c r="H2" s="457" t="s">
        <v>437</v>
      </c>
      <c r="I2" s="82" t="s">
        <v>438</v>
      </c>
      <c r="J2" s="33">
        <v>0.25</v>
      </c>
      <c r="L2" s="148" t="s">
        <v>439</v>
      </c>
    </row>
    <row r="3" spans="1:12" x14ac:dyDescent="0.15">
      <c r="A3" s="20">
        <v>2</v>
      </c>
      <c r="B3" s="457" t="s">
        <v>428</v>
      </c>
      <c r="C3" s="147" t="s">
        <v>440</v>
      </c>
      <c r="E3" s="34" t="s">
        <v>441</v>
      </c>
      <c r="F3" s="34" t="s">
        <v>442</v>
      </c>
      <c r="G3" s="147"/>
      <c r="I3" s="82" t="s">
        <v>88</v>
      </c>
      <c r="J3" s="33">
        <v>0.26041666666666669</v>
      </c>
      <c r="L3" s="457" t="s">
        <v>443</v>
      </c>
    </row>
    <row r="4" spans="1:12" x14ac:dyDescent="0.15">
      <c r="A4" s="20">
        <v>3</v>
      </c>
      <c r="B4" s="457" t="s">
        <v>444</v>
      </c>
      <c r="C4" s="34" t="s">
        <v>224</v>
      </c>
      <c r="E4" s="34" t="s">
        <v>445</v>
      </c>
      <c r="F4" s="34" t="s">
        <v>442</v>
      </c>
      <c r="G4" s="147"/>
      <c r="H4" s="457" t="s">
        <v>277</v>
      </c>
      <c r="I4" s="82" t="s">
        <v>2</v>
      </c>
      <c r="J4" s="33">
        <v>0.27083333333333331</v>
      </c>
      <c r="L4" s="457" t="s">
        <v>446</v>
      </c>
    </row>
    <row r="5" spans="1:12" x14ac:dyDescent="0.15">
      <c r="A5" s="20">
        <v>4</v>
      </c>
      <c r="B5" s="457" t="s">
        <v>444</v>
      </c>
      <c r="C5" s="34" t="s">
        <v>225</v>
      </c>
      <c r="E5" s="34" t="s">
        <v>447</v>
      </c>
      <c r="F5" s="34" t="s">
        <v>426</v>
      </c>
      <c r="G5" s="147"/>
      <c r="I5" s="82" t="s">
        <v>448</v>
      </c>
      <c r="J5" s="33">
        <v>0.28125</v>
      </c>
      <c r="L5" s="457" t="s">
        <v>449</v>
      </c>
    </row>
    <row r="6" spans="1:12" x14ac:dyDescent="0.15">
      <c r="A6" s="20">
        <v>5</v>
      </c>
      <c r="B6" s="457" t="s">
        <v>444</v>
      </c>
      <c r="C6" s="34" t="s">
        <v>280</v>
      </c>
      <c r="D6" s="457" t="s">
        <v>432</v>
      </c>
      <c r="E6" s="34" t="s">
        <v>412</v>
      </c>
      <c r="F6" s="34" t="s">
        <v>426</v>
      </c>
      <c r="G6" s="147"/>
      <c r="H6" s="457" t="s">
        <v>437</v>
      </c>
      <c r="I6" s="82" t="s">
        <v>450</v>
      </c>
      <c r="J6" s="33">
        <v>0.29166666666666669</v>
      </c>
      <c r="L6" s="457" t="s">
        <v>451</v>
      </c>
    </row>
    <row r="7" spans="1:12" x14ac:dyDescent="0.15">
      <c r="A7" s="20">
        <v>6</v>
      </c>
      <c r="B7" s="457" t="s">
        <v>444</v>
      </c>
      <c r="C7" s="147" t="s">
        <v>226</v>
      </c>
      <c r="E7" s="34" t="s">
        <v>452</v>
      </c>
      <c r="F7" s="34" t="s">
        <v>427</v>
      </c>
      <c r="G7" s="147"/>
      <c r="I7" s="82" t="s">
        <v>453</v>
      </c>
      <c r="J7" s="33">
        <v>0.30208333333333331</v>
      </c>
      <c r="L7" s="457" t="s">
        <v>454</v>
      </c>
    </row>
    <row r="8" spans="1:12" x14ac:dyDescent="0.15">
      <c r="A8" s="20">
        <v>7</v>
      </c>
      <c r="B8" s="457" t="s">
        <v>428</v>
      </c>
      <c r="C8" s="147" t="s">
        <v>383</v>
      </c>
      <c r="E8" s="34" t="s">
        <v>455</v>
      </c>
      <c r="F8" s="34" t="s">
        <v>428</v>
      </c>
      <c r="G8" s="147"/>
      <c r="H8" s="457" t="s">
        <v>278</v>
      </c>
      <c r="I8" s="82" t="s">
        <v>456</v>
      </c>
      <c r="J8" s="33">
        <v>0.3125</v>
      </c>
      <c r="L8" s="457" t="s">
        <v>457</v>
      </c>
    </row>
    <row r="9" spans="1:12" x14ac:dyDescent="0.15">
      <c r="A9" s="20">
        <v>8</v>
      </c>
      <c r="B9" s="457" t="s">
        <v>428</v>
      </c>
      <c r="C9" s="34" t="s">
        <v>391</v>
      </c>
      <c r="E9" s="34" t="s">
        <v>458</v>
      </c>
      <c r="F9" s="34" t="s">
        <v>426</v>
      </c>
      <c r="G9" s="40"/>
      <c r="I9" s="20" t="s">
        <v>3</v>
      </c>
      <c r="J9" s="33">
        <v>0.32291666666666669</v>
      </c>
      <c r="L9" s="457" t="s">
        <v>459</v>
      </c>
    </row>
    <row r="10" spans="1:12" x14ac:dyDescent="0.15">
      <c r="A10" s="20">
        <v>9</v>
      </c>
      <c r="B10" s="457" t="s">
        <v>444</v>
      </c>
      <c r="C10" s="147" t="s">
        <v>281</v>
      </c>
      <c r="E10" s="34" t="s">
        <v>460</v>
      </c>
      <c r="F10" s="34" t="s">
        <v>426</v>
      </c>
      <c r="G10" s="40"/>
      <c r="I10" s="20" t="s">
        <v>4</v>
      </c>
      <c r="J10" s="33">
        <v>0.33333333333333331</v>
      </c>
      <c r="L10" s="457" t="s">
        <v>461</v>
      </c>
    </row>
    <row r="11" spans="1:12" x14ac:dyDescent="0.15">
      <c r="A11" s="20">
        <v>10</v>
      </c>
      <c r="B11" s="457" t="s">
        <v>444</v>
      </c>
      <c r="C11" s="147" t="s">
        <v>227</v>
      </c>
      <c r="E11" s="34" t="s">
        <v>462</v>
      </c>
      <c r="F11" s="34" t="s">
        <v>428</v>
      </c>
      <c r="G11" s="148"/>
      <c r="I11" s="20" t="s">
        <v>5</v>
      </c>
      <c r="J11" s="33">
        <v>0.34375</v>
      </c>
      <c r="L11" s="457" t="s">
        <v>463</v>
      </c>
    </row>
    <row r="12" spans="1:12" x14ac:dyDescent="0.15">
      <c r="A12" s="20">
        <v>11</v>
      </c>
      <c r="B12" s="457" t="s">
        <v>444</v>
      </c>
      <c r="C12" s="147" t="s">
        <v>228</v>
      </c>
      <c r="E12" s="458" t="s">
        <v>593</v>
      </c>
      <c r="F12" s="458" t="s">
        <v>430</v>
      </c>
      <c r="G12" s="148"/>
      <c r="I12" s="20" t="s">
        <v>6</v>
      </c>
      <c r="J12" s="33">
        <v>0.35416666666666669</v>
      </c>
      <c r="L12" s="457" t="s">
        <v>465</v>
      </c>
    </row>
    <row r="13" spans="1:12" x14ac:dyDescent="0.15">
      <c r="A13" s="20">
        <v>12</v>
      </c>
      <c r="B13" s="457" t="s">
        <v>428</v>
      </c>
      <c r="C13" s="147" t="s">
        <v>392</v>
      </c>
      <c r="E13" s="34" t="s">
        <v>464</v>
      </c>
      <c r="F13" s="34" t="s">
        <v>426</v>
      </c>
      <c r="G13" s="40"/>
      <c r="I13" s="20" t="s">
        <v>7</v>
      </c>
      <c r="J13" s="33">
        <v>0.36458333333333331</v>
      </c>
      <c r="L13" s="457" t="s">
        <v>466</v>
      </c>
    </row>
    <row r="14" spans="1:12" x14ac:dyDescent="0.15">
      <c r="A14" s="20">
        <v>13</v>
      </c>
      <c r="B14" s="457" t="s">
        <v>428</v>
      </c>
      <c r="C14" s="147" t="s">
        <v>229</v>
      </c>
      <c r="E14" s="34" t="s">
        <v>413</v>
      </c>
      <c r="F14" s="34" t="s">
        <v>429</v>
      </c>
      <c r="G14" s="75"/>
      <c r="I14" s="20" t="s">
        <v>8</v>
      </c>
      <c r="J14" s="33">
        <v>0.375</v>
      </c>
      <c r="L14" s="457" t="s">
        <v>469</v>
      </c>
    </row>
    <row r="15" spans="1:12" x14ac:dyDescent="0.15">
      <c r="A15" s="20">
        <v>14</v>
      </c>
      <c r="B15" s="457" t="s">
        <v>467</v>
      </c>
      <c r="C15" s="147" t="s">
        <v>393</v>
      </c>
      <c r="E15" s="34" t="s">
        <v>414</v>
      </c>
      <c r="F15" s="34" t="s">
        <v>426</v>
      </c>
      <c r="I15" s="20" t="s">
        <v>9</v>
      </c>
      <c r="J15" s="33">
        <v>0.38541666666666669</v>
      </c>
      <c r="L15" s="457" t="s">
        <v>471</v>
      </c>
    </row>
    <row r="16" spans="1:12" x14ac:dyDescent="0.15">
      <c r="A16" s="20">
        <v>15</v>
      </c>
      <c r="B16" s="457" t="s">
        <v>467</v>
      </c>
      <c r="C16" s="147" t="s">
        <v>394</v>
      </c>
      <c r="E16" s="34" t="s">
        <v>468</v>
      </c>
      <c r="F16" s="34" t="s">
        <v>426</v>
      </c>
      <c r="J16" s="33">
        <v>0.39583333333333331</v>
      </c>
      <c r="L16" s="457" t="s">
        <v>473</v>
      </c>
    </row>
    <row r="17" spans="1:12" x14ac:dyDescent="0.15">
      <c r="A17" s="20">
        <v>16</v>
      </c>
      <c r="B17" s="457" t="s">
        <v>428</v>
      </c>
      <c r="C17" s="147" t="s">
        <v>230</v>
      </c>
      <c r="E17" s="34" t="s">
        <v>470</v>
      </c>
      <c r="F17" s="34" t="s">
        <v>426</v>
      </c>
      <c r="J17" s="33">
        <v>0.40625</v>
      </c>
      <c r="L17" s="457" t="s">
        <v>475</v>
      </c>
    </row>
    <row r="18" spans="1:12" x14ac:dyDescent="0.15">
      <c r="A18" s="20">
        <v>17</v>
      </c>
      <c r="B18" s="457" t="s">
        <v>428</v>
      </c>
      <c r="C18" s="147" t="s">
        <v>231</v>
      </c>
      <c r="E18" s="34" t="s">
        <v>472</v>
      </c>
      <c r="F18" s="34" t="s">
        <v>426</v>
      </c>
      <c r="J18" s="33">
        <v>0.41666666666666669</v>
      </c>
      <c r="L18" s="457" t="s">
        <v>476</v>
      </c>
    </row>
    <row r="19" spans="1:12" x14ac:dyDescent="0.15">
      <c r="A19" s="20">
        <v>18</v>
      </c>
      <c r="B19" s="457" t="s">
        <v>428</v>
      </c>
      <c r="C19" s="147" t="s">
        <v>282</v>
      </c>
      <c r="E19" s="34" t="s">
        <v>474</v>
      </c>
      <c r="F19" s="34" t="s">
        <v>430</v>
      </c>
      <c r="J19" s="33">
        <v>0.42708333333333331</v>
      </c>
      <c r="L19" s="457" t="s">
        <v>478</v>
      </c>
    </row>
    <row r="20" spans="1:12" x14ac:dyDescent="0.15">
      <c r="A20" s="20">
        <v>19</v>
      </c>
      <c r="B20" s="457" t="s">
        <v>428</v>
      </c>
      <c r="C20" s="147" t="s">
        <v>283</v>
      </c>
      <c r="E20" s="458" t="s">
        <v>594</v>
      </c>
      <c r="F20" s="458" t="s">
        <v>426</v>
      </c>
      <c r="J20" s="33">
        <v>0.4375</v>
      </c>
      <c r="L20" s="457" t="s">
        <v>479</v>
      </c>
    </row>
    <row r="21" spans="1:12" x14ac:dyDescent="0.15">
      <c r="A21" s="20">
        <v>20</v>
      </c>
      <c r="B21" s="457" t="s">
        <v>428</v>
      </c>
      <c r="C21" s="147" t="s">
        <v>395</v>
      </c>
      <c r="E21" s="34" t="s">
        <v>222</v>
      </c>
      <c r="F21" s="34" t="s">
        <v>426</v>
      </c>
      <c r="J21" s="33">
        <v>0.44791666666666669</v>
      </c>
      <c r="L21" s="457" t="s">
        <v>480</v>
      </c>
    </row>
    <row r="22" spans="1:12" x14ac:dyDescent="0.15">
      <c r="A22" s="20">
        <v>21</v>
      </c>
      <c r="B22" s="457" t="s">
        <v>428</v>
      </c>
      <c r="C22" s="34" t="s">
        <v>284</v>
      </c>
      <c r="E22" s="34" t="s">
        <v>477</v>
      </c>
      <c r="F22" s="34" t="s">
        <v>426</v>
      </c>
      <c r="J22" s="33">
        <v>0.45833333333333331</v>
      </c>
      <c r="L22" s="457" t="s">
        <v>481</v>
      </c>
    </row>
    <row r="23" spans="1:12" x14ac:dyDescent="0.15">
      <c r="A23" s="20">
        <v>22</v>
      </c>
      <c r="B23" s="457" t="s">
        <v>428</v>
      </c>
      <c r="C23" s="34" t="s">
        <v>396</v>
      </c>
      <c r="E23" s="34" t="s">
        <v>415</v>
      </c>
      <c r="F23" s="34" t="s">
        <v>426</v>
      </c>
      <c r="J23" s="33">
        <v>0.46875</v>
      </c>
      <c r="L23" s="457" t="s">
        <v>482</v>
      </c>
    </row>
    <row r="24" spans="1:12" x14ac:dyDescent="0.15">
      <c r="A24" s="20">
        <v>23</v>
      </c>
      <c r="B24" s="459" t="s">
        <v>428</v>
      </c>
      <c r="C24" s="39" t="s">
        <v>595</v>
      </c>
      <c r="E24" s="34" t="s">
        <v>268</v>
      </c>
      <c r="J24" s="33">
        <v>0.47916666666666669</v>
      </c>
      <c r="L24" s="457" t="s">
        <v>484</v>
      </c>
    </row>
    <row r="25" spans="1:12" x14ac:dyDescent="0.15">
      <c r="A25" s="20">
        <v>24</v>
      </c>
      <c r="B25" s="457" t="s">
        <v>444</v>
      </c>
      <c r="C25" s="34" t="s">
        <v>483</v>
      </c>
      <c r="D25" s="81"/>
      <c r="J25" s="33">
        <v>0.48958333333333331</v>
      </c>
      <c r="L25" s="457" t="s">
        <v>485</v>
      </c>
    </row>
    <row r="26" spans="1:12" x14ac:dyDescent="0.15">
      <c r="A26" s="20">
        <v>25</v>
      </c>
      <c r="B26" s="457" t="s">
        <v>444</v>
      </c>
      <c r="C26" s="458" t="s">
        <v>596</v>
      </c>
      <c r="J26" s="33">
        <v>0.5</v>
      </c>
      <c r="L26" s="457" t="s">
        <v>486</v>
      </c>
    </row>
    <row r="27" spans="1:12" x14ac:dyDescent="0.15">
      <c r="A27" s="20">
        <v>26</v>
      </c>
      <c r="B27" s="457" t="s">
        <v>444</v>
      </c>
      <c r="C27" s="39" t="s">
        <v>232</v>
      </c>
      <c r="J27" s="33">
        <v>0.51041666666666663</v>
      </c>
      <c r="L27" s="457" t="s">
        <v>487</v>
      </c>
    </row>
    <row r="28" spans="1:12" x14ac:dyDescent="0.15">
      <c r="A28" s="20">
        <v>27</v>
      </c>
      <c r="B28" s="457" t="s">
        <v>444</v>
      </c>
      <c r="C28" s="34" t="s">
        <v>285</v>
      </c>
      <c r="D28" s="457" t="s">
        <v>268</v>
      </c>
      <c r="J28" s="33">
        <v>0.52083333333333337</v>
      </c>
      <c r="L28" s="457" t="s">
        <v>489</v>
      </c>
    </row>
    <row r="29" spans="1:12" x14ac:dyDescent="0.15">
      <c r="A29" s="20">
        <v>28</v>
      </c>
      <c r="B29" s="457" t="s">
        <v>488</v>
      </c>
      <c r="C29" s="147" t="s">
        <v>286</v>
      </c>
      <c r="J29" s="33">
        <v>0.53125</v>
      </c>
      <c r="L29" s="457" t="s">
        <v>491</v>
      </c>
    </row>
    <row r="30" spans="1:12" x14ac:dyDescent="0.15">
      <c r="A30" s="20">
        <v>29</v>
      </c>
      <c r="B30" s="457" t="s">
        <v>490</v>
      </c>
      <c r="C30" s="147" t="s">
        <v>397</v>
      </c>
      <c r="J30" s="33">
        <v>0.54166666666666663</v>
      </c>
      <c r="L30" s="459" t="s">
        <v>597</v>
      </c>
    </row>
    <row r="31" spans="1:12" x14ac:dyDescent="0.15">
      <c r="A31" s="20">
        <v>30</v>
      </c>
      <c r="B31" s="457" t="s">
        <v>428</v>
      </c>
      <c r="C31" s="39" t="s">
        <v>598</v>
      </c>
      <c r="J31" s="33">
        <v>0.55208333333333337</v>
      </c>
      <c r="L31" s="457" t="s">
        <v>384</v>
      </c>
    </row>
    <row r="32" spans="1:12" x14ac:dyDescent="0.15">
      <c r="A32" s="20">
        <v>31</v>
      </c>
      <c r="B32" s="457" t="s">
        <v>444</v>
      </c>
      <c r="C32" s="147" t="s">
        <v>233</v>
      </c>
      <c r="J32" s="33">
        <v>0.5625</v>
      </c>
      <c r="L32" s="460" t="s">
        <v>599</v>
      </c>
    </row>
    <row r="33" spans="1:12" x14ac:dyDescent="0.15">
      <c r="A33" s="20">
        <v>32</v>
      </c>
      <c r="B33" s="457" t="s">
        <v>444</v>
      </c>
      <c r="C33" s="147" t="s">
        <v>287</v>
      </c>
      <c r="J33" s="33">
        <v>0.57291666666666663</v>
      </c>
      <c r="L33" s="457" t="s">
        <v>492</v>
      </c>
    </row>
    <row r="34" spans="1:12" x14ac:dyDescent="0.15">
      <c r="A34" s="20">
        <v>33</v>
      </c>
      <c r="B34" s="457" t="s">
        <v>444</v>
      </c>
      <c r="C34" s="147" t="s">
        <v>288</v>
      </c>
      <c r="J34" s="33">
        <v>0.58333333333333337</v>
      </c>
      <c r="L34" s="457" t="s">
        <v>493</v>
      </c>
    </row>
    <row r="35" spans="1:12" x14ac:dyDescent="0.15">
      <c r="A35" s="20">
        <v>34</v>
      </c>
      <c r="B35" s="457" t="s">
        <v>444</v>
      </c>
      <c r="C35" s="147" t="s">
        <v>234</v>
      </c>
      <c r="J35" s="33">
        <v>0.59375</v>
      </c>
      <c r="L35" s="457" t="s">
        <v>494</v>
      </c>
    </row>
    <row r="36" spans="1:12" x14ac:dyDescent="0.15">
      <c r="A36" s="20">
        <v>35</v>
      </c>
      <c r="B36" s="457" t="s">
        <v>428</v>
      </c>
      <c r="C36" s="34" t="s">
        <v>398</v>
      </c>
      <c r="J36" s="33">
        <v>0.60416666666666663</v>
      </c>
      <c r="L36" s="457" t="s">
        <v>495</v>
      </c>
    </row>
    <row r="37" spans="1:12" x14ac:dyDescent="0.15">
      <c r="A37" s="20">
        <v>36</v>
      </c>
      <c r="B37" s="457" t="s">
        <v>428</v>
      </c>
      <c r="C37" s="458" t="s">
        <v>600</v>
      </c>
      <c r="J37" s="33">
        <v>0.61458333333333337</v>
      </c>
      <c r="L37" s="457" t="s">
        <v>496</v>
      </c>
    </row>
    <row r="38" spans="1:12" x14ac:dyDescent="0.15">
      <c r="A38" s="20">
        <v>37</v>
      </c>
      <c r="B38" s="457" t="s">
        <v>428</v>
      </c>
      <c r="C38" s="34" t="s">
        <v>235</v>
      </c>
      <c r="J38" s="33">
        <v>0.625</v>
      </c>
      <c r="L38" s="457" t="s">
        <v>497</v>
      </c>
    </row>
    <row r="39" spans="1:12" x14ac:dyDescent="0.15">
      <c r="A39" s="20">
        <v>38</v>
      </c>
      <c r="B39" s="457" t="s">
        <v>444</v>
      </c>
      <c r="C39" s="34" t="s">
        <v>236</v>
      </c>
      <c r="J39" s="33">
        <v>0.63541666666666663</v>
      </c>
      <c r="L39" s="457" t="s">
        <v>498</v>
      </c>
    </row>
    <row r="40" spans="1:12" x14ac:dyDescent="0.15">
      <c r="A40" s="20">
        <v>39</v>
      </c>
      <c r="B40" s="457" t="s">
        <v>444</v>
      </c>
      <c r="C40" s="34" t="s">
        <v>399</v>
      </c>
      <c r="J40" s="33">
        <v>0.64583333333333337</v>
      </c>
      <c r="L40" s="457" t="s">
        <v>499</v>
      </c>
    </row>
    <row r="41" spans="1:12" x14ac:dyDescent="0.15">
      <c r="A41" s="20">
        <v>40</v>
      </c>
      <c r="B41" s="457" t="s">
        <v>444</v>
      </c>
      <c r="C41" s="34" t="s">
        <v>289</v>
      </c>
      <c r="J41" s="33">
        <v>0.65625</v>
      </c>
      <c r="L41" s="457" t="s">
        <v>500</v>
      </c>
    </row>
    <row r="42" spans="1:12" x14ac:dyDescent="0.15">
      <c r="A42" s="20">
        <v>41</v>
      </c>
      <c r="B42" s="457" t="s">
        <v>428</v>
      </c>
      <c r="C42" s="34" t="s">
        <v>501</v>
      </c>
      <c r="J42" s="33">
        <v>0.66666666666666663</v>
      </c>
      <c r="L42" s="457" t="s">
        <v>502</v>
      </c>
    </row>
    <row r="43" spans="1:12" x14ac:dyDescent="0.15">
      <c r="A43" s="20">
        <v>42</v>
      </c>
      <c r="B43" s="457" t="s">
        <v>428</v>
      </c>
      <c r="C43" s="34" t="s">
        <v>290</v>
      </c>
      <c r="J43" s="33">
        <v>0.67708333333333337</v>
      </c>
      <c r="L43" s="457" t="s">
        <v>503</v>
      </c>
    </row>
    <row r="44" spans="1:12" x14ac:dyDescent="0.15">
      <c r="A44" s="20">
        <v>43</v>
      </c>
      <c r="B44" s="457" t="s">
        <v>444</v>
      </c>
      <c r="C44" s="34" t="s">
        <v>237</v>
      </c>
      <c r="J44" s="33">
        <v>0.6875</v>
      </c>
      <c r="L44" s="457" t="s">
        <v>504</v>
      </c>
    </row>
    <row r="45" spans="1:12" x14ac:dyDescent="0.15">
      <c r="A45" s="20">
        <v>44</v>
      </c>
      <c r="B45" s="457" t="s">
        <v>428</v>
      </c>
      <c r="C45" s="147" t="s">
        <v>400</v>
      </c>
      <c r="J45" s="33">
        <v>0.69791666666666663</v>
      </c>
      <c r="L45" s="457" t="s">
        <v>505</v>
      </c>
    </row>
    <row r="46" spans="1:12" x14ac:dyDescent="0.15">
      <c r="A46" s="20">
        <v>45</v>
      </c>
      <c r="B46" s="457" t="s">
        <v>428</v>
      </c>
      <c r="C46" s="147" t="s">
        <v>401</v>
      </c>
      <c r="J46" s="33">
        <v>0.70833333333333337</v>
      </c>
      <c r="L46" s="457" t="s">
        <v>506</v>
      </c>
    </row>
    <row r="47" spans="1:12" x14ac:dyDescent="0.15">
      <c r="A47" s="20">
        <v>46</v>
      </c>
      <c r="B47" s="457" t="s">
        <v>428</v>
      </c>
      <c r="C47" s="34" t="s">
        <v>238</v>
      </c>
      <c r="J47" s="33">
        <v>0.71875</v>
      </c>
      <c r="L47" s="457" t="s">
        <v>507</v>
      </c>
    </row>
    <row r="48" spans="1:12" x14ac:dyDescent="0.15">
      <c r="A48" s="20">
        <v>47</v>
      </c>
      <c r="B48" s="457" t="s">
        <v>428</v>
      </c>
      <c r="C48" s="34" t="s">
        <v>508</v>
      </c>
      <c r="J48" s="33">
        <v>0.72916666666666663</v>
      </c>
      <c r="L48" s="457" t="s">
        <v>509</v>
      </c>
    </row>
    <row r="49" spans="1:12" x14ac:dyDescent="0.15">
      <c r="A49" s="20">
        <v>48</v>
      </c>
      <c r="B49" s="457" t="s">
        <v>510</v>
      </c>
      <c r="C49" s="34" t="s">
        <v>511</v>
      </c>
      <c r="J49" s="33">
        <v>0.73958333333333337</v>
      </c>
      <c r="L49" s="457" t="s">
        <v>512</v>
      </c>
    </row>
    <row r="50" spans="1:12" x14ac:dyDescent="0.15">
      <c r="A50" s="20">
        <v>49</v>
      </c>
      <c r="B50" s="457" t="s">
        <v>513</v>
      </c>
      <c r="C50" s="39" t="s">
        <v>514</v>
      </c>
      <c r="J50" s="33">
        <v>0.75</v>
      </c>
      <c r="L50" s="457" t="s">
        <v>515</v>
      </c>
    </row>
    <row r="51" spans="1:12" x14ac:dyDescent="0.15">
      <c r="A51" s="20">
        <v>50</v>
      </c>
      <c r="B51" s="457" t="s">
        <v>428</v>
      </c>
      <c r="C51" s="34" t="s">
        <v>516</v>
      </c>
      <c r="J51" s="33">
        <v>0.76041666666666663</v>
      </c>
      <c r="L51" s="457" t="s">
        <v>517</v>
      </c>
    </row>
    <row r="52" spans="1:12" x14ac:dyDescent="0.15">
      <c r="A52" s="20">
        <v>51</v>
      </c>
      <c r="B52" s="457" t="s">
        <v>444</v>
      </c>
      <c r="C52" s="34" t="s">
        <v>518</v>
      </c>
      <c r="J52" s="33">
        <v>0.77083333333333337</v>
      </c>
      <c r="L52" s="457" t="s">
        <v>519</v>
      </c>
    </row>
    <row r="53" spans="1:12" x14ac:dyDescent="0.15">
      <c r="A53" s="20">
        <v>52</v>
      </c>
      <c r="B53" s="457" t="s">
        <v>428</v>
      </c>
      <c r="C53" s="34" t="s">
        <v>520</v>
      </c>
      <c r="J53" s="33">
        <v>0.78125</v>
      </c>
    </row>
    <row r="54" spans="1:12" x14ac:dyDescent="0.15">
      <c r="A54" s="20">
        <v>53</v>
      </c>
      <c r="B54" s="457" t="s">
        <v>428</v>
      </c>
      <c r="C54" s="34" t="s">
        <v>521</v>
      </c>
      <c r="J54" s="33">
        <v>0.79166666666666663</v>
      </c>
    </row>
    <row r="55" spans="1:12" x14ac:dyDescent="0.15">
      <c r="A55" s="20">
        <v>54</v>
      </c>
      <c r="B55" s="457" t="s">
        <v>444</v>
      </c>
      <c r="C55" s="147" t="s">
        <v>239</v>
      </c>
      <c r="J55" s="33">
        <v>0.80208333333333337</v>
      </c>
    </row>
    <row r="56" spans="1:12" x14ac:dyDescent="0.15">
      <c r="A56" s="20">
        <v>55</v>
      </c>
      <c r="B56" s="457" t="s">
        <v>444</v>
      </c>
      <c r="C56" s="147" t="s">
        <v>240</v>
      </c>
      <c r="J56" s="33">
        <v>0.8125</v>
      </c>
    </row>
    <row r="57" spans="1:12" x14ac:dyDescent="0.15">
      <c r="A57" s="20">
        <v>56</v>
      </c>
      <c r="B57" s="457" t="s">
        <v>444</v>
      </c>
      <c r="C57" s="34" t="s">
        <v>402</v>
      </c>
      <c r="J57" s="33">
        <v>0.82291666666666663</v>
      </c>
    </row>
    <row r="58" spans="1:12" x14ac:dyDescent="0.15">
      <c r="A58" s="20">
        <v>57</v>
      </c>
      <c r="B58" s="457" t="s">
        <v>444</v>
      </c>
      <c r="C58" s="34" t="s">
        <v>522</v>
      </c>
      <c r="J58" s="33">
        <v>0.83333333333333337</v>
      </c>
    </row>
    <row r="59" spans="1:12" x14ac:dyDescent="0.15">
      <c r="A59" s="20">
        <v>58</v>
      </c>
      <c r="B59" s="457" t="s">
        <v>444</v>
      </c>
      <c r="C59" s="147" t="s">
        <v>241</v>
      </c>
      <c r="J59" s="33">
        <v>0.84375</v>
      </c>
    </row>
    <row r="60" spans="1:12" x14ac:dyDescent="0.15">
      <c r="A60" s="20">
        <v>59</v>
      </c>
      <c r="B60" s="457" t="s">
        <v>444</v>
      </c>
      <c r="C60" s="34" t="s">
        <v>242</v>
      </c>
      <c r="J60" s="33">
        <v>0.85416666666666663</v>
      </c>
    </row>
    <row r="61" spans="1:12" x14ac:dyDescent="0.15">
      <c r="A61" s="20">
        <v>60</v>
      </c>
      <c r="B61" s="457" t="s">
        <v>444</v>
      </c>
      <c r="C61" s="147" t="s">
        <v>523</v>
      </c>
      <c r="J61" s="33">
        <v>0.86458333333333337</v>
      </c>
    </row>
    <row r="62" spans="1:12" x14ac:dyDescent="0.15">
      <c r="A62" s="20">
        <v>61</v>
      </c>
      <c r="B62" s="457" t="s">
        <v>444</v>
      </c>
      <c r="C62" s="34" t="s">
        <v>243</v>
      </c>
      <c r="J62" s="33">
        <v>0.875</v>
      </c>
    </row>
    <row r="63" spans="1:12" x14ac:dyDescent="0.15">
      <c r="A63" s="20">
        <v>62</v>
      </c>
      <c r="B63" s="457" t="s">
        <v>444</v>
      </c>
      <c r="C63" s="34" t="s">
        <v>244</v>
      </c>
      <c r="J63" s="33">
        <v>0.88541666666666663</v>
      </c>
    </row>
    <row r="64" spans="1:12" x14ac:dyDescent="0.15">
      <c r="A64" s="20">
        <v>63</v>
      </c>
      <c r="B64" s="457" t="s">
        <v>444</v>
      </c>
      <c r="C64" s="34" t="s">
        <v>291</v>
      </c>
      <c r="J64" s="33">
        <v>0.89583333333333337</v>
      </c>
    </row>
    <row r="65" spans="1:10" x14ac:dyDescent="0.15">
      <c r="A65" s="20">
        <v>64</v>
      </c>
      <c r="B65" s="457" t="s">
        <v>444</v>
      </c>
      <c r="C65" s="34" t="s">
        <v>292</v>
      </c>
      <c r="J65" s="33">
        <v>0.90625</v>
      </c>
    </row>
    <row r="66" spans="1:10" x14ac:dyDescent="0.15">
      <c r="A66" s="20">
        <v>65</v>
      </c>
      <c r="B66" s="457" t="s">
        <v>444</v>
      </c>
      <c r="C66" s="34" t="s">
        <v>245</v>
      </c>
      <c r="J66" s="33">
        <v>0.91666666666666663</v>
      </c>
    </row>
    <row r="67" spans="1:10" x14ac:dyDescent="0.15">
      <c r="A67" s="20">
        <v>66</v>
      </c>
      <c r="B67" s="457" t="s">
        <v>444</v>
      </c>
      <c r="C67" s="458" t="s">
        <v>601</v>
      </c>
      <c r="J67" s="33">
        <v>0.92708333333333337</v>
      </c>
    </row>
    <row r="68" spans="1:10" x14ac:dyDescent="0.15">
      <c r="A68" s="20">
        <v>67</v>
      </c>
      <c r="B68" s="457" t="s">
        <v>444</v>
      </c>
      <c r="C68" s="34" t="s">
        <v>293</v>
      </c>
      <c r="J68" s="33">
        <v>0.9375</v>
      </c>
    </row>
    <row r="69" spans="1:10" x14ac:dyDescent="0.15">
      <c r="A69" s="20">
        <v>68</v>
      </c>
      <c r="B69" s="457" t="s">
        <v>444</v>
      </c>
      <c r="C69" s="34" t="s">
        <v>294</v>
      </c>
      <c r="J69" s="33">
        <v>0.94791666666666663</v>
      </c>
    </row>
    <row r="70" spans="1:10" x14ac:dyDescent="0.15">
      <c r="A70" s="20">
        <v>69</v>
      </c>
      <c r="B70" s="457" t="s">
        <v>444</v>
      </c>
      <c r="C70" s="81" t="s">
        <v>403</v>
      </c>
      <c r="J70" s="33">
        <v>0.95833333333333337</v>
      </c>
    </row>
    <row r="71" spans="1:10" x14ac:dyDescent="0.15">
      <c r="A71" s="20">
        <v>70</v>
      </c>
      <c r="B71" s="457" t="s">
        <v>444</v>
      </c>
      <c r="C71" s="34" t="s">
        <v>524</v>
      </c>
      <c r="J71" s="33">
        <v>0.96875</v>
      </c>
    </row>
    <row r="72" spans="1:10" x14ac:dyDescent="0.15">
      <c r="A72" s="20">
        <v>71</v>
      </c>
      <c r="B72" s="460" t="s">
        <v>428</v>
      </c>
      <c r="C72" s="458" t="s">
        <v>602</v>
      </c>
      <c r="J72" s="33">
        <v>0.97916666666666663</v>
      </c>
    </row>
    <row r="73" spans="1:10" x14ac:dyDescent="0.15">
      <c r="A73" s="20">
        <v>72</v>
      </c>
      <c r="B73" s="457" t="s">
        <v>444</v>
      </c>
      <c r="C73" s="34" t="s">
        <v>246</v>
      </c>
      <c r="J73" s="33">
        <v>0.98958333333333337</v>
      </c>
    </row>
    <row r="74" spans="1:10" x14ac:dyDescent="0.15">
      <c r="A74" s="20">
        <v>73</v>
      </c>
      <c r="B74" s="459" t="s">
        <v>428</v>
      </c>
      <c r="C74" s="458" t="s">
        <v>603</v>
      </c>
      <c r="J74" s="33">
        <v>0</v>
      </c>
    </row>
    <row r="75" spans="1:10" x14ac:dyDescent="0.15">
      <c r="A75" s="20">
        <v>74</v>
      </c>
      <c r="B75" s="459" t="s">
        <v>428</v>
      </c>
      <c r="C75" s="458" t="s">
        <v>604</v>
      </c>
    </row>
    <row r="76" spans="1:10" x14ac:dyDescent="0.15">
      <c r="A76" s="20">
        <v>75</v>
      </c>
      <c r="B76" s="459" t="s">
        <v>428</v>
      </c>
      <c r="C76" s="458" t="s">
        <v>605</v>
      </c>
    </row>
    <row r="77" spans="1:10" x14ac:dyDescent="0.15">
      <c r="A77" s="20">
        <v>76</v>
      </c>
      <c r="B77" s="459" t="s">
        <v>428</v>
      </c>
      <c r="C77" s="458" t="s">
        <v>606</v>
      </c>
    </row>
    <row r="78" spans="1:10" x14ac:dyDescent="0.15">
      <c r="A78" s="20">
        <v>77</v>
      </c>
      <c r="B78" s="457" t="s">
        <v>428</v>
      </c>
      <c r="C78" s="34" t="s">
        <v>247</v>
      </c>
    </row>
    <row r="79" spans="1:10" x14ac:dyDescent="0.15">
      <c r="A79" s="20">
        <v>78</v>
      </c>
      <c r="B79" s="460" t="s">
        <v>428</v>
      </c>
      <c r="C79" s="458" t="s">
        <v>607</v>
      </c>
    </row>
    <row r="80" spans="1:10" x14ac:dyDescent="0.15">
      <c r="A80" s="20">
        <v>79</v>
      </c>
      <c r="B80" s="457" t="s">
        <v>428</v>
      </c>
      <c r="C80" s="34" t="s">
        <v>404</v>
      </c>
    </row>
    <row r="81" spans="1:3" x14ac:dyDescent="0.15">
      <c r="A81" s="20">
        <v>80</v>
      </c>
      <c r="B81" s="457" t="s">
        <v>428</v>
      </c>
      <c r="C81" s="34" t="s">
        <v>295</v>
      </c>
    </row>
    <row r="82" spans="1:3" x14ac:dyDescent="0.15">
      <c r="A82" s="20">
        <v>81</v>
      </c>
      <c r="B82" s="457" t="s">
        <v>428</v>
      </c>
      <c r="C82" s="458" t="s">
        <v>608</v>
      </c>
    </row>
    <row r="83" spans="1:3" x14ac:dyDescent="0.15">
      <c r="A83" s="20">
        <v>82</v>
      </c>
      <c r="B83" s="457" t="s">
        <v>428</v>
      </c>
      <c r="C83" s="34" t="s">
        <v>405</v>
      </c>
    </row>
    <row r="84" spans="1:3" x14ac:dyDescent="0.15">
      <c r="A84" s="20">
        <v>83</v>
      </c>
      <c r="B84" s="457" t="s">
        <v>428</v>
      </c>
      <c r="C84" s="34" t="s">
        <v>296</v>
      </c>
    </row>
    <row r="85" spans="1:3" x14ac:dyDescent="0.15">
      <c r="A85" s="20">
        <v>84</v>
      </c>
      <c r="B85" s="457" t="s">
        <v>428</v>
      </c>
      <c r="C85" s="81" t="s">
        <v>248</v>
      </c>
    </row>
    <row r="86" spans="1:3" x14ac:dyDescent="0.15">
      <c r="A86" s="20">
        <v>85</v>
      </c>
      <c r="B86" s="457" t="s">
        <v>428</v>
      </c>
      <c r="C86" s="458" t="s">
        <v>609</v>
      </c>
    </row>
    <row r="87" spans="1:3" x14ac:dyDescent="0.15">
      <c r="A87" s="20">
        <v>86</v>
      </c>
      <c r="B87" s="457" t="s">
        <v>444</v>
      </c>
      <c r="C87" s="81" t="s">
        <v>297</v>
      </c>
    </row>
    <row r="88" spans="1:3" x14ac:dyDescent="0.15">
      <c r="A88" s="20">
        <v>87</v>
      </c>
      <c r="B88" s="457" t="s">
        <v>444</v>
      </c>
      <c r="C88" s="34" t="s">
        <v>298</v>
      </c>
    </row>
    <row r="89" spans="1:3" x14ac:dyDescent="0.15">
      <c r="A89" s="20">
        <v>88</v>
      </c>
      <c r="B89" s="457" t="s">
        <v>444</v>
      </c>
      <c r="C89" s="34" t="s">
        <v>249</v>
      </c>
    </row>
    <row r="90" spans="1:3" x14ac:dyDescent="0.15">
      <c r="A90" s="20">
        <v>89</v>
      </c>
      <c r="B90" s="457" t="s">
        <v>444</v>
      </c>
      <c r="C90" s="81" t="s">
        <v>299</v>
      </c>
    </row>
    <row r="91" spans="1:3" x14ac:dyDescent="0.15">
      <c r="A91" s="20">
        <v>90</v>
      </c>
      <c r="B91" s="457" t="s">
        <v>427</v>
      </c>
      <c r="C91" s="34" t="s">
        <v>406</v>
      </c>
    </row>
    <row r="92" spans="1:3" x14ac:dyDescent="0.15">
      <c r="A92" s="20">
        <v>91</v>
      </c>
      <c r="B92" s="457" t="s">
        <v>444</v>
      </c>
      <c r="C92" s="458" t="s">
        <v>610</v>
      </c>
    </row>
    <row r="93" spans="1:3" x14ac:dyDescent="0.15">
      <c r="A93" s="20">
        <v>92</v>
      </c>
      <c r="B93" s="457" t="s">
        <v>428</v>
      </c>
      <c r="C93" s="458" t="s">
        <v>611</v>
      </c>
    </row>
    <row r="94" spans="1:3" x14ac:dyDescent="0.15">
      <c r="A94" s="20">
        <v>93</v>
      </c>
      <c r="B94" s="457" t="s">
        <v>444</v>
      </c>
      <c r="C94" s="34" t="s">
        <v>250</v>
      </c>
    </row>
    <row r="95" spans="1:3" x14ac:dyDescent="0.15">
      <c r="A95" s="20">
        <v>94</v>
      </c>
      <c r="B95" s="457" t="s">
        <v>444</v>
      </c>
      <c r="C95" s="34" t="s">
        <v>407</v>
      </c>
    </row>
    <row r="96" spans="1:3" x14ac:dyDescent="0.15">
      <c r="A96" s="20">
        <v>95</v>
      </c>
      <c r="B96" s="457" t="s">
        <v>444</v>
      </c>
      <c r="C96" s="75" t="s">
        <v>408</v>
      </c>
    </row>
    <row r="97" spans="1:3" x14ac:dyDescent="0.15">
      <c r="A97" s="20">
        <v>96</v>
      </c>
      <c r="B97" s="457" t="s">
        <v>444</v>
      </c>
      <c r="C97" s="34" t="s">
        <v>409</v>
      </c>
    </row>
    <row r="98" spans="1:3" x14ac:dyDescent="0.15">
      <c r="A98" s="20">
        <v>97</v>
      </c>
      <c r="B98" s="457" t="s">
        <v>444</v>
      </c>
      <c r="C98" s="34" t="s">
        <v>300</v>
      </c>
    </row>
    <row r="99" spans="1:3" x14ac:dyDescent="0.15">
      <c r="A99" s="20">
        <v>98</v>
      </c>
      <c r="B99" s="457" t="s">
        <v>427</v>
      </c>
      <c r="C99" s="34" t="s">
        <v>525</v>
      </c>
    </row>
    <row r="100" spans="1:3" x14ac:dyDescent="0.15">
      <c r="A100" s="20">
        <v>99</v>
      </c>
      <c r="B100" s="457" t="s">
        <v>427</v>
      </c>
      <c r="C100" s="34" t="s">
        <v>526</v>
      </c>
    </row>
    <row r="101" spans="1:3" x14ac:dyDescent="0.15">
      <c r="A101" s="20">
        <v>100</v>
      </c>
      <c r="B101" s="460" t="s">
        <v>428</v>
      </c>
      <c r="C101" s="458" t="s">
        <v>612</v>
      </c>
    </row>
    <row r="102" spans="1:3" x14ac:dyDescent="0.15">
      <c r="A102" s="20">
        <v>101</v>
      </c>
      <c r="B102" s="457" t="s">
        <v>428</v>
      </c>
      <c r="C102" s="34" t="s">
        <v>384</v>
      </c>
    </row>
    <row r="103" spans="1:3" x14ac:dyDescent="0.15">
      <c r="A103" s="20">
        <v>102</v>
      </c>
      <c r="B103" s="460" t="s">
        <v>428</v>
      </c>
      <c r="C103" s="458" t="s">
        <v>613</v>
      </c>
    </row>
    <row r="104" spans="1:3" x14ac:dyDescent="0.15">
      <c r="A104" s="20">
        <v>103</v>
      </c>
      <c r="B104" s="457" t="s">
        <v>428</v>
      </c>
      <c r="C104" s="34" t="s">
        <v>527</v>
      </c>
    </row>
    <row r="105" spans="1:3" x14ac:dyDescent="0.15">
      <c r="A105" s="20">
        <v>104</v>
      </c>
      <c r="B105" s="460" t="s">
        <v>428</v>
      </c>
      <c r="C105" s="458" t="s">
        <v>614</v>
      </c>
    </row>
    <row r="106" spans="1:3" x14ac:dyDescent="0.15">
      <c r="A106" s="20">
        <v>105</v>
      </c>
      <c r="B106" s="457" t="s">
        <v>427</v>
      </c>
      <c r="C106" s="34" t="s">
        <v>385</v>
      </c>
    </row>
    <row r="107" spans="1:3" x14ac:dyDescent="0.15">
      <c r="A107" s="20">
        <v>106</v>
      </c>
      <c r="B107" s="457" t="s">
        <v>428</v>
      </c>
      <c r="C107" s="34" t="s">
        <v>528</v>
      </c>
    </row>
    <row r="108" spans="1:3" x14ac:dyDescent="0.15">
      <c r="A108" s="20">
        <v>107</v>
      </c>
      <c r="B108" s="457" t="s">
        <v>427</v>
      </c>
      <c r="C108" s="34" t="s">
        <v>529</v>
      </c>
    </row>
    <row r="109" spans="1:3" x14ac:dyDescent="0.15">
      <c r="A109" s="20">
        <v>108</v>
      </c>
      <c r="B109" s="457" t="s">
        <v>428</v>
      </c>
      <c r="C109" s="34" t="s">
        <v>530</v>
      </c>
    </row>
    <row r="110" spans="1:3" x14ac:dyDescent="0.15">
      <c r="A110" s="20">
        <v>109</v>
      </c>
      <c r="B110" s="457" t="s">
        <v>427</v>
      </c>
      <c r="C110" s="34" t="s">
        <v>531</v>
      </c>
    </row>
    <row r="111" spans="1:3" x14ac:dyDescent="0.15">
      <c r="A111" s="20">
        <v>110</v>
      </c>
      <c r="B111" s="457" t="s">
        <v>427</v>
      </c>
      <c r="C111" s="34" t="s">
        <v>532</v>
      </c>
    </row>
    <row r="112" spans="1:3" x14ac:dyDescent="0.15">
      <c r="A112" s="20">
        <v>111</v>
      </c>
      <c r="B112" s="457" t="s">
        <v>428</v>
      </c>
      <c r="C112" s="34" t="s">
        <v>533</v>
      </c>
    </row>
    <row r="113" spans="1:3" x14ac:dyDescent="0.15">
      <c r="A113" s="20">
        <v>112</v>
      </c>
      <c r="B113" s="457" t="s">
        <v>428</v>
      </c>
      <c r="C113" s="34" t="s">
        <v>534</v>
      </c>
    </row>
    <row r="114" spans="1:3" x14ac:dyDescent="0.15">
      <c r="A114" s="20">
        <v>113</v>
      </c>
      <c r="B114" s="457" t="s">
        <v>444</v>
      </c>
      <c r="C114" s="34" t="s">
        <v>386</v>
      </c>
    </row>
    <row r="115" spans="1:3" x14ac:dyDescent="0.15">
      <c r="A115" s="20">
        <v>114</v>
      </c>
      <c r="B115" s="457" t="s">
        <v>428</v>
      </c>
      <c r="C115" s="34" t="s">
        <v>535</v>
      </c>
    </row>
    <row r="116" spans="1:3" x14ac:dyDescent="0.15">
      <c r="A116" s="20">
        <v>115</v>
      </c>
      <c r="B116" s="457" t="s">
        <v>428</v>
      </c>
      <c r="C116" s="34" t="s">
        <v>251</v>
      </c>
    </row>
    <row r="117" spans="1:3" x14ac:dyDescent="0.15">
      <c r="A117" s="20">
        <v>116</v>
      </c>
      <c r="B117" s="460" t="s">
        <v>428</v>
      </c>
      <c r="C117" s="458" t="s">
        <v>615</v>
      </c>
    </row>
    <row r="118" spans="1:3" x14ac:dyDescent="0.15">
      <c r="A118" s="20">
        <v>117</v>
      </c>
      <c r="B118" s="457" t="s">
        <v>444</v>
      </c>
      <c r="C118" s="34" t="s">
        <v>252</v>
      </c>
    </row>
    <row r="119" spans="1:3" x14ac:dyDescent="0.15">
      <c r="A119" s="20">
        <v>118</v>
      </c>
      <c r="B119" s="457" t="s">
        <v>428</v>
      </c>
      <c r="C119" s="34" t="s">
        <v>253</v>
      </c>
    </row>
    <row r="120" spans="1:3" x14ac:dyDescent="0.15">
      <c r="A120" s="20">
        <v>119</v>
      </c>
      <c r="B120" s="457" t="s">
        <v>444</v>
      </c>
      <c r="C120" s="34" t="s">
        <v>254</v>
      </c>
    </row>
    <row r="121" spans="1:3" x14ac:dyDescent="0.15">
      <c r="A121" s="20">
        <v>120</v>
      </c>
      <c r="B121" s="457" t="s">
        <v>428</v>
      </c>
      <c r="C121" s="34" t="s">
        <v>410</v>
      </c>
    </row>
    <row r="122" spans="1:3" x14ac:dyDescent="0.15">
      <c r="A122" s="20">
        <v>121</v>
      </c>
      <c r="B122" s="457" t="s">
        <v>428</v>
      </c>
      <c r="C122" s="34" t="s">
        <v>255</v>
      </c>
    </row>
    <row r="123" spans="1:3" x14ac:dyDescent="0.15">
      <c r="A123" s="20">
        <v>122</v>
      </c>
      <c r="B123" s="457" t="s">
        <v>428</v>
      </c>
      <c r="C123" s="34" t="s">
        <v>256</v>
      </c>
    </row>
    <row r="124" spans="1:3" x14ac:dyDescent="0.15">
      <c r="A124" s="20">
        <v>123</v>
      </c>
      <c r="B124" s="457" t="s">
        <v>428</v>
      </c>
      <c r="C124" s="34" t="s">
        <v>301</v>
      </c>
    </row>
    <row r="125" spans="1:3" x14ac:dyDescent="0.15">
      <c r="A125" s="20">
        <v>124</v>
      </c>
      <c r="B125" s="457" t="s">
        <v>444</v>
      </c>
      <c r="C125" s="34" t="s">
        <v>257</v>
      </c>
    </row>
    <row r="126" spans="1:3" x14ac:dyDescent="0.15">
      <c r="A126" s="20">
        <v>125</v>
      </c>
      <c r="B126" s="457" t="s">
        <v>428</v>
      </c>
      <c r="C126" s="34" t="s">
        <v>536</v>
      </c>
    </row>
    <row r="127" spans="1:3" x14ac:dyDescent="0.15">
      <c r="A127" s="20">
        <v>126</v>
      </c>
      <c r="B127" s="457" t="s">
        <v>444</v>
      </c>
      <c r="C127" s="34" t="s">
        <v>258</v>
      </c>
    </row>
    <row r="128" spans="1:3" x14ac:dyDescent="0.15">
      <c r="A128" s="20">
        <v>127</v>
      </c>
      <c r="B128" s="460" t="s">
        <v>428</v>
      </c>
      <c r="C128" s="458" t="s">
        <v>616</v>
      </c>
    </row>
    <row r="129" spans="1:3" x14ac:dyDescent="0.15">
      <c r="A129" s="20">
        <v>128</v>
      </c>
      <c r="B129" s="457" t="s">
        <v>428</v>
      </c>
      <c r="C129" s="34" t="s">
        <v>387</v>
      </c>
    </row>
    <row r="130" spans="1:3" x14ac:dyDescent="0.15">
      <c r="A130" s="20">
        <v>129</v>
      </c>
      <c r="B130" s="457" t="s">
        <v>444</v>
      </c>
      <c r="C130" s="34" t="s">
        <v>259</v>
      </c>
    </row>
    <row r="131" spans="1:3" x14ac:dyDescent="0.15">
      <c r="A131" s="20">
        <v>130</v>
      </c>
      <c r="B131" s="457" t="s">
        <v>444</v>
      </c>
      <c r="C131" s="34" t="s">
        <v>260</v>
      </c>
    </row>
    <row r="132" spans="1:3" x14ac:dyDescent="0.15">
      <c r="A132" s="20">
        <v>131</v>
      </c>
      <c r="B132" s="457" t="s">
        <v>444</v>
      </c>
      <c r="C132" s="34" t="s">
        <v>261</v>
      </c>
    </row>
    <row r="133" spans="1:3" x14ac:dyDescent="0.15">
      <c r="A133" s="20">
        <v>132</v>
      </c>
      <c r="B133" s="457" t="s">
        <v>444</v>
      </c>
      <c r="C133" s="34" t="s">
        <v>302</v>
      </c>
    </row>
    <row r="134" spans="1:3" x14ac:dyDescent="0.15">
      <c r="A134" s="20">
        <v>133</v>
      </c>
      <c r="B134" s="457" t="s">
        <v>428</v>
      </c>
      <c r="C134" s="34" t="s">
        <v>537</v>
      </c>
    </row>
    <row r="135" spans="1:3" x14ac:dyDescent="0.15">
      <c r="A135" s="20">
        <v>134</v>
      </c>
      <c r="B135" s="457" t="s">
        <v>444</v>
      </c>
      <c r="C135" s="34" t="s">
        <v>538</v>
      </c>
    </row>
    <row r="136" spans="1:3" x14ac:dyDescent="0.15">
      <c r="A136" s="20">
        <v>135</v>
      </c>
      <c r="B136" s="457" t="s">
        <v>428</v>
      </c>
      <c r="C136" s="34" t="s">
        <v>262</v>
      </c>
    </row>
    <row r="137" spans="1:3" x14ac:dyDescent="0.15">
      <c r="A137" s="20">
        <v>136</v>
      </c>
      <c r="B137" s="457" t="s">
        <v>428</v>
      </c>
      <c r="C137" s="34" t="s">
        <v>303</v>
      </c>
    </row>
    <row r="138" spans="1:3" x14ac:dyDescent="0.15">
      <c r="A138" s="20">
        <v>137</v>
      </c>
      <c r="B138" s="457" t="s">
        <v>444</v>
      </c>
      <c r="C138" s="34" t="s">
        <v>263</v>
      </c>
    </row>
    <row r="139" spans="1:3" x14ac:dyDescent="0.15">
      <c r="A139" s="20">
        <v>138</v>
      </c>
      <c r="B139" s="457" t="s">
        <v>428</v>
      </c>
      <c r="C139" s="34" t="s">
        <v>264</v>
      </c>
    </row>
    <row r="140" spans="1:3" x14ac:dyDescent="0.15">
      <c r="A140" s="20">
        <v>139</v>
      </c>
      <c r="B140" s="457" t="s">
        <v>428</v>
      </c>
      <c r="C140" s="34" t="s">
        <v>265</v>
      </c>
    </row>
    <row r="141" spans="1:3" x14ac:dyDescent="0.15">
      <c r="A141" s="20">
        <v>140</v>
      </c>
      <c r="B141" s="457" t="s">
        <v>428</v>
      </c>
      <c r="C141" s="34" t="s">
        <v>304</v>
      </c>
    </row>
    <row r="142" spans="1:3" x14ac:dyDescent="0.15">
      <c r="A142" s="20">
        <v>141</v>
      </c>
      <c r="B142" s="457" t="s">
        <v>428</v>
      </c>
      <c r="C142" s="34" t="s">
        <v>388</v>
      </c>
    </row>
    <row r="143" spans="1:3" x14ac:dyDescent="0.15">
      <c r="A143" s="20">
        <v>142</v>
      </c>
      <c r="B143" s="457" t="s">
        <v>428</v>
      </c>
      <c r="C143" s="34" t="s">
        <v>539</v>
      </c>
    </row>
    <row r="144" spans="1:3" x14ac:dyDescent="0.15">
      <c r="A144" s="20">
        <v>143</v>
      </c>
      <c r="B144" s="457" t="s">
        <v>428</v>
      </c>
      <c r="C144" s="34" t="s">
        <v>411</v>
      </c>
    </row>
    <row r="145" spans="1:3" x14ac:dyDescent="0.15">
      <c r="A145" s="20">
        <v>144</v>
      </c>
      <c r="B145" s="460" t="s">
        <v>444</v>
      </c>
      <c r="C145" s="458" t="s">
        <v>617</v>
      </c>
    </row>
    <row r="146" spans="1:3" x14ac:dyDescent="0.15">
      <c r="A146" s="20">
        <v>145</v>
      </c>
      <c r="B146" s="460" t="s">
        <v>444</v>
      </c>
      <c r="C146" s="458" t="s">
        <v>618</v>
      </c>
    </row>
    <row r="147" spans="1:3" x14ac:dyDescent="0.15">
      <c r="A147" s="20">
        <v>146</v>
      </c>
      <c r="B147" s="457" t="s">
        <v>428</v>
      </c>
      <c r="C147" s="34" t="s">
        <v>389</v>
      </c>
    </row>
    <row r="148" spans="1:3" x14ac:dyDescent="0.15">
      <c r="A148" s="20">
        <v>147</v>
      </c>
      <c r="B148" s="457" t="s">
        <v>428</v>
      </c>
      <c r="C148" s="34" t="s">
        <v>540</v>
      </c>
    </row>
    <row r="149" spans="1:3" x14ac:dyDescent="0.15">
      <c r="A149" s="20">
        <v>148</v>
      </c>
      <c r="B149" s="457" t="s">
        <v>428</v>
      </c>
      <c r="C149" s="34" t="s">
        <v>266</v>
      </c>
    </row>
    <row r="150" spans="1:3" x14ac:dyDescent="0.15">
      <c r="A150" s="20">
        <v>149</v>
      </c>
      <c r="B150" s="460" t="s">
        <v>444</v>
      </c>
      <c r="C150" s="458" t="s">
        <v>619</v>
      </c>
    </row>
    <row r="151" spans="1:3" x14ac:dyDescent="0.15">
      <c r="A151" s="20">
        <v>150</v>
      </c>
      <c r="B151" s="457" t="s">
        <v>541</v>
      </c>
      <c r="C151" s="34" t="s">
        <v>542</v>
      </c>
    </row>
    <row r="152" spans="1:3" x14ac:dyDescent="0.15">
      <c r="A152" s="20">
        <v>151</v>
      </c>
      <c r="B152" s="460" t="s">
        <v>428</v>
      </c>
      <c r="C152" s="458" t="s">
        <v>620</v>
      </c>
    </row>
    <row r="153" spans="1:3" x14ac:dyDescent="0.15">
      <c r="A153" s="20">
        <v>152</v>
      </c>
      <c r="B153" s="457" t="s">
        <v>428</v>
      </c>
      <c r="C153" s="34" t="s">
        <v>390</v>
      </c>
    </row>
    <row r="154" spans="1:3" x14ac:dyDescent="0.15">
      <c r="C154" s="34" t="s">
        <v>268</v>
      </c>
    </row>
  </sheetData>
  <sortState xmlns:xlrd2="http://schemas.microsoft.com/office/spreadsheetml/2017/richdata2" ref="L3:L88">
    <sortCondition ref="L3:L88"/>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topLeftCell="A21" zoomScale="75" zoomScaleNormal="75" zoomScalePageLayoutView="75" workbookViewId="0">
      <selection activeCell="B43" sqref="B43"/>
    </sheetView>
  </sheetViews>
  <sheetFormatPr baseColWidth="10" defaultColWidth="11.5" defaultRowHeight="18" x14ac:dyDescent="0.15"/>
  <cols>
    <col min="1" max="1" width="59.33203125" style="87" customWidth="1"/>
    <col min="2" max="2" width="59.33203125" style="93" customWidth="1"/>
    <col min="3" max="3" width="2.5" style="88" bestFit="1" customWidth="1"/>
    <col min="4" max="4" width="30.6640625" style="88" customWidth="1"/>
    <col min="5" max="5" width="18.6640625" style="188" customWidth="1"/>
    <col min="6" max="9" width="11.5" style="99" customWidth="1"/>
    <col min="10" max="10" width="38.33203125" style="99" customWidth="1"/>
    <col min="11" max="12" width="11.5" style="198" hidden="1" customWidth="1"/>
    <col min="13" max="13" width="41.6640625" style="99" hidden="1" customWidth="1"/>
    <col min="14" max="14" width="15.83203125" style="194" hidden="1" customWidth="1"/>
    <col min="15" max="15" width="16.33203125" style="99" customWidth="1"/>
    <col min="16" max="16" width="24.6640625" style="99" customWidth="1"/>
    <col min="17" max="17" width="14.6640625" style="99" customWidth="1"/>
    <col min="18" max="18" width="15.1640625" style="99" customWidth="1"/>
    <col min="19" max="19" width="11.5" style="99" customWidth="1"/>
    <col min="20" max="20" width="30.6640625" style="88" customWidth="1"/>
    <col min="21" max="21" width="19.33203125" style="88" customWidth="1"/>
    <col min="22" max="22" width="13.5" style="88" customWidth="1"/>
    <col min="23" max="23" width="22.6640625" style="88" bestFit="1" customWidth="1"/>
    <col min="24" max="16384" width="11.5" style="99"/>
  </cols>
  <sheetData>
    <row r="1" spans="1:26" ht="25" x14ac:dyDescent="0.15">
      <c r="A1" s="464" t="s">
        <v>279</v>
      </c>
      <c r="B1" s="464"/>
      <c r="C1" s="464"/>
      <c r="D1" s="464"/>
      <c r="J1" s="100" t="s">
        <v>192</v>
      </c>
      <c r="M1" s="127"/>
      <c r="N1" s="273"/>
    </row>
    <row r="2" spans="1:26" ht="4" customHeight="1" x14ac:dyDescent="0.15">
      <c r="A2" s="108"/>
      <c r="B2" s="112"/>
      <c r="C2" s="108"/>
      <c r="D2" s="108"/>
      <c r="J2" s="88"/>
    </row>
    <row r="3" spans="1:26" ht="17" customHeight="1" x14ac:dyDescent="0.15">
      <c r="A3" s="113" t="s">
        <v>206</v>
      </c>
      <c r="B3" s="411" t="s">
        <v>420</v>
      </c>
      <c r="C3" s="108"/>
      <c r="D3" s="108"/>
      <c r="E3" s="189"/>
      <c r="J3" s="88" t="s">
        <v>315</v>
      </c>
    </row>
    <row r="4" spans="1:26" ht="4" customHeight="1" x14ac:dyDescent="0.15">
      <c r="A4" s="85"/>
      <c r="B4" s="86"/>
      <c r="C4" s="108"/>
      <c r="D4" s="108"/>
      <c r="J4" s="88"/>
      <c r="T4" s="117"/>
      <c r="U4" s="117"/>
      <c r="V4" s="117"/>
      <c r="W4" s="117"/>
      <c r="X4" s="115"/>
      <c r="Y4" s="115"/>
      <c r="Z4" s="115"/>
    </row>
    <row r="5" spans="1:26" x14ac:dyDescent="0.15">
      <c r="A5" s="87" t="s">
        <v>208</v>
      </c>
      <c r="B5" s="412" t="s">
        <v>340</v>
      </c>
      <c r="C5" s="109"/>
      <c r="D5" s="109"/>
      <c r="E5" s="189"/>
      <c r="F5" s="463" t="s">
        <v>164</v>
      </c>
      <c r="G5" s="463"/>
      <c r="H5" s="463" t="s">
        <v>28</v>
      </c>
      <c r="I5" s="463"/>
      <c r="J5" s="88" t="s">
        <v>316</v>
      </c>
      <c r="M5" s="105"/>
      <c r="N5" s="195"/>
      <c r="O5" s="99" t="s">
        <v>185</v>
      </c>
      <c r="P5" s="142" t="s">
        <v>186</v>
      </c>
      <c r="T5" s="119" t="s">
        <v>179</v>
      </c>
      <c r="U5" s="117" t="s">
        <v>369</v>
      </c>
      <c r="V5" s="120" t="s">
        <v>172</v>
      </c>
      <c r="W5" s="125" t="s">
        <v>543</v>
      </c>
      <c r="X5" s="116"/>
      <c r="Y5" s="117"/>
      <c r="Z5" s="118"/>
    </row>
    <row r="6" spans="1:26" ht="4.5" customHeight="1" x14ac:dyDescent="0.15">
      <c r="A6" s="85"/>
      <c r="B6" s="89"/>
      <c r="C6" s="109"/>
      <c r="D6" s="109"/>
      <c r="J6" s="88"/>
      <c r="M6" s="105"/>
      <c r="N6" s="195"/>
      <c r="T6" s="117"/>
      <c r="U6" s="117"/>
      <c r="V6" s="117"/>
      <c r="W6" s="117"/>
      <c r="X6" s="115"/>
      <c r="Y6" s="115"/>
      <c r="Z6" s="115"/>
    </row>
    <row r="7" spans="1:26" x14ac:dyDescent="0.15">
      <c r="A7" s="87" t="s">
        <v>193</v>
      </c>
      <c r="B7" s="84" t="s">
        <v>343</v>
      </c>
      <c r="C7" s="109"/>
      <c r="D7" s="109"/>
      <c r="F7" s="99" t="s">
        <v>58</v>
      </c>
      <c r="G7" s="99" t="s">
        <v>88</v>
      </c>
      <c r="H7" s="99" t="s">
        <v>58</v>
      </c>
      <c r="I7" s="99" t="s">
        <v>88</v>
      </c>
      <c r="J7" s="463" t="s">
        <v>207</v>
      </c>
      <c r="M7" s="105"/>
      <c r="N7" s="195"/>
      <c r="O7" s="99" t="s">
        <v>271</v>
      </c>
      <c r="P7" s="99" t="s">
        <v>273</v>
      </c>
      <c r="T7" s="126" t="s">
        <v>180</v>
      </c>
      <c r="U7" s="117" t="s">
        <v>370</v>
      </c>
      <c r="V7" s="120" t="s">
        <v>172</v>
      </c>
      <c r="W7" s="121" t="s">
        <v>544</v>
      </c>
      <c r="X7" s="115"/>
      <c r="Y7" s="115"/>
      <c r="Z7" s="115"/>
    </row>
    <row r="8" spans="1:26" ht="4.5" customHeight="1" x14ac:dyDescent="0.15">
      <c r="A8" s="85"/>
      <c r="B8" s="89"/>
      <c r="C8" s="109"/>
      <c r="D8" s="107"/>
      <c r="J8" s="463"/>
      <c r="M8" s="105"/>
      <c r="N8" s="195"/>
      <c r="T8" s="117"/>
      <c r="U8" s="117"/>
      <c r="V8" s="117"/>
      <c r="W8" s="117"/>
      <c r="X8" s="115"/>
      <c r="Y8" s="115"/>
      <c r="Z8" s="115"/>
    </row>
    <row r="9" spans="1:26" x14ac:dyDescent="0.15">
      <c r="A9" s="87" t="s">
        <v>33</v>
      </c>
      <c r="B9" s="171">
        <f>INDEX(Events!A2:A12,MATCH(B7,Events!D2:D12,0))</f>
        <v>43593</v>
      </c>
      <c r="C9" s="109" t="s">
        <v>107</v>
      </c>
      <c r="D9" s="182">
        <f>INDEX(Events!B2:B12,MATCH(B7,Events!D2:D12,0))</f>
        <v>43597</v>
      </c>
      <c r="E9" s="189"/>
      <c r="F9" s="99">
        <v>120</v>
      </c>
      <c r="G9" s="99">
        <v>130</v>
      </c>
      <c r="H9" s="99">
        <v>12</v>
      </c>
      <c r="I9" s="99">
        <v>13</v>
      </c>
      <c r="J9" s="272" t="s">
        <v>354</v>
      </c>
      <c r="M9" s="105"/>
      <c r="N9" s="195"/>
      <c r="O9" s="99" t="s">
        <v>203</v>
      </c>
      <c r="P9" s="99" t="s">
        <v>274</v>
      </c>
      <c r="T9" s="126" t="s">
        <v>205</v>
      </c>
      <c r="U9" s="117" t="s">
        <v>371</v>
      </c>
      <c r="V9" s="120" t="s">
        <v>172</v>
      </c>
      <c r="W9" s="122" t="s">
        <v>545</v>
      </c>
      <c r="X9" s="115"/>
      <c r="Y9" s="115"/>
      <c r="Z9" s="115"/>
    </row>
    <row r="10" spans="1:26" ht="4.5" customHeight="1" x14ac:dyDescent="0.15">
      <c r="A10" s="85"/>
      <c r="B10" s="89"/>
      <c r="C10" s="109"/>
      <c r="D10" s="107"/>
      <c r="J10" s="272"/>
      <c r="M10" s="105"/>
      <c r="N10" s="195"/>
      <c r="O10" s="102"/>
      <c r="T10" s="117"/>
      <c r="U10" s="117"/>
      <c r="V10" s="117"/>
      <c r="W10" s="117"/>
      <c r="X10" s="115"/>
      <c r="Y10" s="115"/>
      <c r="Z10" s="115"/>
    </row>
    <row r="11" spans="1:26" x14ac:dyDescent="0.15">
      <c r="A11" s="87" t="s">
        <v>34</v>
      </c>
      <c r="B11" s="172">
        <f>B9-30</f>
        <v>43563</v>
      </c>
      <c r="C11" s="109"/>
      <c r="D11" s="109"/>
      <c r="E11" s="189"/>
      <c r="F11" s="99">
        <v>120</v>
      </c>
      <c r="G11" s="99">
        <v>130</v>
      </c>
      <c r="H11" s="99">
        <v>12</v>
      </c>
      <c r="I11" s="99">
        <v>13</v>
      </c>
      <c r="J11" s="272" t="s">
        <v>339</v>
      </c>
      <c r="M11" s="88"/>
      <c r="N11" s="196"/>
      <c r="O11" s="103"/>
      <c r="P11" s="99" t="s">
        <v>275</v>
      </c>
      <c r="T11" s="126" t="s">
        <v>181</v>
      </c>
      <c r="U11" s="117" t="s">
        <v>372</v>
      </c>
      <c r="V11" s="120" t="s">
        <v>172</v>
      </c>
      <c r="W11" s="121" t="s">
        <v>546</v>
      </c>
      <c r="X11" s="115"/>
      <c r="Y11" s="115"/>
      <c r="Z11" s="115"/>
    </row>
    <row r="12" spans="1:26" ht="4.5" customHeight="1" x14ac:dyDescent="0.15">
      <c r="A12" s="85"/>
      <c r="B12" s="89"/>
      <c r="C12" s="109"/>
      <c r="D12" s="109"/>
      <c r="J12" s="88"/>
      <c r="M12" s="88"/>
      <c r="N12" s="196"/>
      <c r="O12" s="102"/>
      <c r="T12" s="134"/>
    </row>
    <row r="13" spans="1:26" x14ac:dyDescent="0.15">
      <c r="A13" s="87" t="s">
        <v>36</v>
      </c>
      <c r="B13" s="172">
        <f>B9-20</f>
        <v>43573</v>
      </c>
      <c r="C13" s="109"/>
      <c r="D13" s="109"/>
      <c r="E13" s="189"/>
      <c r="F13" s="99">
        <v>120</v>
      </c>
      <c r="G13" s="99">
        <v>130</v>
      </c>
      <c r="H13" s="99">
        <v>12</v>
      </c>
      <c r="I13" s="99">
        <v>13</v>
      </c>
      <c r="J13" s="88" t="s">
        <v>340</v>
      </c>
      <c r="M13" s="105"/>
      <c r="N13" s="195"/>
      <c r="O13" s="102"/>
      <c r="P13" s="99" t="s">
        <v>276</v>
      </c>
      <c r="Q13" s="103"/>
      <c r="T13" s="134" t="s">
        <v>209</v>
      </c>
      <c r="U13" s="88" t="s">
        <v>368</v>
      </c>
      <c r="V13" s="120" t="s">
        <v>172</v>
      </c>
      <c r="W13" s="132" t="s">
        <v>547</v>
      </c>
    </row>
    <row r="14" spans="1:26" ht="4.5" customHeight="1" x14ac:dyDescent="0.15">
      <c r="A14" s="85"/>
      <c r="B14" s="89"/>
      <c r="C14" s="109"/>
      <c r="D14" s="109"/>
      <c r="M14" s="105"/>
      <c r="N14" s="195"/>
      <c r="O14" s="102"/>
    </row>
    <row r="15" spans="1:26" x14ac:dyDescent="0.15">
      <c r="A15" s="87" t="s">
        <v>49</v>
      </c>
      <c r="B15" s="90" t="s">
        <v>623</v>
      </c>
      <c r="C15" s="109"/>
      <c r="D15" s="109"/>
      <c r="E15" s="189"/>
      <c r="F15" s="99">
        <v>120</v>
      </c>
      <c r="G15" s="99">
        <v>130</v>
      </c>
      <c r="H15" s="99">
        <v>12</v>
      </c>
      <c r="I15" s="99">
        <v>13</v>
      </c>
      <c r="J15" s="88" t="s">
        <v>557</v>
      </c>
      <c r="M15" s="105"/>
      <c r="N15" s="195"/>
      <c r="O15" s="102"/>
      <c r="P15" s="99" t="s">
        <v>558</v>
      </c>
      <c r="T15" s="134" t="s">
        <v>308</v>
      </c>
      <c r="U15" s="88" t="s">
        <v>373</v>
      </c>
      <c r="V15" s="120" t="s">
        <v>172</v>
      </c>
      <c r="W15" s="132" t="s">
        <v>548</v>
      </c>
    </row>
    <row r="16" spans="1:26" ht="4.5" customHeight="1" x14ac:dyDescent="0.15">
      <c r="A16" s="85"/>
      <c r="B16" s="89"/>
      <c r="C16" s="109"/>
      <c r="D16" s="109"/>
      <c r="M16" s="105"/>
      <c r="N16" s="195"/>
      <c r="O16" s="102"/>
      <c r="T16" s="134"/>
    </row>
    <row r="17" spans="1:23" x14ac:dyDescent="0.15">
      <c r="A17" s="87" t="s">
        <v>37</v>
      </c>
      <c r="B17" s="171" t="str">
        <f>INDEX(U5:U100,MATCH(B15,T5:T100,0))</f>
        <v>001 513 237 1961</v>
      </c>
      <c r="C17" s="109"/>
      <c r="D17" s="109"/>
      <c r="E17" s="189"/>
      <c r="J17" s="88" t="s">
        <v>348</v>
      </c>
      <c r="M17" s="105"/>
      <c r="N17" s="195"/>
      <c r="O17" s="102"/>
      <c r="P17" s="99" t="s">
        <v>277</v>
      </c>
      <c r="T17" s="134" t="s">
        <v>309</v>
      </c>
      <c r="U17" s="88" t="s">
        <v>374</v>
      </c>
      <c r="V17" s="120" t="s">
        <v>172</v>
      </c>
      <c r="W17" s="132" t="s">
        <v>549</v>
      </c>
    </row>
    <row r="18" spans="1:23" ht="4.5" customHeight="1" x14ac:dyDescent="0.15">
      <c r="A18" s="85"/>
      <c r="B18" s="89"/>
      <c r="C18" s="109"/>
      <c r="D18" s="109"/>
      <c r="M18" s="105"/>
      <c r="N18" s="195"/>
      <c r="O18" s="102"/>
      <c r="T18" s="134"/>
    </row>
    <row r="19" spans="1:23" x14ac:dyDescent="0.15">
      <c r="A19" s="87" t="s">
        <v>38</v>
      </c>
      <c r="B19" s="171" t="str">
        <f>INDEX(V5:V100,MATCH(B15,T5:T100,0))</f>
        <v>no Fax</v>
      </c>
      <c r="C19" s="109"/>
      <c r="D19" s="109"/>
      <c r="E19" s="189"/>
      <c r="M19" s="105"/>
      <c r="N19" s="195"/>
      <c r="O19" s="102"/>
      <c r="P19" s="99" t="s">
        <v>278</v>
      </c>
      <c r="T19" s="134" t="s">
        <v>314</v>
      </c>
      <c r="U19" s="88" t="s">
        <v>375</v>
      </c>
      <c r="V19" s="120" t="s">
        <v>172</v>
      </c>
      <c r="W19" s="132" t="s">
        <v>550</v>
      </c>
    </row>
    <row r="20" spans="1:23" ht="4.5" customHeight="1" x14ac:dyDescent="0.15">
      <c r="A20" s="85"/>
      <c r="B20" s="89"/>
      <c r="C20" s="109"/>
      <c r="D20" s="109"/>
      <c r="M20" s="105"/>
      <c r="N20" s="195"/>
      <c r="O20" s="102"/>
      <c r="T20" s="134"/>
    </row>
    <row r="21" spans="1:23" x14ac:dyDescent="0.15">
      <c r="A21" s="87" t="s">
        <v>39</v>
      </c>
      <c r="B21" s="173" t="str">
        <f>INDEX(W5:W100,MATCH(B15,T5:T100,0))</f>
        <v>bart.vermoesen@me.com</v>
      </c>
      <c r="C21" s="109"/>
      <c r="D21" s="109"/>
      <c r="E21" s="189"/>
      <c r="J21" s="99" t="s">
        <v>571</v>
      </c>
      <c r="M21" s="105"/>
      <c r="N21" s="196"/>
      <c r="O21" s="102"/>
      <c r="T21" s="134" t="s">
        <v>357</v>
      </c>
      <c r="U21" s="88" t="s">
        <v>376</v>
      </c>
      <c r="V21" s="120" t="s">
        <v>172</v>
      </c>
      <c r="W21" s="132" t="s">
        <v>551</v>
      </c>
    </row>
    <row r="22" spans="1:23" ht="4.5" customHeight="1" x14ac:dyDescent="0.15">
      <c r="A22" s="85"/>
      <c r="B22" s="89"/>
      <c r="C22" s="109"/>
      <c r="D22" s="109"/>
      <c r="J22" s="99" t="s">
        <v>572</v>
      </c>
      <c r="M22" s="105"/>
      <c r="N22" s="195"/>
      <c r="O22" s="102"/>
    </row>
    <row r="23" spans="1:23" x14ac:dyDescent="0.15">
      <c r="A23" s="87" t="s">
        <v>43</v>
      </c>
      <c r="B23" s="172" t="str">
        <f>Prospectus!E8</f>
        <v>Slovenian Table Tennis Association</v>
      </c>
      <c r="C23" s="109"/>
      <c r="D23" s="109"/>
      <c r="E23" s="189"/>
      <c r="M23" s="105"/>
      <c r="N23" s="195"/>
      <c r="O23" s="102"/>
      <c r="T23" s="134" t="s">
        <v>358</v>
      </c>
      <c r="U23" s="88" t="s">
        <v>377</v>
      </c>
      <c r="V23" s="120" t="s">
        <v>172</v>
      </c>
      <c r="W23" s="132" t="s">
        <v>359</v>
      </c>
    </row>
    <row r="24" spans="1:23" ht="4.5" customHeight="1" x14ac:dyDescent="0.15">
      <c r="A24" s="85"/>
      <c r="B24" s="89"/>
      <c r="C24" s="109"/>
      <c r="D24" s="109"/>
      <c r="M24" s="105"/>
      <c r="N24" s="195"/>
      <c r="O24" s="102"/>
      <c r="T24" s="134"/>
    </row>
    <row r="25" spans="1:23" x14ac:dyDescent="0.15">
      <c r="A25" s="87" t="s">
        <v>40</v>
      </c>
      <c r="B25" s="172" t="str">
        <f>Prospectus!E11</f>
        <v>+386 1 439 75 60</v>
      </c>
      <c r="C25" s="109"/>
      <c r="D25" s="109"/>
      <c r="E25" s="189"/>
      <c r="M25" s="105"/>
      <c r="N25" s="195"/>
      <c r="O25" s="102"/>
      <c r="T25" s="134" t="s">
        <v>360</v>
      </c>
      <c r="U25" s="88" t="s">
        <v>378</v>
      </c>
      <c r="V25" s="120" t="s">
        <v>172</v>
      </c>
      <c r="W25" s="132" t="s">
        <v>552</v>
      </c>
    </row>
    <row r="26" spans="1:23" ht="4.5" customHeight="1" x14ac:dyDescent="0.15">
      <c r="A26" s="85"/>
      <c r="B26" s="89"/>
      <c r="C26" s="109"/>
      <c r="D26" s="109"/>
      <c r="M26" s="105"/>
      <c r="N26" s="195"/>
      <c r="O26" s="102"/>
      <c r="T26" s="134"/>
    </row>
    <row r="27" spans="1:23" x14ac:dyDescent="0.15">
      <c r="A27" s="87" t="s">
        <v>41</v>
      </c>
      <c r="B27" s="172" t="str">
        <f>Prospectus!E12</f>
        <v>No fax</v>
      </c>
      <c r="C27" s="109"/>
      <c r="D27" s="109"/>
      <c r="E27" s="189"/>
      <c r="M27" s="105"/>
      <c r="N27" s="195"/>
      <c r="O27" s="102"/>
      <c r="T27" s="134" t="s">
        <v>361</v>
      </c>
      <c r="U27" s="88" t="s">
        <v>379</v>
      </c>
      <c r="V27" s="120" t="s">
        <v>172</v>
      </c>
      <c r="W27" s="132" t="s">
        <v>362</v>
      </c>
    </row>
    <row r="28" spans="1:23" ht="4.5" customHeight="1" x14ac:dyDescent="0.15">
      <c r="A28" s="85"/>
      <c r="B28" s="89"/>
      <c r="C28" s="109"/>
      <c r="D28" s="109"/>
      <c r="M28" s="105"/>
      <c r="N28" s="195"/>
      <c r="O28" s="102"/>
      <c r="T28" s="124"/>
    </row>
    <row r="29" spans="1:23" x14ac:dyDescent="0.15">
      <c r="A29" s="87" t="s">
        <v>42</v>
      </c>
      <c r="B29" s="174" t="str">
        <f>Prospectus!E13</f>
        <v>info@ntzs.si</v>
      </c>
      <c r="C29" s="109"/>
      <c r="D29" s="109"/>
      <c r="E29" s="189"/>
      <c r="M29" s="105"/>
      <c r="N29" s="195"/>
      <c r="O29" s="102"/>
      <c r="T29" s="134" t="s">
        <v>363</v>
      </c>
      <c r="U29" s="88" t="s">
        <v>380</v>
      </c>
      <c r="V29" s="120" t="s">
        <v>172</v>
      </c>
      <c r="W29" s="132" t="s">
        <v>553</v>
      </c>
    </row>
    <row r="30" spans="1:23" ht="4.5" customHeight="1" x14ac:dyDescent="0.15">
      <c r="A30" s="85"/>
      <c r="B30" s="89"/>
      <c r="C30" s="109"/>
      <c r="D30" s="109"/>
      <c r="M30" s="105"/>
      <c r="N30" s="195"/>
      <c r="O30" s="102"/>
      <c r="T30" s="124"/>
    </row>
    <row r="31" spans="1:23" x14ac:dyDescent="0.15">
      <c r="A31" s="87" t="s">
        <v>35</v>
      </c>
      <c r="B31" s="172">
        <f>Prospectus!G159</f>
        <v>0</v>
      </c>
      <c r="C31" s="109"/>
      <c r="D31" s="109"/>
      <c r="E31" s="189"/>
      <c r="M31" s="105"/>
      <c r="N31" s="195"/>
      <c r="O31" s="102"/>
      <c r="T31" s="134" t="s">
        <v>364</v>
      </c>
      <c r="U31" s="88" t="s">
        <v>381</v>
      </c>
      <c r="V31" s="120" t="s">
        <v>172</v>
      </c>
      <c r="W31" s="132" t="s">
        <v>365</v>
      </c>
    </row>
    <row r="32" spans="1:23" ht="4.5" customHeight="1" x14ac:dyDescent="0.15">
      <c r="A32" s="85"/>
      <c r="B32" s="89"/>
      <c r="C32" s="109"/>
      <c r="D32" s="109"/>
      <c r="M32" s="105"/>
      <c r="N32" s="195"/>
      <c r="O32" s="102"/>
      <c r="T32" s="124"/>
    </row>
    <row r="33" spans="1:23" x14ac:dyDescent="0.15">
      <c r="A33" s="87" t="s">
        <v>44</v>
      </c>
      <c r="B33" s="172">
        <f>Prospectus!G163</f>
        <v>43573</v>
      </c>
      <c r="C33" s="109"/>
      <c r="D33" s="109"/>
      <c r="E33" s="189"/>
      <c r="M33" s="105"/>
      <c r="N33" s="195"/>
      <c r="O33" s="102"/>
      <c r="R33" s="103"/>
      <c r="T33" s="134" t="s">
        <v>366</v>
      </c>
      <c r="U33" s="88" t="s">
        <v>382</v>
      </c>
      <c r="V33" s="120" t="s">
        <v>172</v>
      </c>
      <c r="W33" s="132" t="s">
        <v>367</v>
      </c>
    </row>
    <row r="34" spans="1:23" ht="4.5" customHeight="1" x14ac:dyDescent="0.15">
      <c r="A34" s="85"/>
      <c r="B34" s="89"/>
      <c r="C34" s="109"/>
      <c r="D34" s="109"/>
      <c r="M34" s="105"/>
      <c r="N34" s="195"/>
      <c r="O34" s="102"/>
      <c r="T34" s="124"/>
    </row>
    <row r="35" spans="1:23" x14ac:dyDescent="0.15">
      <c r="A35" s="87" t="s">
        <v>45</v>
      </c>
      <c r="B35" s="172">
        <f>Prospectus!G164</f>
        <v>43573</v>
      </c>
      <c r="C35" s="109"/>
      <c r="D35" s="109"/>
      <c r="E35" s="189"/>
      <c r="M35" s="105"/>
      <c r="N35" s="195"/>
      <c r="O35" s="102"/>
      <c r="T35" s="134" t="s">
        <v>623</v>
      </c>
      <c r="U35" s="106" t="s">
        <v>625</v>
      </c>
      <c r="V35" s="120" t="s">
        <v>172</v>
      </c>
      <c r="W35" s="132" t="s">
        <v>624</v>
      </c>
    </row>
    <row r="36" spans="1:23" ht="4.5" customHeight="1" x14ac:dyDescent="0.15">
      <c r="A36" s="85"/>
      <c r="B36" s="89"/>
      <c r="C36" s="109"/>
      <c r="D36" s="109"/>
      <c r="M36" s="105"/>
      <c r="N36" s="195"/>
      <c r="O36" s="102"/>
      <c r="T36" s="124"/>
    </row>
    <row r="37" spans="1:23" x14ac:dyDescent="0.15">
      <c r="A37" s="394" t="s">
        <v>47</v>
      </c>
      <c r="B37" s="393"/>
      <c r="C37" s="109"/>
      <c r="D37" s="109"/>
      <c r="M37" s="105"/>
      <c r="N37" s="195"/>
      <c r="O37" s="102"/>
      <c r="T37" s="124"/>
    </row>
    <row r="38" spans="1:23" ht="4.5" customHeight="1" x14ac:dyDescent="0.15">
      <c r="A38" s="85"/>
      <c r="B38" s="89"/>
      <c r="C38" s="109"/>
      <c r="D38" s="109"/>
      <c r="M38" s="105"/>
      <c r="N38" s="195"/>
      <c r="O38" s="102"/>
      <c r="T38" s="124"/>
    </row>
    <row r="39" spans="1:23" x14ac:dyDescent="0.15">
      <c r="A39" s="87" t="s">
        <v>48</v>
      </c>
      <c r="B39" s="172">
        <f>B9-3</f>
        <v>43590</v>
      </c>
      <c r="C39" s="109"/>
      <c r="D39" s="109"/>
      <c r="E39" s="189"/>
      <c r="M39" s="105"/>
      <c r="N39" s="195"/>
      <c r="O39" s="102"/>
      <c r="T39" s="123"/>
    </row>
    <row r="40" spans="1:23" ht="4.5" customHeight="1" x14ac:dyDescent="0.15">
      <c r="A40" s="85"/>
      <c r="B40" s="89"/>
      <c r="C40" s="109"/>
      <c r="D40" s="109"/>
      <c r="M40" s="105"/>
      <c r="N40" s="195"/>
      <c r="O40" s="102"/>
      <c r="T40" s="124"/>
    </row>
    <row r="41" spans="1:23" x14ac:dyDescent="0.15">
      <c r="A41" s="87" t="s">
        <v>50</v>
      </c>
      <c r="B41" s="170">
        <f>INDEX(Events!C2:C12,MATCH(B7,Events!D2:D12,0))</f>
        <v>30000</v>
      </c>
      <c r="C41" s="109"/>
      <c r="D41" s="109"/>
      <c r="M41" s="105"/>
      <c r="N41" s="195"/>
      <c r="O41" s="102"/>
      <c r="T41" s="123"/>
    </row>
    <row r="42" spans="1:23" ht="4.5" customHeight="1" x14ac:dyDescent="0.15">
      <c r="A42" s="85"/>
      <c r="B42" s="89"/>
      <c r="C42" s="109"/>
      <c r="D42" s="109"/>
      <c r="M42" s="105"/>
      <c r="N42" s="195"/>
      <c r="O42" s="102"/>
      <c r="T42" s="124"/>
    </row>
    <row r="43" spans="1:23" x14ac:dyDescent="0.15">
      <c r="A43" s="87" t="s">
        <v>53</v>
      </c>
      <c r="B43" s="175" t="s">
        <v>58</v>
      </c>
      <c r="C43" s="109"/>
      <c r="D43" s="145"/>
      <c r="E43" s="190"/>
      <c r="F43" s="104"/>
      <c r="G43" s="104"/>
      <c r="H43" s="136"/>
      <c r="I43" s="137"/>
      <c r="J43" s="91"/>
      <c r="M43" s="106"/>
      <c r="N43" s="195"/>
      <c r="O43" s="102"/>
      <c r="T43" s="123"/>
    </row>
    <row r="44" spans="1:23" ht="4.5" customHeight="1" x14ac:dyDescent="0.15">
      <c r="A44" s="85"/>
      <c r="B44" s="89"/>
      <c r="C44" s="109"/>
      <c r="D44" s="109"/>
      <c r="F44" s="105"/>
      <c r="G44" s="105"/>
      <c r="H44" s="138"/>
      <c r="I44" s="139"/>
      <c r="M44" s="105"/>
      <c r="N44" s="195"/>
      <c r="O44" s="102"/>
      <c r="T44" s="124"/>
    </row>
    <row r="45" spans="1:23" x14ac:dyDescent="0.15">
      <c r="A45" s="92" t="s">
        <v>59</v>
      </c>
      <c r="B45" s="183">
        <f>INDEX(H9:I15,MATCH(B5,J9:J15),MATCH(B43,H7:I7))</f>
        <v>12</v>
      </c>
      <c r="C45" s="109"/>
      <c r="D45" s="186"/>
      <c r="E45" s="190"/>
      <c r="F45" s="91"/>
      <c r="G45" s="91"/>
      <c r="H45" s="136"/>
      <c r="I45" s="136"/>
      <c r="J45" s="104"/>
      <c r="M45" s="105"/>
      <c r="N45" s="195"/>
      <c r="O45" s="102"/>
      <c r="T45" s="133"/>
    </row>
    <row r="46" spans="1:23" ht="4.5" customHeight="1" x14ac:dyDescent="0.15">
      <c r="A46" s="85"/>
      <c r="B46" s="184"/>
      <c r="C46" s="109"/>
      <c r="D46" s="187"/>
      <c r="H46" s="138"/>
      <c r="I46" s="140"/>
      <c r="J46" s="105"/>
      <c r="M46" s="105"/>
      <c r="N46" s="195"/>
      <c r="T46" s="124"/>
    </row>
    <row r="47" spans="1:23" x14ac:dyDescent="0.2">
      <c r="A47" s="92" t="s">
        <v>215</v>
      </c>
      <c r="B47" s="185">
        <f>INDEX(F9:G15,MATCH(B5,J9:J15),MATCH(B43,F7:G7))</f>
        <v>120</v>
      </c>
      <c r="C47" s="109"/>
      <c r="D47" s="186"/>
      <c r="E47" s="190"/>
      <c r="F47" s="91"/>
      <c r="G47" s="91"/>
      <c r="H47" s="138"/>
      <c r="I47" s="141"/>
      <c r="J47" s="104"/>
      <c r="M47" s="105"/>
      <c r="N47" s="195"/>
      <c r="T47" s="117"/>
    </row>
    <row r="48" spans="1:23" ht="4.5" customHeight="1" x14ac:dyDescent="0.15">
      <c r="A48" s="85"/>
      <c r="B48" s="184"/>
      <c r="C48" s="109"/>
      <c r="D48" s="111"/>
      <c r="H48" s="138"/>
      <c r="I48" s="140"/>
      <c r="J48" s="102"/>
      <c r="M48" s="88"/>
      <c r="N48" s="196"/>
    </row>
    <row r="49" spans="1:14" x14ac:dyDescent="0.15">
      <c r="A49" s="92" t="s">
        <v>214</v>
      </c>
      <c r="B49" s="177">
        <f>B47</f>
        <v>120</v>
      </c>
      <c r="C49" s="109"/>
      <c r="D49" s="94"/>
      <c r="E49" s="190"/>
      <c r="F49" s="104"/>
      <c r="G49" s="104"/>
      <c r="H49" s="136"/>
      <c r="I49" s="137"/>
      <c r="J49" s="91"/>
      <c r="M49" s="106"/>
      <c r="N49" s="197"/>
    </row>
    <row r="50" spans="1:14" ht="4.5" customHeight="1" x14ac:dyDescent="0.15">
      <c r="A50" s="85"/>
      <c r="B50" s="89"/>
      <c r="C50" s="109"/>
      <c r="D50" s="111"/>
      <c r="E50" s="190"/>
      <c r="F50" s="105"/>
      <c r="G50" s="105"/>
      <c r="H50" s="138"/>
      <c r="I50" s="140"/>
      <c r="J50" s="91"/>
      <c r="M50" s="88"/>
      <c r="N50" s="196"/>
    </row>
    <row r="51" spans="1:14" ht="66" customHeight="1" x14ac:dyDescent="0.15">
      <c r="A51" s="143" t="s">
        <v>184</v>
      </c>
      <c r="B51" s="144" t="s">
        <v>421</v>
      </c>
      <c r="C51" s="109"/>
      <c r="D51" s="94"/>
      <c r="E51" s="190"/>
      <c r="F51" s="104"/>
      <c r="G51" s="104"/>
      <c r="H51" s="136"/>
      <c r="I51" s="137"/>
      <c r="J51" s="91"/>
      <c r="M51" s="88"/>
      <c r="N51" s="196"/>
    </row>
    <row r="52" spans="1:14" ht="4.5" customHeight="1" x14ac:dyDescent="0.15">
      <c r="A52" s="85"/>
      <c r="B52" s="89"/>
      <c r="C52" s="109"/>
      <c r="D52" s="111"/>
      <c r="E52" s="190"/>
      <c r="I52" s="127"/>
      <c r="J52" s="91"/>
    </row>
    <row r="53" spans="1:14" ht="16" x14ac:dyDescent="0.15">
      <c r="A53" s="178" t="s">
        <v>185</v>
      </c>
      <c r="B53" s="179" t="s">
        <v>273</v>
      </c>
      <c r="C53" s="109"/>
      <c r="D53" s="94"/>
      <c r="E53" s="190"/>
      <c r="F53" s="101"/>
      <c r="G53" s="101"/>
      <c r="I53" s="135"/>
      <c r="J53" s="91"/>
    </row>
    <row r="54" spans="1:14" ht="4.5" customHeight="1" x14ac:dyDescent="0.15">
      <c r="A54" s="85"/>
      <c r="B54" s="89"/>
      <c r="C54" s="109"/>
      <c r="D54" s="111"/>
      <c r="E54" s="190"/>
      <c r="I54" s="127"/>
      <c r="J54" s="91"/>
    </row>
    <row r="55" spans="1:14" ht="16" x14ac:dyDescent="0.15">
      <c r="A55" s="178" t="s">
        <v>185</v>
      </c>
      <c r="B55" s="179" t="s">
        <v>274</v>
      </c>
      <c r="C55" s="109"/>
      <c r="D55" s="94"/>
      <c r="E55" s="190"/>
      <c r="I55" s="135"/>
      <c r="J55" s="91"/>
    </row>
    <row r="56" spans="1:14" ht="4.5" customHeight="1" x14ac:dyDescent="0.15">
      <c r="A56" s="85"/>
      <c r="B56" s="89"/>
      <c r="C56" s="109"/>
      <c r="D56" s="111"/>
      <c r="E56" s="190"/>
      <c r="I56" s="127"/>
      <c r="J56" s="91"/>
    </row>
    <row r="57" spans="1:14" ht="16" x14ac:dyDescent="0.15">
      <c r="A57" s="170" t="s">
        <v>185</v>
      </c>
      <c r="B57" s="179" t="s">
        <v>275</v>
      </c>
      <c r="C57" s="109"/>
      <c r="D57" s="94"/>
      <c r="E57" s="190"/>
      <c r="I57" s="135"/>
      <c r="J57" s="91"/>
    </row>
    <row r="58" spans="1:14" ht="4.5" customHeight="1" x14ac:dyDescent="0.15">
      <c r="A58" s="85"/>
      <c r="B58" s="89"/>
      <c r="C58" s="109"/>
      <c r="D58" s="111"/>
      <c r="E58" s="190"/>
      <c r="I58" s="127"/>
      <c r="J58" s="91"/>
    </row>
    <row r="59" spans="1:14" ht="16" x14ac:dyDescent="0.15">
      <c r="A59" s="170" t="s">
        <v>185</v>
      </c>
      <c r="B59" s="179" t="s">
        <v>276</v>
      </c>
      <c r="C59" s="109"/>
      <c r="D59" s="94"/>
      <c r="E59" s="190"/>
      <c r="I59" s="135"/>
      <c r="J59" s="91"/>
    </row>
    <row r="60" spans="1:14" ht="4.5" customHeight="1" x14ac:dyDescent="0.15">
      <c r="A60" s="85"/>
      <c r="B60" s="89"/>
      <c r="C60" s="109"/>
      <c r="D60" s="111"/>
      <c r="E60" s="190"/>
      <c r="I60" s="127"/>
      <c r="J60" s="91"/>
    </row>
    <row r="61" spans="1:14" ht="16" x14ac:dyDescent="0.15">
      <c r="A61" s="170" t="str">
        <f>IF(B5="Challenge PLUS","mandatory event",IF(B5="Challenge","no"))</f>
        <v>no</v>
      </c>
      <c r="B61" s="179" t="s">
        <v>558</v>
      </c>
      <c r="C61" s="109"/>
      <c r="D61" s="94"/>
      <c r="E61" s="190"/>
      <c r="I61" s="135"/>
      <c r="J61" s="91"/>
    </row>
    <row r="62" spans="1:14" ht="4.5" customHeight="1" x14ac:dyDescent="0.15">
      <c r="A62" s="85"/>
      <c r="B62" s="89"/>
      <c r="C62" s="109"/>
      <c r="D62" s="111"/>
      <c r="E62" s="190"/>
      <c r="I62" s="127"/>
      <c r="J62" s="91"/>
    </row>
    <row r="63" spans="1:14" ht="16" x14ac:dyDescent="0.15">
      <c r="A63" s="170" t="str">
        <f>INDEX(Events!F2:F29,MATCH(B7,Events!D2:D12,0))</f>
        <v>mandatory event</v>
      </c>
      <c r="B63" s="179" t="s">
        <v>277</v>
      </c>
      <c r="C63" s="109"/>
      <c r="D63" s="94"/>
      <c r="E63" s="190"/>
      <c r="I63" s="135"/>
      <c r="J63" s="91"/>
    </row>
    <row r="64" spans="1:14" ht="4.5" customHeight="1" x14ac:dyDescent="0.15">
      <c r="A64" s="85"/>
      <c r="B64" s="89"/>
      <c r="C64" s="109"/>
      <c r="D64" s="111"/>
      <c r="E64" s="190"/>
      <c r="I64" s="127"/>
      <c r="J64" s="91"/>
    </row>
    <row r="65" spans="1:10" ht="16" x14ac:dyDescent="0.15">
      <c r="A65" s="170" t="s">
        <v>185</v>
      </c>
      <c r="B65" s="179" t="s">
        <v>278</v>
      </c>
      <c r="C65" s="109"/>
      <c r="D65" s="94"/>
      <c r="E65" s="190"/>
      <c r="I65" s="135"/>
      <c r="J65" s="91"/>
    </row>
    <row r="66" spans="1:10" ht="4.5" customHeight="1" x14ac:dyDescent="0.15">
      <c r="A66" s="85"/>
      <c r="B66" s="89"/>
      <c r="C66" s="109"/>
      <c r="D66" s="111"/>
      <c r="E66" s="190"/>
      <c r="I66" s="127"/>
      <c r="J66" s="91"/>
    </row>
    <row r="67" spans="1:10" ht="16" x14ac:dyDescent="0.15">
      <c r="A67" s="170"/>
      <c r="B67" s="180"/>
      <c r="C67" s="109"/>
      <c r="D67" s="94"/>
      <c r="E67" s="190"/>
      <c r="I67" s="135"/>
      <c r="J67" s="91"/>
    </row>
    <row r="68" spans="1:10" ht="4.5" customHeight="1" x14ac:dyDescent="0.15">
      <c r="A68" s="85"/>
      <c r="B68" s="89"/>
      <c r="C68" s="109"/>
      <c r="D68" s="111"/>
      <c r="E68" s="190"/>
      <c r="I68" s="127"/>
      <c r="J68" s="91"/>
    </row>
    <row r="69" spans="1:10" ht="16" x14ac:dyDescent="0.15">
      <c r="A69" s="170"/>
      <c r="B69" s="180"/>
      <c r="C69" s="109"/>
      <c r="D69" s="94"/>
      <c r="E69" s="190"/>
      <c r="I69" s="135"/>
      <c r="J69" s="91"/>
    </row>
    <row r="70" spans="1:10" ht="4.5" customHeight="1" x14ac:dyDescent="0.15">
      <c r="A70" s="85"/>
      <c r="B70" s="89"/>
      <c r="C70" s="109"/>
      <c r="D70" s="111"/>
      <c r="E70" s="190"/>
      <c r="I70" s="127"/>
      <c r="J70" s="91"/>
    </row>
    <row r="71" spans="1:10" ht="16" x14ac:dyDescent="0.15">
      <c r="A71" s="170"/>
      <c r="B71" s="180"/>
      <c r="C71" s="109"/>
      <c r="D71" s="94"/>
      <c r="E71" s="190"/>
      <c r="I71" s="135"/>
      <c r="J71" s="91"/>
    </row>
    <row r="72" spans="1:10" ht="4.5" customHeight="1" x14ac:dyDescent="0.15">
      <c r="A72" s="85"/>
      <c r="B72" s="89"/>
      <c r="C72" s="109"/>
      <c r="D72" s="111"/>
      <c r="E72" s="190"/>
      <c r="I72" s="127"/>
      <c r="J72" s="91"/>
    </row>
    <row r="73" spans="1:10" ht="16" x14ac:dyDescent="0.15">
      <c r="A73" s="170"/>
      <c r="B73" s="180"/>
      <c r="C73" s="109"/>
      <c r="D73" s="94"/>
      <c r="E73" s="190"/>
      <c r="I73" s="135"/>
      <c r="J73" s="91"/>
    </row>
    <row r="74" spans="1:10" ht="4" customHeight="1" x14ac:dyDescent="0.15">
      <c r="A74" s="85"/>
      <c r="B74" s="89"/>
      <c r="C74" s="109"/>
      <c r="D74" s="94"/>
      <c r="E74" s="190"/>
      <c r="I74" s="135"/>
      <c r="J74" s="91"/>
    </row>
    <row r="75" spans="1:10" ht="16" x14ac:dyDescent="0.15">
      <c r="A75" s="170"/>
      <c r="B75" s="180"/>
      <c r="C75" s="109"/>
      <c r="D75" s="94"/>
      <c r="E75" s="190"/>
      <c r="I75" s="135"/>
      <c r="J75" s="91"/>
    </row>
    <row r="76" spans="1:10" ht="4" customHeight="1" x14ac:dyDescent="0.15">
      <c r="A76" s="85"/>
      <c r="B76" s="89"/>
      <c r="C76" s="109"/>
      <c r="D76" s="94"/>
      <c r="E76" s="190"/>
      <c r="I76" s="135"/>
      <c r="J76" s="91"/>
    </row>
    <row r="77" spans="1:10" ht="16" x14ac:dyDescent="0.15">
      <c r="A77" s="170"/>
      <c r="B77" s="180"/>
      <c r="C77" s="109"/>
      <c r="D77" s="94"/>
      <c r="E77" s="190"/>
      <c r="I77" s="135"/>
      <c r="J77" s="91"/>
    </row>
    <row r="78" spans="1:10" ht="4" customHeight="1" x14ac:dyDescent="0.15">
      <c r="A78" s="85"/>
      <c r="B78" s="89"/>
      <c r="C78" s="109"/>
      <c r="D78" s="94"/>
      <c r="E78" s="190"/>
    </row>
    <row r="79" spans="1:10" ht="17" customHeight="1" x14ac:dyDescent="0.15">
      <c r="A79" s="176"/>
      <c r="B79" s="180"/>
      <c r="C79" s="109"/>
      <c r="D79" s="109"/>
    </row>
    <row r="80" spans="1:10" ht="4" customHeight="1" x14ac:dyDescent="0.15">
      <c r="A80" s="85"/>
      <c r="B80" s="89"/>
      <c r="C80" s="109"/>
      <c r="D80" s="109"/>
    </row>
    <row r="81" spans="1:4" ht="17" customHeight="1" x14ac:dyDescent="0.15">
      <c r="A81" s="176"/>
      <c r="B81" s="181"/>
      <c r="C81" s="109"/>
      <c r="D81" s="109"/>
    </row>
    <row r="82" spans="1:4" ht="4" customHeight="1" x14ac:dyDescent="0.15">
      <c r="A82" s="85"/>
      <c r="B82" s="89"/>
      <c r="C82" s="109"/>
      <c r="D82" s="109"/>
    </row>
    <row r="83" spans="1:4" ht="17" customHeight="1" x14ac:dyDescent="0.15">
      <c r="A83" s="95"/>
      <c r="B83" s="96"/>
      <c r="C83" s="109"/>
      <c r="D83" s="109"/>
    </row>
    <row r="84" spans="1:4" ht="4" customHeight="1" x14ac:dyDescent="0.15">
      <c r="A84" s="97"/>
      <c r="B84" s="98"/>
      <c r="C84" s="109"/>
      <c r="D84" s="109"/>
    </row>
    <row r="85" spans="1:4" x14ac:dyDescent="0.15">
      <c r="A85" s="110"/>
      <c r="B85" s="111"/>
      <c r="C85" s="109"/>
      <c r="D85" s="109"/>
    </row>
    <row r="86" spans="1:4" ht="4" customHeight="1" x14ac:dyDescent="0.15">
      <c r="A86" s="128"/>
      <c r="B86" s="130"/>
      <c r="C86" s="109"/>
      <c r="D86" s="109"/>
    </row>
    <row r="87" spans="1:4" x14ac:dyDescent="0.15">
      <c r="A87" s="128"/>
      <c r="B87" s="129"/>
      <c r="C87" s="109"/>
      <c r="D87" s="109"/>
    </row>
    <row r="88" spans="1:4" ht="4" customHeight="1" x14ac:dyDescent="0.15">
      <c r="A88" s="128"/>
      <c r="B88" s="130"/>
      <c r="C88" s="109"/>
      <c r="D88" s="109"/>
    </row>
    <row r="89" spans="1:4" x14ac:dyDescent="0.15">
      <c r="A89" s="128"/>
      <c r="B89" s="129"/>
      <c r="C89" s="109"/>
      <c r="D89" s="109"/>
    </row>
    <row r="90" spans="1:4" ht="4" customHeight="1" x14ac:dyDescent="0.15">
      <c r="A90" s="128"/>
      <c r="B90" s="130"/>
      <c r="C90" s="109"/>
      <c r="D90" s="109"/>
    </row>
    <row r="91" spans="1:4" x14ac:dyDescent="0.15">
      <c r="A91" s="128"/>
      <c r="B91" s="129"/>
      <c r="C91" s="109"/>
      <c r="D91" s="109"/>
    </row>
    <row r="92" spans="1:4" ht="4" customHeight="1" x14ac:dyDescent="0.15">
      <c r="A92" s="128"/>
      <c r="B92" s="130"/>
      <c r="C92" s="109"/>
      <c r="D92" s="109"/>
    </row>
    <row r="93" spans="1:4" x14ac:dyDescent="0.15">
      <c r="A93" s="128"/>
      <c r="B93" s="131"/>
      <c r="C93" s="109"/>
      <c r="D93" s="109"/>
    </row>
    <row r="94" spans="1:4" ht="4" customHeight="1" x14ac:dyDescent="0.15">
      <c r="A94" s="128"/>
      <c r="B94" s="130"/>
      <c r="C94" s="109"/>
      <c r="D94" s="109"/>
    </row>
    <row r="95" spans="1:4" x14ac:dyDescent="0.15">
      <c r="A95" s="128"/>
      <c r="B95" s="130"/>
      <c r="C95" s="109"/>
      <c r="D95" s="109"/>
    </row>
    <row r="96" spans="1:4" ht="4" customHeight="1" x14ac:dyDescent="0.15">
      <c r="A96" s="128"/>
      <c r="B96" s="130"/>
      <c r="C96" s="109"/>
      <c r="D96" s="109"/>
    </row>
    <row r="97" spans="1:4" x14ac:dyDescent="0.15">
      <c r="A97" s="128"/>
      <c r="B97" s="129"/>
      <c r="C97" s="109"/>
      <c r="D97" s="109"/>
    </row>
    <row r="98" spans="1:4" ht="4" customHeight="1" x14ac:dyDescent="0.15">
      <c r="A98" s="128"/>
      <c r="B98" s="130"/>
      <c r="C98" s="109"/>
      <c r="D98" s="109"/>
    </row>
    <row r="99" spans="1:4" x14ac:dyDescent="0.15">
      <c r="A99" s="128"/>
      <c r="B99" s="129"/>
      <c r="C99" s="109"/>
      <c r="D99" s="109"/>
    </row>
    <row r="100" spans="1:4" ht="4" customHeight="1" x14ac:dyDescent="0.15">
      <c r="A100" s="128"/>
      <c r="B100" s="130"/>
      <c r="C100" s="109"/>
      <c r="D100" s="109"/>
    </row>
    <row r="101" spans="1:4" x14ac:dyDescent="0.15">
      <c r="A101" s="128"/>
      <c r="B101" s="129"/>
      <c r="C101" s="109"/>
      <c r="D101" s="109"/>
    </row>
    <row r="102" spans="1:4" ht="4" customHeight="1" x14ac:dyDescent="0.15">
      <c r="A102" s="128"/>
      <c r="B102" s="130"/>
      <c r="C102" s="109"/>
      <c r="D102" s="109"/>
    </row>
    <row r="103" spans="1:4" x14ac:dyDescent="0.15">
      <c r="A103" s="128"/>
      <c r="B103" s="131"/>
      <c r="C103" s="109"/>
      <c r="D103" s="109"/>
    </row>
    <row r="104" spans="1:4" ht="4" customHeight="1" x14ac:dyDescent="0.15">
      <c r="A104" s="128"/>
      <c r="B104" s="130"/>
      <c r="C104" s="109"/>
      <c r="D104" s="109"/>
    </row>
    <row r="105" spans="1:4" x14ac:dyDescent="0.15">
      <c r="A105" s="128"/>
      <c r="B105" s="130"/>
      <c r="C105" s="114"/>
      <c r="D105" s="114"/>
    </row>
    <row r="106" spans="1:4" ht="4" customHeight="1" x14ac:dyDescent="0.15">
      <c r="A106" s="110"/>
      <c r="B106" s="130"/>
      <c r="C106" s="114"/>
      <c r="D106" s="114"/>
    </row>
    <row r="107" spans="1:4" x14ac:dyDescent="0.15">
      <c r="A107" s="110"/>
      <c r="B107" s="129"/>
      <c r="C107" s="114"/>
      <c r="D107" s="114"/>
    </row>
    <row r="108" spans="1:4" ht="4" customHeight="1" x14ac:dyDescent="0.15">
      <c r="A108" s="110"/>
      <c r="B108" s="130"/>
      <c r="C108" s="114"/>
      <c r="D108" s="114"/>
    </row>
    <row r="109" spans="1:4" x14ac:dyDescent="0.15">
      <c r="A109" s="110"/>
      <c r="B109" s="129"/>
      <c r="C109" s="114"/>
      <c r="D109" s="114"/>
    </row>
    <row r="110" spans="1:4" ht="4" customHeight="1" x14ac:dyDescent="0.15">
      <c r="A110" s="110"/>
      <c r="B110" s="130"/>
      <c r="C110" s="114"/>
      <c r="D110" s="114"/>
    </row>
    <row r="111" spans="1:4" x14ac:dyDescent="0.15">
      <c r="A111" s="110"/>
      <c r="B111" s="129"/>
      <c r="C111" s="114"/>
      <c r="D111" s="114"/>
    </row>
    <row r="112" spans="1:4" ht="4" customHeight="1" x14ac:dyDescent="0.15">
      <c r="A112" s="110"/>
      <c r="B112" s="130"/>
      <c r="C112" s="114"/>
      <c r="D112" s="114"/>
    </row>
    <row r="113" spans="1:4" x14ac:dyDescent="0.15">
      <c r="A113" s="110"/>
      <c r="B113" s="131"/>
      <c r="C113" s="114"/>
      <c r="D113" s="114"/>
    </row>
    <row r="114" spans="1:4" ht="4" customHeight="1" x14ac:dyDescent="0.15">
      <c r="A114" s="110"/>
      <c r="B114" s="130"/>
      <c r="C114" s="114"/>
      <c r="D114" s="114"/>
    </row>
    <row r="115" spans="1:4" x14ac:dyDescent="0.15">
      <c r="A115" s="110"/>
      <c r="B115" s="130"/>
      <c r="C115" s="114"/>
      <c r="D115" s="114"/>
    </row>
    <row r="116" spans="1:4" ht="4" customHeight="1" x14ac:dyDescent="0.15">
      <c r="A116" s="110"/>
      <c r="B116" s="130"/>
      <c r="C116" s="114"/>
      <c r="D116" s="114"/>
    </row>
    <row r="117" spans="1:4" x14ac:dyDescent="0.15">
      <c r="A117" s="110"/>
      <c r="B117" s="129"/>
      <c r="C117" s="114"/>
      <c r="D117" s="114"/>
    </row>
    <row r="118" spans="1:4" ht="4" customHeight="1" x14ac:dyDescent="0.15">
      <c r="A118" s="110"/>
      <c r="B118" s="130"/>
      <c r="C118" s="114"/>
      <c r="D118" s="114"/>
    </row>
    <row r="119" spans="1:4" x14ac:dyDescent="0.15">
      <c r="A119" s="110"/>
      <c r="B119" s="129"/>
      <c r="C119" s="114"/>
      <c r="D119" s="114"/>
    </row>
    <row r="120" spans="1:4" ht="4" customHeight="1" x14ac:dyDescent="0.15">
      <c r="A120" s="110"/>
      <c r="B120" s="130"/>
      <c r="C120" s="114"/>
      <c r="D120" s="114"/>
    </row>
    <row r="121" spans="1:4" x14ac:dyDescent="0.15">
      <c r="A121" s="110"/>
      <c r="B121" s="129"/>
      <c r="C121" s="114"/>
      <c r="D121" s="114"/>
    </row>
    <row r="122" spans="1:4" ht="4" customHeight="1" x14ac:dyDescent="0.15">
      <c r="A122" s="110"/>
      <c r="B122" s="130"/>
      <c r="C122" s="114"/>
      <c r="D122" s="114"/>
    </row>
    <row r="123" spans="1:4" x14ac:dyDescent="0.15">
      <c r="A123" s="110"/>
      <c r="B123" s="131"/>
      <c r="C123" s="114"/>
      <c r="D123" s="114"/>
    </row>
    <row r="124" spans="1:4" ht="4" customHeight="1" x14ac:dyDescent="0.15">
      <c r="A124" s="110"/>
      <c r="B124" s="130"/>
      <c r="C124" s="114"/>
      <c r="D124" s="114"/>
    </row>
    <row r="125" spans="1:4" x14ac:dyDescent="0.15">
      <c r="A125" s="110"/>
      <c r="B125" s="130"/>
      <c r="C125" s="114"/>
      <c r="D125" s="114"/>
    </row>
    <row r="126" spans="1:4" ht="4" customHeight="1" x14ac:dyDescent="0.15">
      <c r="A126" s="110"/>
      <c r="B126" s="130"/>
      <c r="C126" s="114"/>
      <c r="D126" s="114"/>
    </row>
    <row r="127" spans="1:4" x14ac:dyDescent="0.15">
      <c r="A127" s="110"/>
      <c r="B127" s="129"/>
      <c r="C127" s="114"/>
      <c r="D127" s="114"/>
    </row>
    <row r="128" spans="1:4" ht="4" customHeight="1" x14ac:dyDescent="0.15">
      <c r="A128" s="110"/>
      <c r="B128" s="130"/>
      <c r="C128" s="114"/>
      <c r="D128" s="114"/>
    </row>
    <row r="129" spans="1:4" x14ac:dyDescent="0.15">
      <c r="A129" s="110"/>
      <c r="B129" s="129"/>
      <c r="C129" s="114"/>
      <c r="D129" s="114"/>
    </row>
    <row r="130" spans="1:4" ht="4" customHeight="1" x14ac:dyDescent="0.15">
      <c r="A130" s="110"/>
      <c r="B130" s="130"/>
      <c r="C130" s="114"/>
      <c r="D130" s="114"/>
    </row>
    <row r="131" spans="1:4" x14ac:dyDescent="0.15">
      <c r="A131" s="110"/>
      <c r="B131" s="129"/>
      <c r="C131" s="114"/>
      <c r="D131" s="114"/>
    </row>
    <row r="132" spans="1:4" ht="4" customHeight="1" x14ac:dyDescent="0.15">
      <c r="A132" s="110"/>
      <c r="B132" s="130"/>
      <c r="C132" s="114"/>
      <c r="D132" s="114"/>
    </row>
    <row r="133" spans="1:4" x14ac:dyDescent="0.15">
      <c r="A133" s="110"/>
      <c r="B133" s="146"/>
      <c r="C133" s="114"/>
      <c r="D133" s="114"/>
    </row>
    <row r="134" spans="1:4" ht="4" customHeight="1" x14ac:dyDescent="0.15">
      <c r="A134" s="110"/>
      <c r="B134" s="130"/>
      <c r="C134" s="114"/>
      <c r="D134" s="114"/>
    </row>
    <row r="135" spans="1:4" x14ac:dyDescent="0.15">
      <c r="A135" s="110"/>
      <c r="B135" s="130"/>
      <c r="C135" s="114"/>
      <c r="D135" s="114"/>
    </row>
    <row r="136" spans="1:4" x14ac:dyDescent="0.15">
      <c r="A136" s="110"/>
      <c r="B136" s="130"/>
      <c r="C136" s="114"/>
      <c r="D136" s="114"/>
    </row>
    <row r="137" spans="1:4" x14ac:dyDescent="0.15">
      <c r="A137" s="110"/>
      <c r="B137" s="130"/>
      <c r="C137" s="114"/>
      <c r="D137" s="114"/>
    </row>
    <row r="138" spans="1:4" x14ac:dyDescent="0.15">
      <c r="A138" s="110"/>
      <c r="B138" s="111"/>
      <c r="C138" s="109"/>
      <c r="D138" s="109"/>
    </row>
    <row r="139" spans="1:4" x14ac:dyDescent="0.15">
      <c r="A139" s="110"/>
      <c r="B139" s="111"/>
      <c r="C139" s="109"/>
      <c r="D139" s="109"/>
    </row>
    <row r="140" spans="1:4" x14ac:dyDescent="0.15">
      <c r="A140" s="110"/>
      <c r="B140" s="111"/>
      <c r="C140" s="109"/>
      <c r="D140" s="109"/>
    </row>
    <row r="141" spans="1:4" x14ac:dyDescent="0.15">
      <c r="A141" s="110"/>
      <c r="B141" s="111"/>
      <c r="C141" s="109"/>
      <c r="D141" s="109"/>
    </row>
    <row r="142" spans="1:4" x14ac:dyDescent="0.15">
      <c r="A142" s="110"/>
      <c r="B142" s="111"/>
      <c r="C142" s="109"/>
      <c r="D142" s="109"/>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B15" xr:uid="{00000000-0002-0000-0200-000002000000}">
      <formula1>$T$5:$T$50</formula1>
    </dataValidation>
    <dataValidation type="list" allowBlank="1" showInputMessage="1" showErrorMessage="1" sqref="A59 A57 A55 A53 A63 A65" xr:uid="{00000000-0002-0000-0200-000003000000}">
      <formula1>$O$5:$O$9</formula1>
    </dataValidation>
  </dataValidations>
  <hyperlinks>
    <hyperlink ref="W5" r:id="rId1" xr:uid="{00000000-0004-0000-0200-000000000000}"/>
    <hyperlink ref="W7" r:id="rId2" xr:uid="{00000000-0004-0000-0200-000001000000}"/>
    <hyperlink ref="W9" r:id="rId3" xr:uid="{00000000-0004-0000-0200-000002000000}"/>
    <hyperlink ref="W11" r:id="rId4" xr:uid="{00000000-0004-0000-0200-000003000000}"/>
    <hyperlink ref="W13" r:id="rId5" xr:uid="{00000000-0004-0000-0200-000004000000}"/>
    <hyperlink ref="W27" r:id="rId6" xr:uid="{00000000-0004-0000-0200-000005000000}"/>
    <hyperlink ref="W31" r:id="rId7" xr:uid="{00000000-0004-0000-0200-000006000000}"/>
    <hyperlink ref="W33" r:id="rId8" xr:uid="{00000000-0004-0000-0200-000007000000}"/>
    <hyperlink ref="W35" r:id="rId9" xr:uid="{00000000-0004-0000-0200-000008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0"/>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4000000}">
          <x14:formula1>
            <xm:f>Events!$L$2:$L$6</xm:f>
          </x14:formula1>
          <xm:sqref>B5</xm:sqref>
        </x14:dataValidation>
        <x14:dataValidation type="list" allowBlank="1" showInputMessage="1" showErrorMessage="1" xr:uid="{00000000-0002-0000-0200-000005000000}">
          <x14:formula1>
            <xm:f>Events!$M$2:$M$5</xm:f>
          </x14:formula1>
          <xm:sqref>B3</xm:sqref>
        </x14:dataValidation>
        <x14:dataValidation type="list" allowBlank="1" showInputMessage="1" showErrorMessage="1" xr:uid="{00000000-0002-0000-0200-000006000000}">
          <x14:formula1>
            <xm:f>Events!$D$2:$D$18</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42"/>
  <sheetViews>
    <sheetView showGridLines="0" topLeftCell="A23" zoomScale="90" zoomScaleNormal="90" zoomScaleSheetLayoutView="100" workbookViewId="0">
      <selection activeCell="E181" sqref="E181:J181"/>
    </sheetView>
  </sheetViews>
  <sheetFormatPr baseColWidth="10" defaultColWidth="10.83203125" defaultRowHeight="14" x14ac:dyDescent="0.15"/>
  <cols>
    <col min="1" max="1" width="4.6640625" style="419" customWidth="1"/>
    <col min="2" max="2" width="26.83203125" style="419" customWidth="1"/>
    <col min="3" max="3" width="3.1640625" style="278" customWidth="1"/>
    <col min="4" max="4" width="10.1640625" style="278" customWidth="1"/>
    <col min="5" max="7" width="18.5" style="278" customWidth="1"/>
    <col min="8" max="10" width="18" style="278" customWidth="1"/>
    <col min="11" max="11" width="10.83203125" style="277"/>
    <col min="12" max="16384" width="10.83203125" style="278"/>
  </cols>
  <sheetData>
    <row r="1" spans="1:10" ht="6" customHeight="1" x14ac:dyDescent="0.15">
      <c r="A1" s="330"/>
      <c r="B1" s="330"/>
      <c r="C1" s="276"/>
      <c r="D1" s="276"/>
      <c r="E1" s="276"/>
      <c r="F1" s="276"/>
      <c r="G1" s="276"/>
      <c r="H1" s="276"/>
      <c r="I1" s="276"/>
      <c r="J1" s="276"/>
    </row>
    <row r="2" spans="1:10" ht="29" customHeight="1" x14ac:dyDescent="0.15">
      <c r="A2" s="477" t="str">
        <f>'PLEASE FILL IN HERE FIRST!!!'!B3&amp;" "&amp;"["&amp;'PLEASE FILL IN HERE FIRST!!!'!B5&amp;"]"</f>
        <v>ITTF Challenge [Challenge]</v>
      </c>
      <c r="B2" s="477"/>
      <c r="C2" s="477"/>
      <c r="D2" s="477"/>
      <c r="E2" s="477"/>
      <c r="F2" s="477"/>
      <c r="G2" s="477"/>
      <c r="H2" s="477"/>
      <c r="I2" s="477"/>
      <c r="J2" s="477"/>
    </row>
    <row r="3" spans="1:10" ht="29" customHeight="1" x14ac:dyDescent="0.15">
      <c r="A3" s="477" t="str">
        <f>'PLEASE FILL IN HERE FIRST!!!'!B7</f>
        <v>Otocec (SLO) - ITTF CHALLENGE</v>
      </c>
      <c r="B3" s="477"/>
      <c r="C3" s="477"/>
      <c r="D3" s="477"/>
      <c r="E3" s="477"/>
      <c r="F3" s="477"/>
      <c r="G3" s="477"/>
      <c r="H3" s="477"/>
      <c r="I3" s="477"/>
      <c r="J3" s="477"/>
    </row>
    <row r="4" spans="1:10" ht="29" customHeight="1" x14ac:dyDescent="0.15">
      <c r="A4" s="413"/>
      <c r="B4" s="482" t="s">
        <v>194</v>
      </c>
      <c r="C4" s="482"/>
      <c r="D4" s="482"/>
      <c r="E4" s="482"/>
      <c r="F4" s="482"/>
      <c r="G4" s="482"/>
      <c r="H4" s="482"/>
      <c r="I4" s="482"/>
      <c r="J4" s="482"/>
    </row>
    <row r="5" spans="1:10" ht="29" customHeight="1" x14ac:dyDescent="0.15">
      <c r="A5" s="414"/>
      <c r="B5" s="414"/>
      <c r="C5" s="414"/>
      <c r="D5" s="414"/>
      <c r="E5" s="414"/>
      <c r="F5" s="414"/>
      <c r="G5" s="414"/>
      <c r="H5" s="414"/>
      <c r="I5" s="414"/>
      <c r="J5" s="414"/>
    </row>
    <row r="6" spans="1:10" ht="22" customHeight="1" x14ac:dyDescent="0.15">
      <c r="A6" s="478" t="s">
        <v>182</v>
      </c>
      <c r="B6" s="478"/>
      <c r="C6" s="478"/>
      <c r="D6" s="478"/>
      <c r="E6" s="478"/>
      <c r="F6" s="478"/>
      <c r="G6" s="478"/>
      <c r="H6" s="478"/>
      <c r="I6" s="478"/>
      <c r="J6" s="478"/>
    </row>
    <row r="7" spans="1:10" ht="16" customHeight="1" x14ac:dyDescent="0.15">
      <c r="A7" s="542"/>
      <c r="B7" s="542"/>
      <c r="C7" s="542"/>
      <c r="D7" s="542"/>
      <c r="E7" s="542"/>
      <c r="F7" s="542"/>
      <c r="G7" s="542"/>
      <c r="H7" s="542"/>
      <c r="I7" s="542"/>
      <c r="J7" s="542"/>
    </row>
    <row r="8" spans="1:10" ht="13" customHeight="1" x14ac:dyDescent="0.15">
      <c r="A8" s="415">
        <v>1</v>
      </c>
      <c r="B8" s="416" t="s">
        <v>139</v>
      </c>
      <c r="C8" s="279"/>
      <c r="D8" s="280">
        <v>1</v>
      </c>
      <c r="E8" s="480" t="s">
        <v>669</v>
      </c>
      <c r="F8" s="480"/>
      <c r="G8" s="480"/>
      <c r="H8" s="480"/>
      <c r="I8" s="480"/>
      <c r="J8" s="480"/>
    </row>
    <row r="9" spans="1:10" ht="13" customHeight="1" x14ac:dyDescent="0.15">
      <c r="A9" s="417"/>
      <c r="B9" s="417"/>
      <c r="C9" s="281"/>
      <c r="D9" s="282">
        <v>2</v>
      </c>
      <c r="E9" s="509" t="s">
        <v>626</v>
      </c>
      <c r="F9" s="509"/>
      <c r="G9" s="509"/>
      <c r="H9" s="509"/>
      <c r="I9" s="509"/>
      <c r="J9" s="509"/>
    </row>
    <row r="10" spans="1:10" ht="13" customHeight="1" x14ac:dyDescent="0.15">
      <c r="A10" s="417"/>
      <c r="B10" s="417"/>
      <c r="C10" s="281"/>
      <c r="D10" s="282">
        <v>3</v>
      </c>
      <c r="E10" s="479" t="s">
        <v>627</v>
      </c>
      <c r="F10" s="479"/>
      <c r="G10" s="479"/>
      <c r="H10" s="479"/>
      <c r="I10" s="479"/>
      <c r="J10" s="479"/>
    </row>
    <row r="11" spans="1:10" ht="13" customHeight="1" x14ac:dyDescent="0.15">
      <c r="A11" s="417"/>
      <c r="B11" s="417"/>
      <c r="C11" s="281"/>
      <c r="D11" s="283" t="s">
        <v>140</v>
      </c>
      <c r="E11" s="493" t="s">
        <v>628</v>
      </c>
      <c r="F11" s="493"/>
      <c r="G11" s="493"/>
      <c r="H11" s="493"/>
      <c r="I11" s="493"/>
      <c r="J11" s="493"/>
    </row>
    <row r="12" spans="1:10" ht="13" customHeight="1" x14ac:dyDescent="0.15">
      <c r="A12" s="417"/>
      <c r="B12" s="417"/>
      <c r="C12" s="281"/>
      <c r="D12" s="283" t="s">
        <v>106</v>
      </c>
      <c r="E12" s="479" t="s">
        <v>629</v>
      </c>
      <c r="F12" s="479"/>
      <c r="G12" s="479"/>
      <c r="H12" s="479"/>
      <c r="I12" s="479"/>
      <c r="J12" s="479"/>
    </row>
    <row r="13" spans="1:10" ht="13" customHeight="1" x14ac:dyDescent="0.15">
      <c r="A13" s="417"/>
      <c r="B13" s="417"/>
      <c r="C13" s="281"/>
      <c r="D13" s="283" t="s">
        <v>213</v>
      </c>
      <c r="E13" s="495" t="s">
        <v>630</v>
      </c>
      <c r="F13" s="495"/>
      <c r="G13" s="495"/>
      <c r="H13" s="495"/>
      <c r="I13" s="495"/>
      <c r="J13" s="495"/>
    </row>
    <row r="14" spans="1:10" ht="13" customHeight="1" x14ac:dyDescent="0.15">
      <c r="A14" s="418"/>
      <c r="B14" s="418"/>
      <c r="C14" s="285"/>
      <c r="D14" s="286" t="s">
        <v>323</v>
      </c>
      <c r="E14" s="494" t="s">
        <v>631</v>
      </c>
      <c r="F14" s="494"/>
      <c r="G14" s="494"/>
      <c r="H14" s="494"/>
      <c r="I14" s="494"/>
      <c r="J14" s="494"/>
    </row>
    <row r="15" spans="1:10" ht="10" customHeight="1" x14ac:dyDescent="0.15">
      <c r="D15" s="287"/>
    </row>
    <row r="16" spans="1:10" ht="13" customHeight="1" x14ac:dyDescent="0.15">
      <c r="A16" s="415" t="s">
        <v>13</v>
      </c>
      <c r="B16" s="416" t="s">
        <v>423</v>
      </c>
      <c r="C16" s="279"/>
      <c r="D16" s="402" t="s">
        <v>108</v>
      </c>
      <c r="E16" s="480" t="s">
        <v>632</v>
      </c>
      <c r="F16" s="480"/>
      <c r="G16" s="480"/>
      <c r="H16" s="480"/>
      <c r="I16" s="480"/>
      <c r="J16" s="480"/>
    </row>
    <row r="17" spans="1:11" ht="13" customHeight="1" x14ac:dyDescent="0.15">
      <c r="A17" s="417"/>
      <c r="B17" s="417"/>
      <c r="C17" s="281"/>
      <c r="D17" s="283" t="s">
        <v>140</v>
      </c>
      <c r="E17" s="481" t="s">
        <v>633</v>
      </c>
      <c r="F17" s="481"/>
      <c r="G17" s="481"/>
      <c r="H17" s="481"/>
      <c r="I17" s="481"/>
      <c r="J17" s="481"/>
    </row>
    <row r="18" spans="1:11" ht="13" customHeight="1" x14ac:dyDescent="0.15">
      <c r="A18" s="417"/>
      <c r="B18" s="417"/>
      <c r="C18" s="281"/>
      <c r="D18" s="283" t="s">
        <v>106</v>
      </c>
      <c r="E18" s="481" t="s">
        <v>629</v>
      </c>
      <c r="F18" s="481"/>
      <c r="G18" s="481"/>
      <c r="H18" s="481"/>
      <c r="I18" s="481"/>
      <c r="J18" s="481"/>
    </row>
    <row r="19" spans="1:11" ht="13" customHeight="1" x14ac:dyDescent="0.15">
      <c r="A19" s="418"/>
      <c r="B19" s="418"/>
      <c r="C19" s="285"/>
      <c r="D19" s="286" t="s">
        <v>213</v>
      </c>
      <c r="E19" s="492" t="s">
        <v>635</v>
      </c>
      <c r="F19" s="492"/>
      <c r="G19" s="492"/>
      <c r="H19" s="492"/>
      <c r="I19" s="492"/>
      <c r="J19" s="492"/>
    </row>
    <row r="20" spans="1:11" ht="10" customHeight="1" x14ac:dyDescent="0.15">
      <c r="D20" s="287"/>
    </row>
    <row r="21" spans="1:11" ht="13" customHeight="1" x14ac:dyDescent="0.15">
      <c r="A21" s="415" t="s">
        <v>14</v>
      </c>
      <c r="B21" s="416" t="s">
        <v>15</v>
      </c>
      <c r="C21" s="279"/>
      <c r="D21" s="402" t="s">
        <v>108</v>
      </c>
      <c r="E21" s="480" t="s">
        <v>636</v>
      </c>
      <c r="F21" s="480"/>
      <c r="G21" s="480"/>
      <c r="H21" s="480"/>
      <c r="I21" s="480"/>
      <c r="J21" s="480"/>
    </row>
    <row r="22" spans="1:11" ht="13" customHeight="1" x14ac:dyDescent="0.15">
      <c r="A22" s="417"/>
      <c r="B22" s="417"/>
      <c r="C22" s="281"/>
      <c r="D22" s="283" t="s">
        <v>140</v>
      </c>
      <c r="E22" s="479" t="s">
        <v>637</v>
      </c>
      <c r="F22" s="479"/>
      <c r="G22" s="479"/>
      <c r="H22" s="479"/>
      <c r="I22" s="479"/>
      <c r="J22" s="479"/>
    </row>
    <row r="23" spans="1:11" ht="13" customHeight="1" x14ac:dyDescent="0.15">
      <c r="A23" s="417"/>
      <c r="B23" s="417"/>
      <c r="C23" s="281"/>
      <c r="D23" s="283" t="s">
        <v>106</v>
      </c>
      <c r="E23" s="479" t="s">
        <v>629</v>
      </c>
      <c r="F23" s="479"/>
      <c r="G23" s="479"/>
      <c r="H23" s="479"/>
      <c r="I23" s="479"/>
      <c r="J23" s="479"/>
    </row>
    <row r="24" spans="1:11" ht="13" customHeight="1" x14ac:dyDescent="0.15">
      <c r="A24" s="418"/>
      <c r="B24" s="418"/>
      <c r="C24" s="285"/>
      <c r="D24" s="286" t="s">
        <v>213</v>
      </c>
      <c r="E24" s="492" t="s">
        <v>634</v>
      </c>
      <c r="F24" s="492"/>
      <c r="G24" s="492"/>
      <c r="H24" s="492"/>
      <c r="I24" s="492"/>
      <c r="J24" s="492"/>
    </row>
    <row r="25" spans="1:11" ht="10" customHeight="1" x14ac:dyDescent="0.15">
      <c r="D25" s="287"/>
    </row>
    <row r="26" spans="1:11" ht="13" customHeight="1" x14ac:dyDescent="0.15">
      <c r="A26" s="415" t="s">
        <v>20</v>
      </c>
      <c r="B26" s="416" t="s">
        <v>21</v>
      </c>
      <c r="C26" s="279"/>
      <c r="D26" s="402" t="s">
        <v>108</v>
      </c>
      <c r="E26" s="480" t="s">
        <v>665</v>
      </c>
      <c r="F26" s="480"/>
      <c r="G26" s="480"/>
      <c r="H26" s="480"/>
      <c r="I26" s="480"/>
      <c r="J26" s="480"/>
    </row>
    <row r="27" spans="1:11" ht="13" customHeight="1" x14ac:dyDescent="0.15">
      <c r="A27" s="417"/>
      <c r="B27" s="417"/>
      <c r="C27" s="281"/>
      <c r="D27" s="283" t="s">
        <v>140</v>
      </c>
      <c r="E27" s="481" t="s">
        <v>666</v>
      </c>
      <c r="F27" s="481"/>
      <c r="G27" s="481"/>
      <c r="H27" s="481"/>
      <c r="I27" s="481"/>
      <c r="J27" s="481"/>
    </row>
    <row r="28" spans="1:11" ht="13" customHeight="1" x14ac:dyDescent="0.15">
      <c r="A28" s="417"/>
      <c r="B28" s="417"/>
      <c r="C28" s="281"/>
      <c r="D28" s="283" t="s">
        <v>106</v>
      </c>
      <c r="E28" s="481" t="s">
        <v>667</v>
      </c>
      <c r="F28" s="481"/>
      <c r="G28" s="481"/>
      <c r="H28" s="481"/>
      <c r="I28" s="481"/>
      <c r="J28" s="481"/>
    </row>
    <row r="29" spans="1:11" ht="13" customHeight="1" x14ac:dyDescent="0.15">
      <c r="A29" s="418"/>
      <c r="B29" s="418"/>
      <c r="C29" s="285"/>
      <c r="D29" s="286" t="s">
        <v>213</v>
      </c>
      <c r="E29" s="492" t="s">
        <v>668</v>
      </c>
      <c r="F29" s="503"/>
      <c r="G29" s="503"/>
      <c r="H29" s="503"/>
      <c r="I29" s="503"/>
      <c r="J29" s="503"/>
    </row>
    <row r="30" spans="1:11" ht="10" customHeight="1" x14ac:dyDescent="0.15">
      <c r="A30" s="330"/>
      <c r="B30" s="330"/>
      <c r="C30" s="276"/>
      <c r="D30" s="288"/>
      <c r="E30" s="289"/>
      <c r="F30" s="290"/>
      <c r="G30" s="290"/>
      <c r="H30" s="290"/>
      <c r="I30" s="290"/>
      <c r="J30" s="290"/>
      <c r="K30" s="291"/>
    </row>
    <row r="31" spans="1:11" ht="13" customHeight="1" x14ac:dyDescent="0.15">
      <c r="A31" s="415">
        <v>3</v>
      </c>
      <c r="B31" s="416" t="s">
        <v>167</v>
      </c>
      <c r="C31" s="279"/>
      <c r="D31" s="402" t="s">
        <v>108</v>
      </c>
      <c r="E31" s="506" t="str">
        <f>'PLEASE FILL IN HERE FIRST!!!'!B15</f>
        <v>Bart VERMOESEN</v>
      </c>
      <c r="F31" s="506"/>
      <c r="G31" s="506"/>
      <c r="H31" s="506"/>
      <c r="I31" s="506"/>
      <c r="J31" s="506"/>
    </row>
    <row r="32" spans="1:11" ht="13" customHeight="1" x14ac:dyDescent="0.15">
      <c r="A32" s="417"/>
      <c r="B32" s="417"/>
      <c r="C32" s="281"/>
      <c r="D32" s="283" t="s">
        <v>140</v>
      </c>
      <c r="E32" s="507" t="str">
        <f>'PLEASE FILL IN HERE FIRST!!!'!B17</f>
        <v>001 513 237 1961</v>
      </c>
      <c r="F32" s="507"/>
      <c r="G32" s="507"/>
      <c r="H32" s="507"/>
      <c r="I32" s="507"/>
      <c r="J32" s="507"/>
    </row>
    <row r="33" spans="1:10" ht="13" customHeight="1" x14ac:dyDescent="0.15">
      <c r="A33" s="417"/>
      <c r="B33" s="417"/>
      <c r="C33" s="281"/>
      <c r="D33" s="283" t="s">
        <v>106</v>
      </c>
      <c r="E33" s="507" t="str">
        <f>'PLEASE FILL IN HERE FIRST!!!'!B19</f>
        <v>no Fax</v>
      </c>
      <c r="F33" s="507"/>
      <c r="G33" s="507"/>
      <c r="H33" s="507"/>
      <c r="I33" s="507"/>
      <c r="J33" s="507"/>
    </row>
    <row r="34" spans="1:10" ht="13" customHeight="1" x14ac:dyDescent="0.15">
      <c r="A34" s="418"/>
      <c r="B34" s="418"/>
      <c r="C34" s="285"/>
      <c r="D34" s="286" t="s">
        <v>213</v>
      </c>
      <c r="E34" s="547" t="str">
        <f>'PLEASE FILL IN HERE FIRST!!!'!B21</f>
        <v>bart.vermoesen@me.com</v>
      </c>
      <c r="F34" s="548"/>
      <c r="G34" s="548"/>
      <c r="H34" s="548"/>
      <c r="I34" s="548"/>
      <c r="J34" s="548"/>
    </row>
    <row r="35" spans="1:10" ht="10" customHeight="1" x14ac:dyDescent="0.15">
      <c r="D35" s="287"/>
    </row>
    <row r="36" spans="1:10" ht="13" customHeight="1" x14ac:dyDescent="0.15">
      <c r="A36" s="415">
        <v>4</v>
      </c>
      <c r="B36" s="416" t="s">
        <v>141</v>
      </c>
      <c r="C36" s="279"/>
      <c r="D36" s="280">
        <v>1</v>
      </c>
      <c r="E36" s="546" t="s">
        <v>638</v>
      </c>
      <c r="F36" s="546"/>
      <c r="G36" s="546"/>
      <c r="H36" s="546"/>
      <c r="I36" s="546"/>
      <c r="J36" s="546"/>
    </row>
    <row r="37" spans="1:10" ht="13" customHeight="1" x14ac:dyDescent="0.15">
      <c r="A37" s="417"/>
      <c r="B37" s="417"/>
      <c r="C37" s="281"/>
      <c r="D37" s="282">
        <v>2</v>
      </c>
      <c r="E37" s="490" t="s">
        <v>639</v>
      </c>
      <c r="F37" s="490"/>
      <c r="G37" s="490"/>
      <c r="H37" s="490"/>
      <c r="I37" s="490"/>
      <c r="J37" s="490"/>
    </row>
    <row r="38" spans="1:10" ht="13" customHeight="1" x14ac:dyDescent="0.15">
      <c r="A38" s="417"/>
      <c r="B38" s="417"/>
      <c r="C38" s="281"/>
      <c r="D38" s="282">
        <v>3</v>
      </c>
      <c r="E38" s="490" t="s">
        <v>640</v>
      </c>
      <c r="F38" s="490"/>
      <c r="G38" s="490"/>
      <c r="H38" s="490"/>
      <c r="I38" s="490"/>
      <c r="J38" s="490"/>
    </row>
    <row r="39" spans="1:10" ht="13" customHeight="1" x14ac:dyDescent="0.15">
      <c r="A39" s="417"/>
      <c r="B39" s="417"/>
      <c r="C39" s="281"/>
      <c r="D39" s="283" t="s">
        <v>140</v>
      </c>
      <c r="E39" s="479" t="s">
        <v>641</v>
      </c>
      <c r="F39" s="479"/>
      <c r="G39" s="479"/>
      <c r="H39" s="479"/>
      <c r="I39" s="479"/>
      <c r="J39" s="479"/>
    </row>
    <row r="40" spans="1:10" ht="13" customHeight="1" x14ac:dyDescent="0.15">
      <c r="A40" s="417"/>
      <c r="B40" s="417"/>
      <c r="C40" s="281"/>
      <c r="D40" s="283" t="s">
        <v>106</v>
      </c>
      <c r="E40" s="479"/>
      <c r="F40" s="479"/>
      <c r="G40" s="479"/>
      <c r="H40" s="479"/>
      <c r="I40" s="479"/>
      <c r="J40" s="479"/>
    </row>
    <row r="41" spans="1:10" ht="13" customHeight="1" x14ac:dyDescent="0.15">
      <c r="A41" s="417"/>
      <c r="B41" s="417"/>
      <c r="C41" s="281"/>
      <c r="D41" s="283" t="s">
        <v>213</v>
      </c>
      <c r="E41" s="565" t="s">
        <v>642</v>
      </c>
      <c r="F41" s="565"/>
      <c r="G41" s="565"/>
      <c r="H41" s="565"/>
      <c r="I41" s="565"/>
      <c r="J41" s="565"/>
    </row>
    <row r="42" spans="1:10" ht="13" customHeight="1" x14ac:dyDescent="0.15">
      <c r="A42" s="418"/>
      <c r="B42" s="418"/>
      <c r="C42" s="285"/>
      <c r="D42" s="286" t="s">
        <v>323</v>
      </c>
      <c r="E42" s="504" t="s">
        <v>643</v>
      </c>
      <c r="F42" s="504"/>
      <c r="G42" s="504"/>
      <c r="H42" s="504"/>
      <c r="I42" s="504"/>
      <c r="J42" s="504"/>
    </row>
    <row r="43" spans="1:10" ht="10" customHeight="1" x14ac:dyDescent="0.15">
      <c r="D43" s="287"/>
    </row>
    <row r="44" spans="1:10" ht="13" customHeight="1" x14ac:dyDescent="0.15">
      <c r="A44" s="415">
        <v>5</v>
      </c>
      <c r="B44" s="416" t="s">
        <v>142</v>
      </c>
      <c r="C44" s="279"/>
      <c r="D44" s="280"/>
      <c r="E44" s="506" t="str">
        <f>'PLEASE FILL IN HERE FIRST!!!'!B53</f>
        <v>Men's Singles (MS)</v>
      </c>
      <c r="F44" s="506"/>
      <c r="G44" s="292" t="str">
        <f>'PLEASE FILL IN HERE FIRST!!!'!A53</f>
        <v>mandatory event</v>
      </c>
      <c r="H44" s="485"/>
      <c r="I44" s="485"/>
      <c r="J44" s="293"/>
    </row>
    <row r="45" spans="1:10" ht="13" customHeight="1" x14ac:dyDescent="0.15">
      <c r="A45" s="417"/>
      <c r="B45" s="417"/>
      <c r="C45" s="281"/>
      <c r="D45" s="282"/>
      <c r="E45" s="555" t="str">
        <f>'PLEASE FILL IN HERE FIRST!!!'!B55</f>
        <v>Women's Singles (WS)</v>
      </c>
      <c r="F45" s="507"/>
      <c r="G45" s="294" t="str">
        <f>'PLEASE FILL IN HERE FIRST!!!'!A55</f>
        <v>mandatory event</v>
      </c>
      <c r="H45" s="486"/>
      <c r="I45" s="486"/>
      <c r="J45" s="295"/>
    </row>
    <row r="46" spans="1:10" ht="13" customHeight="1" x14ac:dyDescent="0.15">
      <c r="A46" s="489"/>
      <c r="B46" s="489"/>
      <c r="C46" s="489"/>
      <c r="D46" s="282"/>
      <c r="E46" s="505" t="str">
        <f>'PLEASE FILL IN HERE FIRST!!!'!B57</f>
        <v>Men's Doubles (MD)</v>
      </c>
      <c r="F46" s="505"/>
      <c r="G46" s="296" t="str">
        <f>'PLEASE FILL IN HERE FIRST!!!'!A57</f>
        <v>mandatory event</v>
      </c>
      <c r="H46" s="486"/>
      <c r="I46" s="486"/>
      <c r="J46" s="297"/>
    </row>
    <row r="47" spans="1:10" ht="13" customHeight="1" x14ac:dyDescent="0.15">
      <c r="A47" s="489"/>
      <c r="B47" s="489"/>
      <c r="C47" s="489"/>
      <c r="D47" s="282"/>
      <c r="E47" s="505" t="str">
        <f>'PLEASE FILL IN HERE FIRST!!!'!B59</f>
        <v>Women's Doubles (WD)</v>
      </c>
      <c r="F47" s="505"/>
      <c r="G47" s="296" t="str">
        <f>'PLEASE FILL IN HERE FIRST!!!'!A57</f>
        <v>mandatory event</v>
      </c>
      <c r="H47" s="486"/>
      <c r="I47" s="486"/>
      <c r="J47" s="507"/>
    </row>
    <row r="48" spans="1:10" ht="13" customHeight="1" x14ac:dyDescent="0.15">
      <c r="A48" s="489"/>
      <c r="B48" s="489"/>
      <c r="C48" s="489"/>
      <c r="D48" s="282"/>
      <c r="E48" s="553" t="str">
        <f>IF('PLEASE FILL IN HERE FIRST!!!'!A61="mandatory event",'PLEASE FILL IN HERE FIRST!!!'!B61,IF('PLEASE FILL IN HERE FIRST!!!'!A61="confirmed event",'PLEASE FILL IN HERE FIRST!!!'!B61,IF('PLEASE FILL IN HERE FIRST!!!'!A61="No"," ")))</f>
        <v xml:space="preserve"> </v>
      </c>
      <c r="F48" s="553"/>
      <c r="G48" s="296" t="str">
        <f>'PLEASE FILL IN HERE FIRST!!!'!A61</f>
        <v>no</v>
      </c>
      <c r="H48" s="486"/>
      <c r="I48" s="486"/>
      <c r="J48" s="507"/>
    </row>
    <row r="49" spans="1:10" ht="13" customHeight="1" x14ac:dyDescent="0.15">
      <c r="A49" s="489"/>
      <c r="B49" s="489"/>
      <c r="C49" s="489"/>
      <c r="D49" s="282"/>
      <c r="E49" s="553" t="str">
        <f>IF('PLEASE FILL IN HERE FIRST!!!'!A63="mandatory event",'PLEASE FILL IN HERE FIRST!!!'!B63,IF('PLEASE FILL IN HERE FIRST!!!'!A63="confirmed event",'PLEASE FILL IN HERE FIRST!!!'!B63,IF('PLEASE FILL IN HERE FIRST!!!'!A63="No"," ")))</f>
        <v>U21 Men's Singles (U21 MS)</v>
      </c>
      <c r="F49" s="553"/>
      <c r="G49" s="296" t="str">
        <f>'PLEASE FILL IN HERE FIRST!!!'!A63</f>
        <v>mandatory event</v>
      </c>
      <c r="H49" s="486"/>
      <c r="I49" s="486"/>
      <c r="J49" s="507"/>
    </row>
    <row r="50" spans="1:10" ht="13" customHeight="1" x14ac:dyDescent="0.15">
      <c r="A50" s="451"/>
      <c r="B50" s="451"/>
      <c r="C50" s="451"/>
      <c r="D50" s="282"/>
      <c r="E50" s="553" t="str">
        <f>IF('PLEASE FILL IN HERE FIRST!!!'!A65="mandatory event",'PLEASE FILL IN HERE FIRST!!!'!B65,IF('PLEASE FILL IN HERE FIRST!!!'!A65="confirmed event",'PLEASE FILL IN HERE FIRST!!!'!B64,IF('PLEASE FILL IN HERE FIRST!!!'!A65="No"," ")))</f>
        <v>U21 Women's Singles (U21 WS)</v>
      </c>
      <c r="F50" s="553"/>
      <c r="G50" s="296" t="str">
        <f>'PLEASE FILL IN HERE FIRST!!!'!A65</f>
        <v>mandatory event</v>
      </c>
      <c r="H50" s="452"/>
      <c r="I50" s="452"/>
      <c r="J50" s="450"/>
    </row>
    <row r="51" spans="1:10" ht="13" customHeight="1" x14ac:dyDescent="0.15">
      <c r="A51" s="418"/>
      <c r="B51" s="418"/>
      <c r="C51" s="285"/>
      <c r="D51" s="298"/>
      <c r="E51" s="552" t="s">
        <v>569</v>
      </c>
      <c r="F51" s="552"/>
      <c r="G51" s="552"/>
      <c r="H51" s="552"/>
      <c r="I51" s="552"/>
      <c r="J51" s="552"/>
    </row>
    <row r="52" spans="1:10" ht="10" customHeight="1" x14ac:dyDescent="0.15">
      <c r="E52" s="287"/>
      <c r="F52" s="287"/>
      <c r="G52" s="287"/>
      <c r="H52" s="287"/>
      <c r="I52" s="287"/>
      <c r="J52" s="287"/>
    </row>
    <row r="53" spans="1:10" ht="13" customHeight="1" x14ac:dyDescent="0.15">
      <c r="A53" s="420">
        <v>6</v>
      </c>
      <c r="B53" s="421" t="s">
        <v>143</v>
      </c>
      <c r="C53" s="299"/>
      <c r="D53" s="300"/>
      <c r="E53" s="446" t="s">
        <v>431</v>
      </c>
      <c r="F53" s="447">
        <f>'PLEASE FILL IN HERE FIRST!!!'!B9</f>
        <v>43593</v>
      </c>
      <c r="G53" s="447">
        <f>INDEX(Events!N2:N29,MATCH('PLEASE FILL IN HERE FIRST!!!'!B7,Events!D2:D29,0))</f>
        <v>43594</v>
      </c>
      <c r="H53" s="302" t="s">
        <v>554</v>
      </c>
      <c r="I53" s="447">
        <f>INDEX(Events!O2:O29,MATCH('PLEASE FILL IN HERE FIRST!!!'!B7,Events!D2:D29,0))</f>
        <v>43595</v>
      </c>
      <c r="J53" s="447">
        <f>'PLEASE FILL IN HERE FIRST!!!'!D9</f>
        <v>43597</v>
      </c>
    </row>
    <row r="54" spans="1:10" ht="10" customHeight="1" x14ac:dyDescent="0.15">
      <c r="E54" s="287"/>
      <c r="F54" s="287"/>
      <c r="G54" s="287"/>
      <c r="H54" s="287"/>
      <c r="I54" s="287"/>
      <c r="J54" s="287"/>
    </row>
    <row r="55" spans="1:10" ht="13" customHeight="1" x14ac:dyDescent="0.15">
      <c r="A55" s="420">
        <v>7</v>
      </c>
      <c r="B55" s="421" t="s">
        <v>144</v>
      </c>
      <c r="C55" s="299"/>
      <c r="D55" s="300"/>
      <c r="E55" s="301" t="str">
        <f>INDEX(Events!G2:G29,MATCH('PLEASE FILL IN HERE FIRST!!!'!B7,Events!D2:D12,0))</f>
        <v>Qualifications: 2 Days</v>
      </c>
      <c r="F55" s="461" t="s">
        <v>572</v>
      </c>
      <c r="G55" s="559"/>
      <c r="H55" s="559"/>
      <c r="I55" s="559"/>
      <c r="J55" s="559"/>
    </row>
    <row r="56" spans="1:10" ht="10" customHeight="1" x14ac:dyDescent="0.15">
      <c r="E56" s="287"/>
      <c r="F56" s="287"/>
      <c r="G56" s="287"/>
      <c r="H56" s="287"/>
      <c r="I56" s="287"/>
      <c r="J56" s="287"/>
    </row>
    <row r="57" spans="1:10" ht="13" customHeight="1" x14ac:dyDescent="0.15">
      <c r="A57" s="415">
        <v>8</v>
      </c>
      <c r="B57" s="416" t="s">
        <v>574</v>
      </c>
      <c r="C57" s="279"/>
      <c r="D57" s="303"/>
      <c r="E57" s="304" t="s">
        <v>145</v>
      </c>
      <c r="F57" s="293"/>
      <c r="G57" s="462">
        <f>'PLEASE FILL IN HERE FIRST!!!'!B9-1</f>
        <v>43592</v>
      </c>
      <c r="H57" s="305" t="s">
        <v>146</v>
      </c>
      <c r="I57" s="306">
        <v>0.54166666666666663</v>
      </c>
      <c r="J57" s="293" t="s">
        <v>147</v>
      </c>
    </row>
    <row r="58" spans="1:10" ht="13" customHeight="1" x14ac:dyDescent="0.15">
      <c r="A58" s="417"/>
      <c r="B58" s="417" t="s">
        <v>621</v>
      </c>
      <c r="C58" s="281"/>
      <c r="D58" s="281"/>
      <c r="E58" s="307" t="s">
        <v>146</v>
      </c>
      <c r="F58" s="509" t="s">
        <v>644</v>
      </c>
      <c r="G58" s="509"/>
      <c r="H58" s="509"/>
      <c r="I58" s="509"/>
      <c r="J58" s="509"/>
    </row>
    <row r="59" spans="1:10" ht="13" customHeight="1" x14ac:dyDescent="0.15">
      <c r="A59" s="418"/>
      <c r="B59" s="418"/>
      <c r="C59" s="284"/>
      <c r="D59" s="284"/>
      <c r="E59" s="558"/>
      <c r="F59" s="558"/>
      <c r="G59" s="558"/>
      <c r="H59" s="558"/>
      <c r="I59" s="558"/>
      <c r="J59" s="558"/>
    </row>
    <row r="60" spans="1:10" ht="13" customHeight="1" x14ac:dyDescent="0.15">
      <c r="A60" s="425"/>
      <c r="B60" s="416" t="s">
        <v>573</v>
      </c>
      <c r="C60" s="279"/>
      <c r="D60" s="303"/>
      <c r="E60" s="304" t="s">
        <v>145</v>
      </c>
      <c r="F60" s="293"/>
      <c r="G60" s="462">
        <f>'PLEASE FILL IN HERE FIRST!!!'!B9-2</f>
        <v>43591</v>
      </c>
      <c r="H60" s="305" t="s">
        <v>146</v>
      </c>
      <c r="I60" s="306">
        <v>0.58333333333333337</v>
      </c>
      <c r="J60" s="293" t="s">
        <v>147</v>
      </c>
    </row>
    <row r="61" spans="1:10" ht="13" customHeight="1" x14ac:dyDescent="0.15">
      <c r="A61" s="417"/>
      <c r="B61" s="417" t="s">
        <v>622</v>
      </c>
      <c r="C61" s="281"/>
      <c r="D61" s="281"/>
      <c r="E61" s="307" t="s">
        <v>146</v>
      </c>
      <c r="F61" s="509" t="s">
        <v>644</v>
      </c>
      <c r="G61" s="509"/>
      <c r="H61" s="509"/>
      <c r="I61" s="509"/>
      <c r="J61" s="509"/>
    </row>
    <row r="62" spans="1:10" ht="13" customHeight="1" x14ac:dyDescent="0.15">
      <c r="A62" s="418"/>
      <c r="B62" s="418"/>
      <c r="C62" s="284"/>
      <c r="D62" s="284"/>
      <c r="E62" s="558"/>
      <c r="F62" s="558"/>
      <c r="G62" s="558"/>
      <c r="H62" s="558"/>
      <c r="I62" s="558"/>
      <c r="J62" s="558"/>
    </row>
    <row r="63" spans="1:10" ht="10" customHeight="1" x14ac:dyDescent="0.15">
      <c r="E63" s="276"/>
      <c r="F63" s="276"/>
      <c r="G63" s="276"/>
      <c r="H63" s="276"/>
      <c r="I63" s="276"/>
      <c r="J63" s="276"/>
    </row>
    <row r="64" spans="1:10" ht="13" customHeight="1" x14ac:dyDescent="0.15">
      <c r="A64" s="415">
        <v>9</v>
      </c>
      <c r="B64" s="416" t="s">
        <v>201</v>
      </c>
      <c r="C64" s="564" t="s">
        <v>18</v>
      </c>
      <c r="D64" s="564"/>
      <c r="E64" s="308">
        <v>12</v>
      </c>
      <c r="F64" s="550" t="s">
        <v>260</v>
      </c>
      <c r="G64" s="550"/>
      <c r="H64" s="309" t="s">
        <v>85</v>
      </c>
      <c r="I64" s="310" t="s">
        <v>310</v>
      </c>
      <c r="J64" s="403" t="s">
        <v>506</v>
      </c>
    </row>
    <row r="65" spans="1:10" ht="13" customHeight="1" x14ac:dyDescent="0.15">
      <c r="A65" s="422"/>
      <c r="B65" s="422"/>
      <c r="C65" s="311"/>
      <c r="D65" s="283" t="s">
        <v>19</v>
      </c>
      <c r="E65" s="312">
        <v>10</v>
      </c>
      <c r="F65" s="556" t="s">
        <v>260</v>
      </c>
      <c r="G65" s="551"/>
      <c r="H65" s="313" t="s">
        <v>85</v>
      </c>
      <c r="I65" s="313"/>
      <c r="J65" s="313"/>
    </row>
    <row r="66" spans="1:10" ht="13" customHeight="1" x14ac:dyDescent="0.15">
      <c r="A66" s="417"/>
      <c r="B66" s="417"/>
      <c r="C66" s="283"/>
      <c r="D66" s="283" t="s">
        <v>148</v>
      </c>
      <c r="E66" s="401"/>
      <c r="F66" s="554" t="s">
        <v>432</v>
      </c>
      <c r="G66" s="554"/>
      <c r="H66" s="313" t="s">
        <v>86</v>
      </c>
      <c r="I66" s="313"/>
      <c r="J66" s="313"/>
    </row>
    <row r="67" spans="1:10" ht="13" customHeight="1" x14ac:dyDescent="0.15">
      <c r="A67" s="418"/>
      <c r="B67" s="418"/>
      <c r="C67" s="314"/>
      <c r="D67" s="286" t="s">
        <v>149</v>
      </c>
      <c r="E67" s="315"/>
      <c r="F67" s="551" t="s">
        <v>477</v>
      </c>
      <c r="G67" s="551"/>
      <c r="H67" s="449" t="s">
        <v>426</v>
      </c>
      <c r="I67" s="316"/>
      <c r="J67" s="316"/>
    </row>
    <row r="68" spans="1:10" ht="10" customHeight="1" x14ac:dyDescent="0.15"/>
    <row r="69" spans="1:10" ht="13" customHeight="1" x14ac:dyDescent="0.15">
      <c r="A69" s="415">
        <v>10</v>
      </c>
      <c r="B69" s="416" t="s">
        <v>150</v>
      </c>
      <c r="C69" s="279"/>
      <c r="D69" s="303"/>
      <c r="E69" s="317" t="s">
        <v>151</v>
      </c>
      <c r="F69" s="317"/>
      <c r="G69" s="318">
        <f>'PLEASE FILL IN HERE FIRST!!!'!B41</f>
        <v>30000</v>
      </c>
      <c r="H69" s="317"/>
      <c r="I69" s="317"/>
      <c r="J69" s="317"/>
    </row>
    <row r="70" spans="1:10" ht="13" customHeight="1" x14ac:dyDescent="0.15">
      <c r="A70" s="418"/>
      <c r="B70" s="448" t="s">
        <v>434</v>
      </c>
      <c r="C70" s="319"/>
      <c r="D70" s="285"/>
      <c r="E70" s="320" t="s">
        <v>152</v>
      </c>
      <c r="F70" s="320"/>
      <c r="G70" s="321">
        <v>0.2</v>
      </c>
      <c r="H70" s="322" t="s">
        <v>153</v>
      </c>
      <c r="I70" s="566" t="s">
        <v>670</v>
      </c>
      <c r="J70" s="566"/>
    </row>
    <row r="71" spans="1:10" ht="10" customHeight="1" x14ac:dyDescent="0.15">
      <c r="A71" s="330"/>
      <c r="B71" s="330"/>
      <c r="C71" s="276"/>
      <c r="D71" s="276"/>
      <c r="E71" s="297"/>
      <c r="F71" s="297"/>
      <c r="G71" s="297"/>
      <c r="H71" s="297"/>
      <c r="I71" s="297"/>
      <c r="J71" s="297"/>
    </row>
    <row r="72" spans="1:10" ht="13" customHeight="1" x14ac:dyDescent="0.15">
      <c r="A72" s="415">
        <v>11</v>
      </c>
      <c r="B72" s="416" t="s">
        <v>154</v>
      </c>
      <c r="C72" s="279"/>
      <c r="D72" s="323" t="s">
        <v>129</v>
      </c>
      <c r="E72" s="557" t="s">
        <v>324</v>
      </c>
      <c r="F72" s="557"/>
      <c r="G72" s="557"/>
      <c r="H72" s="557"/>
      <c r="I72" s="557"/>
      <c r="J72" s="557"/>
    </row>
    <row r="73" spans="1:10" ht="13" customHeight="1" x14ac:dyDescent="0.15">
      <c r="A73" s="422"/>
      <c r="B73" s="422"/>
      <c r="C73" s="324"/>
      <c r="D73" s="325"/>
      <c r="E73" s="549" t="s">
        <v>325</v>
      </c>
      <c r="F73" s="549"/>
      <c r="G73" s="549"/>
      <c r="H73" s="549"/>
      <c r="I73" s="549"/>
      <c r="J73" s="549"/>
    </row>
    <row r="74" spans="1:10" ht="13" customHeight="1" x14ac:dyDescent="0.15">
      <c r="A74" s="422"/>
      <c r="B74" s="422"/>
      <c r="C74" s="324"/>
      <c r="D74" s="325"/>
      <c r="E74" s="549" t="s">
        <v>220</v>
      </c>
      <c r="F74" s="549"/>
      <c r="G74" s="549"/>
      <c r="H74" s="549"/>
      <c r="I74" s="549"/>
      <c r="J74" s="549"/>
    </row>
    <row r="75" spans="1:10" ht="13" customHeight="1" x14ac:dyDescent="0.15">
      <c r="A75" s="422"/>
      <c r="B75" s="422"/>
      <c r="C75" s="324"/>
      <c r="D75" s="325"/>
      <c r="E75" s="549" t="s">
        <v>219</v>
      </c>
      <c r="F75" s="549"/>
      <c r="G75" s="549"/>
      <c r="H75" s="549"/>
      <c r="I75" s="549"/>
      <c r="J75" s="549"/>
    </row>
    <row r="76" spans="1:10" ht="5" customHeight="1" x14ac:dyDescent="0.15">
      <c r="A76" s="422"/>
      <c r="B76" s="422"/>
      <c r="C76" s="324"/>
      <c r="D76" s="325"/>
      <c r="E76" s="530"/>
      <c r="F76" s="530"/>
      <c r="G76" s="530"/>
      <c r="H76" s="530"/>
      <c r="I76" s="530"/>
      <c r="J76" s="530"/>
    </row>
    <row r="77" spans="1:10" ht="15" x14ac:dyDescent="0.15">
      <c r="A77" s="417"/>
      <c r="B77" s="423"/>
      <c r="C77" s="281"/>
      <c r="D77" s="563"/>
      <c r="E77" s="295" t="s">
        <v>326</v>
      </c>
      <c r="F77" s="295"/>
      <c r="G77" s="295"/>
      <c r="H77" s="295"/>
      <c r="I77" s="326">
        <f>'PLEASE FILL IN HERE FIRST!!!'!B47</f>
        <v>120</v>
      </c>
      <c r="J77" s="294" t="str">
        <f>'PLEASE FILL IN HERE FIRST!!!'!B43</f>
        <v>Euro €</v>
      </c>
    </row>
    <row r="78" spans="1:10" ht="15" x14ac:dyDescent="0.15">
      <c r="A78" s="417"/>
      <c r="B78" s="423"/>
      <c r="C78" s="281"/>
      <c r="D78" s="563"/>
      <c r="E78" s="502" t="s">
        <v>327</v>
      </c>
      <c r="F78" s="502"/>
      <c r="G78" s="502"/>
      <c r="H78" s="502"/>
      <c r="I78" s="326">
        <f>'PLEASE FILL IN HERE FIRST!!!'!B49</f>
        <v>120</v>
      </c>
      <c r="J78" s="294" t="str">
        <f>'PLEASE FILL IN HERE FIRST!!!'!B43</f>
        <v>Euro €</v>
      </c>
    </row>
    <row r="79" spans="1:10" ht="13" customHeight="1" x14ac:dyDescent="0.15">
      <c r="A79" s="417"/>
      <c r="B79" s="424"/>
      <c r="C79" s="533" t="s">
        <v>218</v>
      </c>
      <c r="D79" s="533"/>
      <c r="E79" s="497"/>
      <c r="F79" s="497"/>
      <c r="G79" s="497"/>
      <c r="H79" s="497"/>
      <c r="I79" s="497"/>
      <c r="J79" s="497"/>
    </row>
    <row r="80" spans="1:10" x14ac:dyDescent="0.15">
      <c r="A80" s="417"/>
      <c r="B80" s="424"/>
      <c r="C80" s="533"/>
      <c r="D80" s="533"/>
      <c r="E80" s="498"/>
      <c r="F80" s="498"/>
      <c r="G80" s="498"/>
      <c r="H80" s="498"/>
      <c r="I80" s="498"/>
      <c r="J80" s="498"/>
    </row>
    <row r="81" spans="1:11" x14ac:dyDescent="0.15">
      <c r="A81" s="417"/>
      <c r="B81" s="424"/>
      <c r="C81" s="533"/>
      <c r="D81" s="533"/>
      <c r="E81" s="498"/>
      <c r="F81" s="498"/>
      <c r="G81" s="498"/>
      <c r="H81" s="498"/>
      <c r="I81" s="498"/>
      <c r="J81" s="498"/>
    </row>
    <row r="82" spans="1:11" x14ac:dyDescent="0.15">
      <c r="A82" s="417"/>
      <c r="B82" s="424"/>
      <c r="C82" s="533"/>
      <c r="D82" s="533"/>
      <c r="E82" s="498"/>
      <c r="F82" s="498"/>
      <c r="G82" s="498"/>
      <c r="H82" s="498"/>
      <c r="I82" s="498"/>
      <c r="J82" s="498"/>
    </row>
    <row r="83" spans="1:11" x14ac:dyDescent="0.15">
      <c r="A83" s="417"/>
      <c r="B83" s="417"/>
      <c r="C83" s="533"/>
      <c r="D83" s="533"/>
      <c r="E83" s="499"/>
      <c r="F83" s="499"/>
      <c r="G83" s="499"/>
      <c r="H83" s="499"/>
      <c r="I83" s="499"/>
      <c r="J83" s="499"/>
    </row>
    <row r="84" spans="1:11" ht="15" x14ac:dyDescent="0.15">
      <c r="A84" s="425"/>
      <c r="B84" s="425"/>
      <c r="C84" s="303"/>
      <c r="D84" s="323" t="s">
        <v>130</v>
      </c>
      <c r="E84" s="490" t="s">
        <v>645</v>
      </c>
      <c r="F84" s="490"/>
      <c r="G84" s="490"/>
      <c r="H84" s="490"/>
      <c r="I84" s="490"/>
      <c r="J84" s="490"/>
    </row>
    <row r="85" spans="1:11" ht="15" x14ac:dyDescent="0.15">
      <c r="A85" s="417"/>
      <c r="B85" s="417"/>
      <c r="C85" s="281"/>
      <c r="D85" s="283" t="s">
        <v>155</v>
      </c>
      <c r="E85" s="490" t="s">
        <v>639</v>
      </c>
      <c r="F85" s="490"/>
      <c r="G85" s="490"/>
      <c r="H85" s="490"/>
      <c r="I85" s="490"/>
      <c r="J85" s="490"/>
    </row>
    <row r="86" spans="1:11" ht="15" x14ac:dyDescent="0.15">
      <c r="A86" s="417"/>
      <c r="B86" s="417"/>
      <c r="C86" s="281"/>
      <c r="D86" s="283" t="s">
        <v>155</v>
      </c>
      <c r="E86" s="490" t="s">
        <v>646</v>
      </c>
      <c r="F86" s="490"/>
      <c r="G86" s="490"/>
      <c r="H86" s="490"/>
      <c r="I86" s="490"/>
      <c r="J86" s="490"/>
    </row>
    <row r="87" spans="1:11" ht="15" x14ac:dyDescent="0.15">
      <c r="A87" s="417"/>
      <c r="B87" s="417"/>
      <c r="C87" s="281"/>
      <c r="D87" s="283" t="s">
        <v>156</v>
      </c>
      <c r="E87" s="479" t="s">
        <v>647</v>
      </c>
      <c r="F87" s="479"/>
      <c r="G87" s="479"/>
      <c r="H87" s="479"/>
      <c r="I87" s="479"/>
      <c r="J87" s="479"/>
    </row>
    <row r="88" spans="1:11" ht="15" x14ac:dyDescent="0.15">
      <c r="A88" s="417"/>
      <c r="B88" s="417"/>
      <c r="C88" s="281"/>
      <c r="D88" s="283" t="s">
        <v>157</v>
      </c>
      <c r="E88" s="479"/>
      <c r="F88" s="479"/>
      <c r="G88" s="479"/>
      <c r="H88" s="479"/>
      <c r="I88" s="479"/>
      <c r="J88" s="479"/>
    </row>
    <row r="89" spans="1:11" ht="15" x14ac:dyDescent="0.15">
      <c r="A89" s="417"/>
      <c r="B89" s="417"/>
      <c r="C89" s="281"/>
      <c r="D89" s="283" t="s">
        <v>323</v>
      </c>
      <c r="E89" s="561" t="s">
        <v>648</v>
      </c>
      <c r="F89" s="561"/>
      <c r="G89" s="561"/>
      <c r="H89" s="561"/>
      <c r="I89" s="561"/>
      <c r="J89" s="561"/>
    </row>
    <row r="90" spans="1:11" ht="15" x14ac:dyDescent="0.15">
      <c r="A90" s="417"/>
      <c r="B90" s="417"/>
      <c r="C90" s="281"/>
      <c r="D90" s="281"/>
      <c r="E90" s="500" t="s">
        <v>158</v>
      </c>
      <c r="F90" s="500"/>
      <c r="G90" s="500"/>
      <c r="H90" s="327">
        <v>155</v>
      </c>
      <c r="I90" s="328" t="str">
        <f>'PLEASE FILL IN HERE FIRST!!!'!B43</f>
        <v>Euro €</v>
      </c>
      <c r="J90" s="295"/>
    </row>
    <row r="91" spans="1:11" ht="15" x14ac:dyDescent="0.15">
      <c r="A91" s="417"/>
      <c r="B91" s="417"/>
      <c r="C91" s="281"/>
      <c r="D91" s="281"/>
      <c r="E91" s="500" t="s">
        <v>159</v>
      </c>
      <c r="F91" s="500"/>
      <c r="G91" s="500"/>
      <c r="H91" s="327">
        <v>130</v>
      </c>
      <c r="I91" s="328" t="str">
        <f>'PLEASE FILL IN HERE FIRST!!!'!B43</f>
        <v>Euro €</v>
      </c>
      <c r="J91" s="295"/>
    </row>
    <row r="92" spans="1:11" ht="15" customHeight="1" x14ac:dyDescent="0.15">
      <c r="A92" s="417"/>
      <c r="B92" s="417"/>
      <c r="C92" s="281"/>
      <c r="D92" s="329"/>
      <c r="E92" s="543" t="s">
        <v>328</v>
      </c>
      <c r="F92" s="543"/>
      <c r="G92" s="543"/>
      <c r="H92" s="543"/>
      <c r="I92" s="543"/>
      <c r="J92" s="543"/>
    </row>
    <row r="93" spans="1:11" x14ac:dyDescent="0.15">
      <c r="A93" s="417"/>
      <c r="B93" s="417"/>
      <c r="C93" s="281"/>
      <c r="D93" s="329"/>
      <c r="E93" s="330" t="s">
        <v>210</v>
      </c>
      <c r="F93" s="330"/>
      <c r="G93" s="330"/>
      <c r="H93" s="330"/>
      <c r="I93" s="330"/>
      <c r="J93" s="330"/>
      <c r="K93" s="331"/>
    </row>
    <row r="94" spans="1:11" x14ac:dyDescent="0.15">
      <c r="A94" s="417"/>
      <c r="B94" s="417"/>
      <c r="C94" s="281"/>
      <c r="D94" s="329"/>
      <c r="E94" s="544" t="s">
        <v>211</v>
      </c>
      <c r="F94" s="544"/>
      <c r="G94" s="544"/>
      <c r="H94" s="544"/>
      <c r="I94" s="544"/>
      <c r="J94" s="544"/>
      <c r="K94" s="544"/>
    </row>
    <row r="95" spans="1:11" x14ac:dyDescent="0.15">
      <c r="A95" s="417"/>
      <c r="B95" s="417"/>
      <c r="C95" s="281"/>
      <c r="D95" s="329"/>
      <c r="E95" s="544" t="s">
        <v>212</v>
      </c>
      <c r="F95" s="544"/>
      <c r="G95" s="544"/>
      <c r="H95" s="544"/>
      <c r="I95" s="544"/>
      <c r="J95" s="544"/>
      <c r="K95" s="544"/>
    </row>
    <row r="96" spans="1:11" ht="13" customHeight="1" x14ac:dyDescent="0.15">
      <c r="A96" s="417"/>
      <c r="B96" s="424"/>
      <c r="C96" s="534" t="s">
        <v>218</v>
      </c>
      <c r="D96" s="534"/>
      <c r="E96" s="536" t="s">
        <v>649</v>
      </c>
      <c r="F96" s="536"/>
      <c r="G96" s="536"/>
      <c r="H96" s="536"/>
      <c r="I96" s="536"/>
      <c r="J96" s="536"/>
    </row>
    <row r="97" spans="1:11" ht="12.75" customHeight="1" x14ac:dyDescent="0.15">
      <c r="A97" s="417"/>
      <c r="B97" s="426"/>
      <c r="C97" s="534"/>
      <c r="D97" s="534"/>
      <c r="E97" s="537"/>
      <c r="F97" s="537"/>
      <c r="G97" s="537"/>
      <c r="H97" s="537"/>
      <c r="I97" s="537"/>
      <c r="J97" s="537"/>
    </row>
    <row r="98" spans="1:11" ht="12.75" customHeight="1" x14ac:dyDescent="0.15">
      <c r="A98" s="417"/>
      <c r="B98" s="426"/>
      <c r="C98" s="534"/>
      <c r="D98" s="534"/>
      <c r="E98" s="537"/>
      <c r="F98" s="537"/>
      <c r="G98" s="537"/>
      <c r="H98" s="537"/>
      <c r="I98" s="537"/>
      <c r="J98" s="537"/>
    </row>
    <row r="99" spans="1:11" ht="12.75" customHeight="1" x14ac:dyDescent="0.15">
      <c r="A99" s="417"/>
      <c r="B99" s="426"/>
      <c r="C99" s="534"/>
      <c r="D99" s="534"/>
      <c r="E99" s="537"/>
      <c r="F99" s="537"/>
      <c r="G99" s="537"/>
      <c r="H99" s="537"/>
      <c r="I99" s="537"/>
      <c r="J99" s="537"/>
    </row>
    <row r="100" spans="1:11" ht="12.75" hidden="1" customHeight="1" x14ac:dyDescent="0.15">
      <c r="A100" s="418"/>
      <c r="B100" s="418"/>
      <c r="C100" s="535"/>
      <c r="D100" s="535"/>
      <c r="E100" s="538"/>
      <c r="F100" s="538"/>
      <c r="G100" s="538"/>
      <c r="H100" s="538"/>
      <c r="I100" s="538"/>
      <c r="J100" s="538"/>
    </row>
    <row r="101" spans="1:11" ht="5" customHeight="1" x14ac:dyDescent="0.15">
      <c r="A101" s="330"/>
      <c r="B101" s="330"/>
      <c r="C101" s="276"/>
      <c r="D101" s="276"/>
      <c r="E101" s="276"/>
      <c r="F101" s="276"/>
      <c r="G101" s="276"/>
      <c r="H101" s="276"/>
      <c r="I101" s="276"/>
      <c r="J101" s="276"/>
    </row>
    <row r="102" spans="1:11" ht="15" x14ac:dyDescent="0.15">
      <c r="A102" s="427"/>
      <c r="B102" s="416"/>
      <c r="C102" s="280"/>
      <c r="D102" s="323" t="s">
        <v>131</v>
      </c>
      <c r="E102" s="501" t="s">
        <v>650</v>
      </c>
      <c r="F102" s="501"/>
      <c r="G102" s="501"/>
      <c r="H102" s="501"/>
      <c r="I102" s="501"/>
      <c r="J102" s="501"/>
    </row>
    <row r="103" spans="1:11" ht="15" x14ac:dyDescent="0.15">
      <c r="A103" s="417"/>
      <c r="B103" s="417"/>
      <c r="C103" s="282"/>
      <c r="D103" s="283" t="s">
        <v>155</v>
      </c>
      <c r="E103" s="490" t="s">
        <v>651</v>
      </c>
      <c r="F103" s="490"/>
      <c r="G103" s="490"/>
      <c r="H103" s="490"/>
      <c r="I103" s="490"/>
      <c r="J103" s="490"/>
    </row>
    <row r="104" spans="1:11" ht="15" x14ac:dyDescent="0.15">
      <c r="A104" s="417"/>
      <c r="B104" s="417"/>
      <c r="C104" s="282"/>
      <c r="D104" s="283" t="s">
        <v>155</v>
      </c>
      <c r="E104" s="490" t="s">
        <v>652</v>
      </c>
      <c r="F104" s="490"/>
      <c r="G104" s="490"/>
      <c r="H104" s="490"/>
      <c r="I104" s="490"/>
      <c r="J104" s="490"/>
    </row>
    <row r="105" spans="1:11" ht="15" x14ac:dyDescent="0.15">
      <c r="A105" s="417"/>
      <c r="B105" s="417"/>
      <c r="C105" s="282"/>
      <c r="D105" s="283" t="s">
        <v>156</v>
      </c>
      <c r="E105" s="479" t="s">
        <v>653</v>
      </c>
      <c r="F105" s="479"/>
      <c r="G105" s="479"/>
      <c r="H105" s="479"/>
      <c r="I105" s="479"/>
      <c r="J105" s="479"/>
    </row>
    <row r="106" spans="1:11" ht="15" x14ac:dyDescent="0.15">
      <c r="A106" s="417"/>
      <c r="B106" s="417"/>
      <c r="C106" s="282"/>
      <c r="D106" s="283" t="s">
        <v>157</v>
      </c>
      <c r="E106" s="479"/>
      <c r="F106" s="479"/>
      <c r="G106" s="479"/>
      <c r="H106" s="479"/>
      <c r="I106" s="479"/>
      <c r="J106" s="479"/>
    </row>
    <row r="107" spans="1:11" ht="28" customHeight="1" x14ac:dyDescent="0.15">
      <c r="A107" s="417"/>
      <c r="B107" s="417"/>
      <c r="C107" s="282"/>
      <c r="D107" s="283" t="s">
        <v>323</v>
      </c>
      <c r="E107" s="562" t="s">
        <v>654</v>
      </c>
      <c r="F107" s="562"/>
      <c r="G107" s="562"/>
      <c r="H107" s="562"/>
      <c r="I107" s="562"/>
      <c r="J107" s="562"/>
    </row>
    <row r="108" spans="1:11" ht="15" x14ac:dyDescent="0.15">
      <c r="A108" s="417"/>
      <c r="B108" s="417"/>
      <c r="C108" s="282"/>
      <c r="D108" s="282"/>
      <c r="E108" s="500" t="s">
        <v>158</v>
      </c>
      <c r="F108" s="500"/>
      <c r="G108" s="500"/>
      <c r="H108" s="327">
        <v>135</v>
      </c>
      <c r="I108" s="378" t="str">
        <f>'PLEASE FILL IN HERE FIRST!!!'!B43</f>
        <v>Euro €</v>
      </c>
      <c r="J108" s="378"/>
    </row>
    <row r="109" spans="1:11" ht="15" x14ac:dyDescent="0.15">
      <c r="A109" s="417"/>
      <c r="B109" s="417"/>
      <c r="C109" s="282"/>
      <c r="D109" s="282"/>
      <c r="E109" s="500" t="s">
        <v>159</v>
      </c>
      <c r="F109" s="500"/>
      <c r="G109" s="500"/>
      <c r="H109" s="327">
        <v>110</v>
      </c>
      <c r="I109" s="378" t="str">
        <f>'PLEASE FILL IN HERE FIRST!!!'!B43</f>
        <v>Euro €</v>
      </c>
      <c r="J109" s="378"/>
    </row>
    <row r="110" spans="1:11" ht="15" x14ac:dyDescent="0.15">
      <c r="A110" s="417"/>
      <c r="B110" s="417"/>
      <c r="C110" s="282"/>
      <c r="D110" s="282"/>
      <c r="E110" s="297" t="s">
        <v>328</v>
      </c>
      <c r="F110" s="297"/>
      <c r="G110" s="297"/>
      <c r="H110" s="297"/>
      <c r="I110" s="297"/>
      <c r="J110" s="297"/>
      <c r="K110" s="332"/>
    </row>
    <row r="111" spans="1:11" ht="15" x14ac:dyDescent="0.15">
      <c r="A111" s="417"/>
      <c r="B111" s="417"/>
      <c r="C111" s="282"/>
      <c r="D111" s="282"/>
      <c r="E111" s="545" t="s">
        <v>210</v>
      </c>
      <c r="F111" s="545"/>
      <c r="G111" s="545"/>
      <c r="H111" s="545"/>
      <c r="I111" s="545"/>
      <c r="J111" s="545"/>
    </row>
    <row r="112" spans="1:11" ht="15" x14ac:dyDescent="0.15">
      <c r="A112" s="417"/>
      <c r="B112" s="417"/>
      <c r="C112" s="282"/>
      <c r="D112" s="282"/>
      <c r="E112" s="545" t="s">
        <v>211</v>
      </c>
      <c r="F112" s="545"/>
      <c r="G112" s="545"/>
      <c r="H112" s="545"/>
      <c r="I112" s="545"/>
      <c r="J112" s="545"/>
    </row>
    <row r="113" spans="1:11" ht="15" x14ac:dyDescent="0.15">
      <c r="A113" s="417"/>
      <c r="B113" s="417"/>
      <c r="C113" s="282"/>
      <c r="D113" s="282"/>
      <c r="E113" s="545" t="s">
        <v>212</v>
      </c>
      <c r="F113" s="545"/>
      <c r="G113" s="545"/>
      <c r="H113" s="545"/>
      <c r="I113" s="545"/>
      <c r="J113" s="545"/>
      <c r="K113" s="332"/>
    </row>
    <row r="114" spans="1:11" ht="13" customHeight="1" x14ac:dyDescent="0.15">
      <c r="A114" s="417"/>
      <c r="B114" s="424"/>
      <c r="C114" s="534" t="s">
        <v>218</v>
      </c>
      <c r="D114" s="534"/>
      <c r="E114" s="536" t="s">
        <v>655</v>
      </c>
      <c r="F114" s="536"/>
      <c r="G114" s="536"/>
      <c r="H114" s="536"/>
      <c r="I114" s="536"/>
      <c r="J114" s="536"/>
    </row>
    <row r="115" spans="1:11" ht="13" customHeight="1" x14ac:dyDescent="0.15">
      <c r="A115" s="417"/>
      <c r="B115" s="426"/>
      <c r="C115" s="534"/>
      <c r="D115" s="534"/>
      <c r="E115" s="537"/>
      <c r="F115" s="537"/>
      <c r="G115" s="537"/>
      <c r="H115" s="537"/>
      <c r="I115" s="537"/>
      <c r="J115" s="537"/>
    </row>
    <row r="116" spans="1:11" ht="12.75" customHeight="1" x14ac:dyDescent="0.15">
      <c r="A116" s="417"/>
      <c r="B116" s="426"/>
      <c r="C116" s="534"/>
      <c r="D116" s="534"/>
      <c r="E116" s="537"/>
      <c r="F116" s="537"/>
      <c r="G116" s="537"/>
      <c r="H116" s="537"/>
      <c r="I116" s="537"/>
      <c r="J116" s="537"/>
    </row>
    <row r="117" spans="1:11" ht="9" customHeight="1" x14ac:dyDescent="0.15">
      <c r="A117" s="417"/>
      <c r="B117" s="426"/>
      <c r="C117" s="534"/>
      <c r="D117" s="534"/>
      <c r="E117" s="537"/>
      <c r="F117" s="537"/>
      <c r="G117" s="537"/>
      <c r="H117" s="537"/>
      <c r="I117" s="537"/>
      <c r="J117" s="537"/>
    </row>
    <row r="118" spans="1:11" ht="12.75" hidden="1" customHeight="1" x14ac:dyDescent="0.15">
      <c r="A118" s="418"/>
      <c r="B118" s="418"/>
      <c r="C118" s="535"/>
      <c r="D118" s="535"/>
      <c r="E118" s="538"/>
      <c r="F118" s="538"/>
      <c r="G118" s="538"/>
      <c r="H118" s="538"/>
      <c r="I118" s="538"/>
      <c r="J118" s="538"/>
    </row>
    <row r="119" spans="1:11" ht="5" customHeight="1" x14ac:dyDescent="0.15">
      <c r="A119" s="330"/>
      <c r="B119" s="330"/>
      <c r="C119" s="276"/>
      <c r="D119" s="276"/>
      <c r="E119" s="276"/>
      <c r="F119" s="276"/>
      <c r="G119" s="276"/>
      <c r="H119" s="276"/>
      <c r="I119" s="276"/>
      <c r="J119" s="276"/>
    </row>
    <row r="120" spans="1:11" ht="13" customHeight="1" x14ac:dyDescent="0.15">
      <c r="A120" s="415">
        <v>11</v>
      </c>
      <c r="B120" s="416" t="s">
        <v>154</v>
      </c>
      <c r="C120" s="280"/>
      <c r="D120" s="323" t="s">
        <v>60</v>
      </c>
      <c r="E120" s="491"/>
      <c r="F120" s="491"/>
      <c r="G120" s="491"/>
      <c r="H120" s="491"/>
      <c r="I120" s="491"/>
      <c r="J120" s="491"/>
    </row>
    <row r="121" spans="1:11" ht="13" customHeight="1" x14ac:dyDescent="0.15">
      <c r="A121" s="417"/>
      <c r="B121" s="417"/>
      <c r="C121" s="282"/>
      <c r="D121" s="283" t="s">
        <v>155</v>
      </c>
      <c r="E121" s="509"/>
      <c r="F121" s="509"/>
      <c r="G121" s="509"/>
      <c r="H121" s="509"/>
      <c r="I121" s="509"/>
      <c r="J121" s="509"/>
    </row>
    <row r="122" spans="1:11" ht="13" customHeight="1" x14ac:dyDescent="0.15">
      <c r="A122" s="417"/>
      <c r="B122" s="417"/>
      <c r="C122" s="282"/>
      <c r="D122" s="283" t="s">
        <v>155</v>
      </c>
      <c r="E122" s="509"/>
      <c r="F122" s="509"/>
      <c r="G122" s="509"/>
      <c r="H122" s="509"/>
      <c r="I122" s="509"/>
      <c r="J122" s="509"/>
    </row>
    <row r="123" spans="1:11" ht="13" customHeight="1" x14ac:dyDescent="0.15">
      <c r="A123" s="417"/>
      <c r="B123" s="417"/>
      <c r="C123" s="282"/>
      <c r="D123" s="283" t="s">
        <v>156</v>
      </c>
      <c r="E123" s="481"/>
      <c r="F123" s="481"/>
      <c r="G123" s="481"/>
      <c r="H123" s="481"/>
      <c r="I123" s="481"/>
      <c r="J123" s="481"/>
    </row>
    <row r="124" spans="1:11" ht="13" customHeight="1" x14ac:dyDescent="0.15">
      <c r="A124" s="417"/>
      <c r="B124" s="417"/>
      <c r="C124" s="282"/>
      <c r="D124" s="283" t="s">
        <v>157</v>
      </c>
      <c r="E124" s="481"/>
      <c r="F124" s="481"/>
      <c r="G124" s="481"/>
      <c r="H124" s="481"/>
      <c r="I124" s="481"/>
      <c r="J124" s="481"/>
    </row>
    <row r="125" spans="1:11" ht="13" customHeight="1" x14ac:dyDescent="0.15">
      <c r="A125" s="417"/>
      <c r="B125" s="417"/>
      <c r="C125" s="282"/>
      <c r="D125" s="283" t="s">
        <v>323</v>
      </c>
      <c r="E125" s="560"/>
      <c r="F125" s="560"/>
      <c r="G125" s="560"/>
      <c r="H125" s="560"/>
      <c r="I125" s="560"/>
      <c r="J125" s="560"/>
    </row>
    <row r="126" spans="1:11" ht="13" customHeight="1" x14ac:dyDescent="0.15">
      <c r="A126" s="417"/>
      <c r="B126" s="417"/>
      <c r="C126" s="282"/>
      <c r="D126" s="282"/>
      <c r="E126" s="500" t="s">
        <v>158</v>
      </c>
      <c r="F126" s="500"/>
      <c r="G126" s="500"/>
      <c r="H126" s="327"/>
      <c r="I126" s="328" t="str">
        <f>'PLEASE FILL IN HERE FIRST!!!'!B43</f>
        <v>Euro €</v>
      </c>
      <c r="J126" s="295"/>
    </row>
    <row r="127" spans="1:11" ht="13" customHeight="1" x14ac:dyDescent="0.15">
      <c r="A127" s="417"/>
      <c r="B127" s="417"/>
      <c r="C127" s="282"/>
      <c r="D127" s="282"/>
      <c r="E127" s="500" t="s">
        <v>159</v>
      </c>
      <c r="F127" s="500"/>
      <c r="G127" s="500"/>
      <c r="H127" s="327"/>
      <c r="I127" s="328" t="str">
        <f>'PLEASE FILL IN HERE FIRST!!!'!B43</f>
        <v>Euro €</v>
      </c>
      <c r="J127" s="295"/>
    </row>
    <row r="128" spans="1:11" ht="13" customHeight="1" x14ac:dyDescent="0.15">
      <c r="A128" s="417"/>
      <c r="B128" s="417"/>
      <c r="C128" s="282"/>
      <c r="D128" s="282"/>
      <c r="E128" s="297" t="s">
        <v>328</v>
      </c>
      <c r="F128" s="297"/>
      <c r="G128" s="297"/>
      <c r="H128" s="297"/>
      <c r="I128" s="297"/>
      <c r="J128" s="297"/>
      <c r="K128" s="332"/>
    </row>
    <row r="129" spans="1:11" ht="13" customHeight="1" x14ac:dyDescent="0.15">
      <c r="A129" s="417"/>
      <c r="B129" s="417"/>
      <c r="C129" s="282"/>
      <c r="D129" s="282"/>
      <c r="E129" s="545" t="s">
        <v>210</v>
      </c>
      <c r="F129" s="545"/>
      <c r="G129" s="545"/>
      <c r="H129" s="545"/>
      <c r="I129" s="545"/>
      <c r="J129" s="545"/>
    </row>
    <row r="130" spans="1:11" ht="13" customHeight="1" x14ac:dyDescent="0.15">
      <c r="A130" s="417"/>
      <c r="B130" s="417"/>
      <c r="C130" s="282"/>
      <c r="D130" s="282"/>
      <c r="E130" s="545" t="s">
        <v>211</v>
      </c>
      <c r="F130" s="545"/>
      <c r="G130" s="545"/>
      <c r="H130" s="545"/>
      <c r="I130" s="545"/>
      <c r="J130" s="545"/>
    </row>
    <row r="131" spans="1:11" ht="13" customHeight="1" x14ac:dyDescent="0.15">
      <c r="A131" s="417"/>
      <c r="B131" s="417"/>
      <c r="C131" s="282"/>
      <c r="D131" s="282"/>
      <c r="E131" s="545" t="s">
        <v>212</v>
      </c>
      <c r="F131" s="545"/>
      <c r="G131" s="545"/>
      <c r="H131" s="545"/>
      <c r="I131" s="545"/>
      <c r="J131" s="545"/>
      <c r="K131" s="332"/>
    </row>
    <row r="132" spans="1:11" ht="13" customHeight="1" x14ac:dyDescent="0.15">
      <c r="A132" s="417"/>
      <c r="B132" s="424"/>
      <c r="C132" s="534" t="s">
        <v>218</v>
      </c>
      <c r="D132" s="534"/>
      <c r="E132" s="536"/>
      <c r="F132" s="536"/>
      <c r="G132" s="536"/>
      <c r="H132" s="536"/>
      <c r="I132" s="536"/>
      <c r="J132" s="536"/>
    </row>
    <row r="133" spans="1:11" ht="13" customHeight="1" x14ac:dyDescent="0.15">
      <c r="A133" s="417"/>
      <c r="B133" s="426"/>
      <c r="C133" s="534"/>
      <c r="D133" s="534"/>
      <c r="E133" s="537"/>
      <c r="F133" s="537"/>
      <c r="G133" s="537"/>
      <c r="H133" s="537"/>
      <c r="I133" s="537"/>
      <c r="J133" s="537"/>
    </row>
    <row r="134" spans="1:11" ht="13" customHeight="1" x14ac:dyDescent="0.15">
      <c r="A134" s="417"/>
      <c r="B134" s="426"/>
      <c r="C134" s="534"/>
      <c r="D134" s="534"/>
      <c r="E134" s="537"/>
      <c r="F134" s="537"/>
      <c r="G134" s="537"/>
      <c r="H134" s="537"/>
      <c r="I134" s="537"/>
      <c r="J134" s="537"/>
    </row>
    <row r="135" spans="1:11" ht="13" customHeight="1" x14ac:dyDescent="0.15">
      <c r="A135" s="417"/>
      <c r="B135" s="426"/>
      <c r="C135" s="534"/>
      <c r="D135" s="534"/>
      <c r="E135" s="537"/>
      <c r="F135" s="537"/>
      <c r="G135" s="537"/>
      <c r="H135" s="537"/>
      <c r="I135" s="537"/>
      <c r="J135" s="537"/>
    </row>
    <row r="136" spans="1:11" ht="13" customHeight="1" x14ac:dyDescent="0.15">
      <c r="A136" s="418"/>
      <c r="B136" s="418"/>
      <c r="C136" s="535"/>
      <c r="D136" s="535"/>
      <c r="E136" s="538"/>
      <c r="F136" s="538"/>
      <c r="G136" s="538"/>
      <c r="H136" s="538"/>
      <c r="I136" s="538"/>
      <c r="J136" s="538"/>
    </row>
    <row r="137" spans="1:11" ht="5" customHeight="1" x14ac:dyDescent="0.15">
      <c r="A137" s="330"/>
      <c r="B137" s="428"/>
      <c r="C137" s="333"/>
      <c r="D137" s="333"/>
      <c r="E137" s="333"/>
      <c r="F137" s="333"/>
      <c r="G137" s="333"/>
      <c r="H137" s="334"/>
      <c r="I137" s="335"/>
      <c r="J137" s="336"/>
    </row>
    <row r="138" spans="1:11" ht="13" customHeight="1" x14ac:dyDescent="0.15">
      <c r="A138" s="415">
        <v>12</v>
      </c>
      <c r="B138" s="416" t="s">
        <v>61</v>
      </c>
      <c r="C138" s="279"/>
      <c r="D138" s="303"/>
      <c r="E138" s="337" t="s">
        <v>10</v>
      </c>
      <c r="F138" s="480" t="s">
        <v>656</v>
      </c>
      <c r="G138" s="480"/>
      <c r="H138" s="480"/>
      <c r="I138" s="480"/>
      <c r="J138" s="480"/>
    </row>
    <row r="139" spans="1:11" ht="13" customHeight="1" x14ac:dyDescent="0.15">
      <c r="A139" s="417"/>
      <c r="B139" s="417"/>
      <c r="C139" s="281"/>
      <c r="D139" s="281"/>
      <c r="E139" s="338" t="s">
        <v>107</v>
      </c>
      <c r="F139" s="297" t="s">
        <v>63</v>
      </c>
      <c r="G139" s="339"/>
      <c r="H139" s="340"/>
      <c r="I139" s="341"/>
      <c r="J139" s="297"/>
    </row>
    <row r="140" spans="1:11" ht="13" customHeight="1" x14ac:dyDescent="0.15">
      <c r="A140" s="417"/>
      <c r="B140" s="417"/>
      <c r="C140" s="281"/>
      <c r="D140" s="281"/>
      <c r="E140" s="508" t="s">
        <v>11</v>
      </c>
      <c r="F140" s="528" t="s">
        <v>657</v>
      </c>
      <c r="G140" s="528"/>
      <c r="H140" s="528"/>
      <c r="I140" s="528"/>
      <c r="J140" s="528"/>
    </row>
    <row r="141" spans="1:11" ht="18" customHeight="1" x14ac:dyDescent="0.15">
      <c r="A141" s="417"/>
      <c r="B141" s="417"/>
      <c r="C141" s="281"/>
      <c r="D141" s="281"/>
      <c r="E141" s="508"/>
      <c r="F141" s="528"/>
      <c r="G141" s="528"/>
      <c r="H141" s="528"/>
      <c r="I141" s="528"/>
      <c r="J141" s="528"/>
    </row>
    <row r="142" spans="1:11" ht="13" customHeight="1" x14ac:dyDescent="0.15">
      <c r="A142" s="417"/>
      <c r="B142" s="417"/>
      <c r="C142" s="281"/>
      <c r="D142" s="281"/>
      <c r="E142" s="288"/>
      <c r="F142" s="297" t="s">
        <v>202</v>
      </c>
      <c r="G142" s="342"/>
      <c r="H142" s="342"/>
      <c r="I142" s="342"/>
      <c r="J142" s="342"/>
    </row>
    <row r="143" spans="1:11" ht="13" customHeight="1" x14ac:dyDescent="0.15">
      <c r="A143" s="417"/>
      <c r="B143" s="417"/>
      <c r="C143" s="281"/>
      <c r="D143" s="281"/>
      <c r="E143" s="297"/>
      <c r="F143" s="405" t="s">
        <v>76</v>
      </c>
      <c r="G143" s="404"/>
      <c r="H143" s="404"/>
      <c r="I143" s="404"/>
      <c r="J143" s="404"/>
    </row>
    <row r="144" spans="1:11" ht="13" customHeight="1" x14ac:dyDescent="0.15">
      <c r="A144" s="418"/>
      <c r="B144" s="418"/>
      <c r="C144" s="285"/>
      <c r="D144" s="285"/>
      <c r="E144" s="343"/>
      <c r="F144" s="344" t="s">
        <v>336</v>
      </c>
      <c r="G144" s="345"/>
      <c r="H144" s="345"/>
      <c r="I144" s="345"/>
      <c r="J144" s="345"/>
    </row>
    <row r="145" spans="1:11" ht="5" customHeight="1" x14ac:dyDescent="0.15"/>
    <row r="146" spans="1:11" ht="15" x14ac:dyDescent="0.15">
      <c r="A146" s="415">
        <v>13</v>
      </c>
      <c r="B146" s="416" t="s">
        <v>64</v>
      </c>
      <c r="C146" s="279"/>
      <c r="D146" s="303"/>
      <c r="E146" s="317" t="s">
        <v>65</v>
      </c>
      <c r="F146" s="317"/>
      <c r="G146" s="346">
        <f>'PLEASE FILL IN HERE FIRST!!!'!B9-7</f>
        <v>43586</v>
      </c>
      <c r="H146" s="317"/>
      <c r="I146" s="317"/>
      <c r="J146" s="317"/>
    </row>
    <row r="147" spans="1:11" ht="7" customHeight="1" x14ac:dyDescent="0.15">
      <c r="A147" s="417"/>
      <c r="B147" s="417"/>
      <c r="C147" s="282"/>
      <c r="D147" s="282"/>
      <c r="E147" s="297"/>
      <c r="F147" s="297"/>
      <c r="G147" s="347"/>
      <c r="H147" s="348"/>
      <c r="I147" s="297"/>
      <c r="J147" s="297"/>
    </row>
    <row r="148" spans="1:11" ht="5" customHeight="1" x14ac:dyDescent="0.15">
      <c r="A148" s="417"/>
      <c r="B148" s="424"/>
      <c r="C148" s="483" t="s">
        <v>218</v>
      </c>
      <c r="D148" s="483"/>
      <c r="E148" s="541" t="s">
        <v>575</v>
      </c>
      <c r="F148" s="541"/>
      <c r="G148" s="541"/>
      <c r="H148" s="541"/>
      <c r="I148" s="541"/>
      <c r="J148" s="541"/>
      <c r="K148" s="349"/>
    </row>
    <row r="149" spans="1:11" ht="7" customHeight="1" x14ac:dyDescent="0.15">
      <c r="A149" s="417"/>
      <c r="B149" s="429"/>
      <c r="C149" s="483"/>
      <c r="D149" s="483"/>
      <c r="E149" s="541"/>
      <c r="F149" s="541"/>
      <c r="G149" s="541"/>
      <c r="H149" s="541"/>
      <c r="I149" s="541"/>
      <c r="J149" s="541"/>
      <c r="K149" s="350"/>
    </row>
    <row r="150" spans="1:11" ht="7" customHeight="1" x14ac:dyDescent="0.15">
      <c r="A150" s="417"/>
      <c r="B150" s="429"/>
      <c r="C150" s="483"/>
      <c r="D150" s="483"/>
      <c r="E150" s="541"/>
      <c r="F150" s="541"/>
      <c r="G150" s="541"/>
      <c r="H150" s="541"/>
      <c r="I150" s="541"/>
      <c r="J150" s="541"/>
      <c r="K150" s="350"/>
    </row>
    <row r="151" spans="1:11" ht="11" customHeight="1" x14ac:dyDescent="0.15">
      <c r="A151" s="417"/>
      <c r="B151" s="429"/>
      <c r="C151" s="483"/>
      <c r="D151" s="483"/>
      <c r="E151" s="541"/>
      <c r="F151" s="541"/>
      <c r="G151" s="541"/>
      <c r="H151" s="541"/>
      <c r="I151" s="541"/>
      <c r="J151" s="541"/>
      <c r="K151" s="350"/>
    </row>
    <row r="152" spans="1:11" ht="17" customHeight="1" x14ac:dyDescent="0.15">
      <c r="A152" s="417"/>
      <c r="B152" s="429"/>
      <c r="C152" s="483"/>
      <c r="D152" s="483"/>
      <c r="E152" s="541"/>
      <c r="F152" s="541"/>
      <c r="G152" s="541"/>
      <c r="H152" s="541"/>
      <c r="I152" s="541"/>
      <c r="J152" s="541"/>
      <c r="K152" s="350"/>
    </row>
    <row r="153" spans="1:11" ht="5" customHeight="1" x14ac:dyDescent="0.15">
      <c r="A153" s="418"/>
      <c r="B153" s="418"/>
      <c r="C153" s="285"/>
      <c r="D153" s="285"/>
      <c r="E153" s="351"/>
      <c r="F153" s="351"/>
      <c r="G153" s="352"/>
      <c r="H153" s="353"/>
      <c r="I153" s="351"/>
      <c r="J153" s="351"/>
    </row>
    <row r="154" spans="1:11" x14ac:dyDescent="0.15">
      <c r="A154" s="330"/>
      <c r="B154" s="330"/>
      <c r="C154" s="276"/>
      <c r="D154" s="276"/>
      <c r="E154" s="276"/>
      <c r="F154" s="276"/>
      <c r="G154" s="354"/>
      <c r="H154" s="355"/>
      <c r="I154" s="276"/>
      <c r="J154" s="276"/>
    </row>
    <row r="155" spans="1:11" ht="15" x14ac:dyDescent="0.15">
      <c r="A155" s="415">
        <v>14</v>
      </c>
      <c r="B155" s="416" t="s">
        <v>66</v>
      </c>
      <c r="C155" s="279"/>
      <c r="D155" s="402" t="s">
        <v>99</v>
      </c>
      <c r="E155" s="469">
        <v>43592</v>
      </c>
      <c r="F155" s="469"/>
      <c r="G155" s="356" t="s">
        <v>62</v>
      </c>
      <c r="H155" s="357">
        <v>0.54166666666666663</v>
      </c>
      <c r="I155" s="358" t="s">
        <v>107</v>
      </c>
      <c r="J155" s="357">
        <v>0.83333333333333337</v>
      </c>
    </row>
    <row r="156" spans="1:11" ht="15" x14ac:dyDescent="0.15">
      <c r="A156" s="422"/>
      <c r="B156" s="422"/>
      <c r="C156" s="324"/>
      <c r="D156" s="283" t="s">
        <v>77</v>
      </c>
      <c r="E156" s="469">
        <v>43593</v>
      </c>
      <c r="F156" s="469"/>
      <c r="G156" s="359" t="s">
        <v>62</v>
      </c>
      <c r="H156" s="360">
        <v>0.375</v>
      </c>
      <c r="I156" s="361" t="s">
        <v>107</v>
      </c>
      <c r="J156" s="360">
        <v>0.83333333333333337</v>
      </c>
    </row>
    <row r="157" spans="1:11" ht="15" x14ac:dyDescent="0.15">
      <c r="A157" s="418"/>
      <c r="B157" s="418"/>
      <c r="C157" s="285"/>
      <c r="D157" s="285"/>
      <c r="E157" s="362" t="s">
        <v>78</v>
      </c>
      <c r="F157" s="539" t="s">
        <v>644</v>
      </c>
      <c r="G157" s="539"/>
      <c r="H157" s="539"/>
      <c r="I157" s="539"/>
      <c r="J157" s="539"/>
    </row>
    <row r="158" spans="1:11" ht="5" customHeight="1" x14ac:dyDescent="0.15">
      <c r="A158" s="330"/>
      <c r="B158" s="330"/>
      <c r="C158" s="276"/>
      <c r="D158" s="276"/>
      <c r="E158" s="276"/>
      <c r="F158" s="276"/>
      <c r="G158" s="354"/>
      <c r="H158" s="355"/>
      <c r="I158" s="276"/>
      <c r="J158" s="276"/>
    </row>
    <row r="159" spans="1:11" ht="13" customHeight="1" x14ac:dyDescent="0.15">
      <c r="A159" s="415">
        <v>15</v>
      </c>
      <c r="B159" s="416" t="s">
        <v>67</v>
      </c>
      <c r="C159" s="279"/>
      <c r="D159" s="303"/>
      <c r="E159" s="317"/>
      <c r="F159" s="317"/>
      <c r="G159" s="317"/>
      <c r="H159" s="317"/>
      <c r="I159" s="317"/>
      <c r="J159" s="317"/>
    </row>
    <row r="160" spans="1:11" ht="13" customHeight="1" x14ac:dyDescent="0.15">
      <c r="A160" s="417"/>
      <c r="B160" s="417"/>
      <c r="C160" s="281"/>
      <c r="D160" s="281"/>
      <c r="E160" s="297" t="s">
        <v>68</v>
      </c>
      <c r="F160" s="297"/>
      <c r="G160" s="363">
        <f>'PLEASE FILL IN HERE FIRST!!!'!B11</f>
        <v>43563</v>
      </c>
      <c r="H160" s="297" t="s">
        <v>329</v>
      </c>
      <c r="I160" s="297"/>
      <c r="J160" s="297"/>
    </row>
    <row r="161" spans="1:20" ht="13" customHeight="1" x14ac:dyDescent="0.15">
      <c r="A161" s="417"/>
      <c r="B161" s="417"/>
      <c r="C161" s="281"/>
      <c r="D161" s="281"/>
      <c r="E161" s="297" t="s">
        <v>69</v>
      </c>
      <c r="F161" s="297"/>
      <c r="G161" s="363">
        <f>'PLEASE FILL IN HERE FIRST!!!'!B13</f>
        <v>43573</v>
      </c>
      <c r="H161" s="297"/>
      <c r="I161" s="297"/>
      <c r="J161" s="297"/>
    </row>
    <row r="162" spans="1:20" ht="13" customHeight="1" x14ac:dyDescent="0.15">
      <c r="A162" s="487"/>
      <c r="B162" s="487"/>
      <c r="C162" s="487"/>
      <c r="D162" s="487"/>
      <c r="E162" s="364" t="s">
        <v>312</v>
      </c>
      <c r="F162" s="297"/>
      <c r="G162" s="363">
        <f>'PLEASE FILL IN HERE FIRST!!!'!B39</f>
        <v>43590</v>
      </c>
      <c r="H162" s="488" t="s">
        <v>313</v>
      </c>
      <c r="I162" s="488"/>
      <c r="J162" s="488"/>
    </row>
    <row r="163" spans="1:20" ht="13" customHeight="1" x14ac:dyDescent="0.15">
      <c r="A163" s="417"/>
      <c r="B163" s="417"/>
      <c r="C163" s="281"/>
      <c r="D163" s="281"/>
      <c r="E163" s="297" t="s">
        <v>46</v>
      </c>
      <c r="F163" s="297"/>
      <c r="G163" s="365">
        <v>43573</v>
      </c>
      <c r="H163" s="297"/>
      <c r="I163" s="297"/>
      <c r="J163" s="297"/>
    </row>
    <row r="164" spans="1:20" ht="13" customHeight="1" x14ac:dyDescent="0.15">
      <c r="A164" s="418"/>
      <c r="B164" s="418"/>
      <c r="C164" s="285"/>
      <c r="D164" s="285"/>
      <c r="E164" s="320" t="s">
        <v>317</v>
      </c>
      <c r="F164" s="320"/>
      <c r="G164" s="366">
        <v>43573</v>
      </c>
      <c r="H164" s="320"/>
      <c r="I164" s="320"/>
      <c r="J164" s="320"/>
    </row>
    <row r="165" spans="1:20" ht="5" customHeight="1" x14ac:dyDescent="0.15">
      <c r="A165" s="330"/>
      <c r="B165" s="330"/>
      <c r="C165" s="276"/>
      <c r="D165" s="276"/>
      <c r="E165" s="276"/>
      <c r="F165" s="276"/>
      <c r="G165" s="367"/>
      <c r="H165" s="276"/>
      <c r="I165" s="276"/>
      <c r="J165" s="276"/>
    </row>
    <row r="166" spans="1:20" ht="15" x14ac:dyDescent="0.15">
      <c r="A166" s="415">
        <v>16</v>
      </c>
      <c r="B166" s="416" t="s">
        <v>70</v>
      </c>
      <c r="C166" s="279"/>
      <c r="D166" s="303"/>
      <c r="E166" s="368" t="s">
        <v>71</v>
      </c>
      <c r="F166" s="317"/>
      <c r="G166" s="540">
        <f>'PLEASE FILL IN HERE FIRST!!!'!B39</f>
        <v>43590</v>
      </c>
      <c r="H166" s="540"/>
      <c r="I166" s="317" t="s">
        <v>330</v>
      </c>
      <c r="J166" s="317"/>
    </row>
    <row r="167" spans="1:20" ht="15" x14ac:dyDescent="0.15">
      <c r="A167" s="430"/>
      <c r="B167" s="454"/>
      <c r="C167" s="454"/>
      <c r="D167" s="454"/>
      <c r="E167" s="369" t="s">
        <v>221</v>
      </c>
      <c r="F167" s="295"/>
      <c r="G167" s="369"/>
      <c r="H167" s="297"/>
      <c r="I167" s="297"/>
      <c r="J167" s="297"/>
    </row>
    <row r="168" spans="1:20" ht="17" customHeight="1" x14ac:dyDescent="0.15">
      <c r="A168" s="430"/>
      <c r="B168" s="454"/>
      <c r="C168" s="454"/>
      <c r="D168" s="454"/>
      <c r="E168" s="295" t="s">
        <v>331</v>
      </c>
      <c r="F168" s="295"/>
      <c r="G168" s="370"/>
      <c r="H168" s="371"/>
      <c r="I168" s="326" t="str">
        <f>'PLEASE FILL IN HERE FIRST!!!'!B47&amp;"  "&amp;'PLEASE FILL IN HERE FIRST!!!'!B43</f>
        <v>120  Euro €</v>
      </c>
      <c r="J168" s="295" t="s">
        <v>272</v>
      </c>
    </row>
    <row r="169" spans="1:20" ht="16" customHeight="1" x14ac:dyDescent="0.15">
      <c r="A169" s="430"/>
      <c r="B169" s="522" t="s">
        <v>318</v>
      </c>
      <c r="C169" s="522"/>
      <c r="D169" s="522"/>
      <c r="E169" s="531" t="s">
        <v>332</v>
      </c>
      <c r="F169" s="531"/>
      <c r="G169" s="531"/>
      <c r="H169" s="531"/>
      <c r="I169" s="531"/>
      <c r="J169" s="531"/>
    </row>
    <row r="170" spans="1:20" ht="30" customHeight="1" x14ac:dyDescent="0.15">
      <c r="A170" s="430"/>
      <c r="B170" s="522"/>
      <c r="C170" s="522"/>
      <c r="D170" s="522"/>
      <c r="E170" s="531" t="s">
        <v>424</v>
      </c>
      <c r="F170" s="531"/>
      <c r="G170" s="531"/>
      <c r="H170" s="531"/>
      <c r="I170" s="531"/>
      <c r="J170" s="531"/>
      <c r="O170" s="467"/>
      <c r="P170" s="467"/>
      <c r="Q170" s="467"/>
      <c r="R170" s="467"/>
      <c r="S170" s="467"/>
      <c r="T170" s="467"/>
    </row>
    <row r="171" spans="1:20" ht="10" customHeight="1" x14ac:dyDescent="0.15">
      <c r="A171" s="430"/>
      <c r="B171" s="454"/>
      <c r="C171" s="454"/>
      <c r="D171" s="454"/>
      <c r="E171" s="532"/>
      <c r="F171" s="532"/>
      <c r="G171" s="532"/>
      <c r="H171" s="532"/>
      <c r="I171" s="532"/>
      <c r="J171" s="532"/>
      <c r="O171" s="467"/>
      <c r="P171" s="467"/>
      <c r="Q171" s="467"/>
      <c r="R171" s="467"/>
      <c r="S171" s="467"/>
      <c r="T171" s="467"/>
    </row>
    <row r="172" spans="1:20" ht="15" x14ac:dyDescent="0.15">
      <c r="A172" s="430"/>
      <c r="B172" s="454"/>
      <c r="C172" s="454"/>
      <c r="D172" s="454"/>
      <c r="E172" s="468" t="s">
        <v>425</v>
      </c>
      <c r="F172" s="468"/>
      <c r="G172" s="468"/>
      <c r="H172" s="468"/>
      <c r="I172" s="468"/>
      <c r="J172" s="468"/>
    </row>
    <row r="173" spans="1:20" ht="15" x14ac:dyDescent="0.15">
      <c r="A173" s="418"/>
      <c r="B173" s="455"/>
      <c r="C173" s="455"/>
      <c r="D173" s="455"/>
      <c r="E173" s="372"/>
      <c r="F173" s="373"/>
      <c r="G173" s="374"/>
      <c r="H173" s="374"/>
      <c r="I173" s="374"/>
      <c r="J173" s="374"/>
    </row>
    <row r="174" spans="1:20" ht="5" customHeight="1" x14ac:dyDescent="0.15">
      <c r="A174" s="330"/>
      <c r="B174" s="330"/>
      <c r="C174" s="276"/>
      <c r="D174" s="276"/>
      <c r="E174" s="276"/>
      <c r="F174" s="276"/>
      <c r="G174" s="367"/>
      <c r="H174" s="276"/>
      <c r="I174" s="276"/>
      <c r="J174" s="276"/>
    </row>
    <row r="175" spans="1:20" ht="15" x14ac:dyDescent="0.15">
      <c r="A175" s="415">
        <v>17</v>
      </c>
      <c r="B175" s="416" t="s">
        <v>72</v>
      </c>
      <c r="C175" s="279"/>
      <c r="D175" s="303"/>
      <c r="E175" s="529" t="s">
        <v>73</v>
      </c>
      <c r="F175" s="529"/>
      <c r="G175" s="375"/>
      <c r="H175" s="376"/>
      <c r="I175" s="368"/>
      <c r="J175" s="368"/>
    </row>
    <row r="176" spans="1:20" ht="6" customHeight="1" x14ac:dyDescent="0.15">
      <c r="A176" s="431"/>
      <c r="B176" s="422"/>
      <c r="C176" s="324"/>
      <c r="D176" s="281"/>
      <c r="E176" s="377"/>
      <c r="F176" s="377"/>
      <c r="G176" s="378"/>
      <c r="H176" s="296"/>
      <c r="I176" s="369"/>
      <c r="J176" s="369"/>
    </row>
    <row r="177" spans="1:10" ht="15" x14ac:dyDescent="0.15">
      <c r="A177" s="417"/>
      <c r="B177" s="423"/>
      <c r="C177" s="379"/>
      <c r="D177" s="379"/>
      <c r="E177" s="470" t="s">
        <v>570</v>
      </c>
      <c r="F177" s="470"/>
      <c r="G177" s="470"/>
      <c r="H177" s="470"/>
      <c r="I177" s="380">
        <f>'PLEASE FILL IN HERE FIRST!!!'!B45</f>
        <v>12</v>
      </c>
      <c r="J177" s="381" t="str">
        <f>'PLEASE FILL IN HERE FIRST!!!'!B43</f>
        <v>Euro €</v>
      </c>
    </row>
    <row r="178" spans="1:10" ht="6" customHeight="1" x14ac:dyDescent="0.15">
      <c r="A178" s="432"/>
      <c r="B178" s="418"/>
      <c r="C178" s="285"/>
      <c r="D178" s="382"/>
      <c r="E178" s="496"/>
      <c r="F178" s="496"/>
      <c r="G178" s="383"/>
      <c r="H178" s="384"/>
      <c r="I178" s="384"/>
      <c r="J178" s="384"/>
    </row>
    <row r="179" spans="1:10" ht="5" customHeight="1" x14ac:dyDescent="0.15"/>
    <row r="180" spans="1:10" ht="13" customHeight="1" x14ac:dyDescent="0.15">
      <c r="A180" s="415">
        <v>18</v>
      </c>
      <c r="B180" s="416" t="s">
        <v>74</v>
      </c>
      <c r="C180" s="279"/>
      <c r="D180" s="303"/>
      <c r="E180" s="476" t="s">
        <v>333</v>
      </c>
      <c r="F180" s="476"/>
      <c r="G180" s="476"/>
      <c r="H180" s="476"/>
      <c r="I180" s="476"/>
      <c r="J180" s="476"/>
    </row>
    <row r="181" spans="1:10" ht="13" customHeight="1" x14ac:dyDescent="0.15">
      <c r="A181" s="417"/>
      <c r="B181" s="475" t="s">
        <v>79</v>
      </c>
      <c r="C181" s="475"/>
      <c r="D181" s="282">
        <v>1</v>
      </c>
      <c r="E181" s="473" t="s">
        <v>658</v>
      </c>
      <c r="F181" s="473"/>
      <c r="G181" s="473"/>
      <c r="H181" s="473"/>
      <c r="I181" s="473"/>
      <c r="J181" s="473"/>
    </row>
    <row r="182" spans="1:10" ht="13" customHeight="1" x14ac:dyDescent="0.15">
      <c r="A182" s="417"/>
      <c r="B182" s="475" t="s">
        <v>80</v>
      </c>
      <c r="C182" s="475"/>
      <c r="D182" s="282">
        <v>2</v>
      </c>
      <c r="E182" s="473" t="s">
        <v>659</v>
      </c>
      <c r="F182" s="473"/>
      <c r="G182" s="473"/>
      <c r="H182" s="473"/>
      <c r="I182" s="473"/>
      <c r="J182" s="473"/>
    </row>
    <row r="183" spans="1:10" ht="13" customHeight="1" x14ac:dyDescent="0.15">
      <c r="A183" s="417"/>
      <c r="B183" s="475" t="s">
        <v>81</v>
      </c>
      <c r="C183" s="475"/>
      <c r="D183" s="282">
        <v>3</v>
      </c>
      <c r="E183" s="473" t="s">
        <v>660</v>
      </c>
      <c r="F183" s="473"/>
      <c r="G183" s="473"/>
      <c r="H183" s="473"/>
      <c r="I183" s="473"/>
      <c r="J183" s="473"/>
    </row>
    <row r="184" spans="1:10" ht="13" customHeight="1" x14ac:dyDescent="0.15">
      <c r="A184" s="417"/>
      <c r="B184" s="475" t="s">
        <v>81</v>
      </c>
      <c r="C184" s="475"/>
      <c r="D184" s="282">
        <v>4</v>
      </c>
      <c r="E184" s="473"/>
      <c r="F184" s="473"/>
      <c r="G184" s="473"/>
      <c r="H184" s="473"/>
      <c r="I184" s="473"/>
      <c r="J184" s="473"/>
    </row>
    <row r="185" spans="1:10" ht="13" customHeight="1" x14ac:dyDescent="0.15">
      <c r="A185" s="417"/>
      <c r="B185" s="475" t="s">
        <v>82</v>
      </c>
      <c r="C185" s="475"/>
      <c r="D185" s="282">
        <v>5</v>
      </c>
      <c r="E185" s="473" t="s">
        <v>661</v>
      </c>
      <c r="F185" s="473"/>
      <c r="G185" s="473"/>
      <c r="H185" s="473"/>
      <c r="I185" s="473"/>
      <c r="J185" s="473"/>
    </row>
    <row r="186" spans="1:10" ht="13" customHeight="1" x14ac:dyDescent="0.15">
      <c r="A186" s="417"/>
      <c r="B186" s="475" t="s">
        <v>83</v>
      </c>
      <c r="C186" s="475"/>
      <c r="D186" s="282">
        <v>6</v>
      </c>
      <c r="E186" s="473" t="s">
        <v>662</v>
      </c>
      <c r="F186" s="473"/>
      <c r="G186" s="473"/>
      <c r="H186" s="473"/>
      <c r="I186" s="473"/>
      <c r="J186" s="473"/>
    </row>
    <row r="187" spans="1:10" ht="13" customHeight="1" x14ac:dyDescent="0.15">
      <c r="A187" s="417"/>
      <c r="B187" s="475" t="s">
        <v>216</v>
      </c>
      <c r="C187" s="475"/>
      <c r="D187" s="282">
        <v>7</v>
      </c>
      <c r="E187" s="473" t="s">
        <v>663</v>
      </c>
      <c r="F187" s="473"/>
      <c r="G187" s="473"/>
      <c r="H187" s="473"/>
      <c r="I187" s="473"/>
      <c r="J187" s="473"/>
    </row>
    <row r="188" spans="1:10" ht="13" customHeight="1" x14ac:dyDescent="0.15">
      <c r="A188" s="417"/>
      <c r="B188" s="484" t="s">
        <v>217</v>
      </c>
      <c r="C188" s="385"/>
      <c r="D188" s="386"/>
      <c r="E188" s="523" t="s">
        <v>334</v>
      </c>
      <c r="F188" s="524"/>
      <c r="G188" s="524"/>
      <c r="H188" s="524"/>
      <c r="I188" s="524"/>
      <c r="J188" s="524"/>
    </row>
    <row r="189" spans="1:10" ht="13" customHeight="1" x14ac:dyDescent="0.15">
      <c r="A189" s="417"/>
      <c r="B189" s="484"/>
      <c r="C189" s="483" t="s">
        <v>218</v>
      </c>
      <c r="D189" s="483"/>
      <c r="E189" s="481" t="s">
        <v>664</v>
      </c>
      <c r="F189" s="481"/>
      <c r="G189" s="481"/>
      <c r="H189" s="481"/>
      <c r="I189" s="481"/>
      <c r="J189" s="481"/>
    </row>
    <row r="190" spans="1:10" ht="17" customHeight="1" x14ac:dyDescent="0.15">
      <c r="A190" s="417"/>
      <c r="B190" s="433"/>
      <c r="C190" s="483"/>
      <c r="D190" s="483"/>
      <c r="E190" s="481"/>
      <c r="F190" s="481"/>
      <c r="G190" s="481"/>
      <c r="H190" s="481"/>
      <c r="I190" s="481"/>
      <c r="J190" s="481"/>
    </row>
    <row r="191" spans="1:10" ht="13" customHeight="1" x14ac:dyDescent="0.15">
      <c r="A191" s="417"/>
      <c r="B191" s="516"/>
      <c r="C191" s="516"/>
      <c r="D191" s="516"/>
      <c r="E191" s="514" t="s">
        <v>311</v>
      </c>
      <c r="F191" s="514"/>
      <c r="G191" s="514"/>
      <c r="H191" s="514"/>
      <c r="I191" s="514"/>
      <c r="J191" s="514"/>
    </row>
    <row r="192" spans="1:10" ht="18" customHeight="1" x14ac:dyDescent="0.15">
      <c r="A192" s="418"/>
      <c r="B192" s="517"/>
      <c r="C192" s="517"/>
      <c r="D192" s="517"/>
      <c r="E192" s="515"/>
      <c r="F192" s="515"/>
      <c r="G192" s="515"/>
      <c r="H192" s="515"/>
      <c r="I192" s="515"/>
      <c r="J192" s="515"/>
    </row>
    <row r="193" spans="1:10" ht="5" customHeight="1" x14ac:dyDescent="0.15"/>
    <row r="194" spans="1:10" ht="13" customHeight="1" x14ac:dyDescent="0.15">
      <c r="A194" s="415">
        <v>19</v>
      </c>
      <c r="B194" s="416" t="s">
        <v>75</v>
      </c>
      <c r="C194" s="279"/>
      <c r="D194" s="303"/>
      <c r="E194" s="525" t="s">
        <v>335</v>
      </c>
      <c r="F194" s="525"/>
      <c r="G194" s="525"/>
      <c r="H194" s="525"/>
      <c r="I194" s="525"/>
      <c r="J194" s="525"/>
    </row>
    <row r="195" spans="1:10" ht="13" customHeight="1" x14ac:dyDescent="0.15">
      <c r="A195" s="417"/>
      <c r="B195" s="417"/>
      <c r="C195" s="281"/>
      <c r="D195" s="281"/>
      <c r="E195" s="526"/>
      <c r="F195" s="526"/>
      <c r="G195" s="526"/>
      <c r="H195" s="526"/>
      <c r="I195" s="526"/>
      <c r="J195" s="526"/>
    </row>
    <row r="196" spans="1:10" ht="9" customHeight="1" x14ac:dyDescent="0.15">
      <c r="A196" s="418"/>
      <c r="B196" s="418"/>
      <c r="C196" s="285"/>
      <c r="D196" s="285"/>
      <c r="E196" s="527"/>
      <c r="F196" s="527"/>
      <c r="G196" s="527"/>
      <c r="H196" s="527"/>
      <c r="I196" s="527"/>
      <c r="J196" s="527"/>
    </row>
    <row r="197" spans="1:10" ht="5" customHeight="1" x14ac:dyDescent="0.15"/>
    <row r="198" spans="1:10" ht="11" customHeight="1" x14ac:dyDescent="0.15">
      <c r="A198" s="415">
        <v>20</v>
      </c>
      <c r="B198" s="416" t="s">
        <v>161</v>
      </c>
      <c r="C198" s="279"/>
      <c r="D198" s="303"/>
      <c r="E198" s="471" t="s">
        <v>160</v>
      </c>
      <c r="F198" s="471"/>
      <c r="G198" s="471"/>
      <c r="H198" s="471"/>
      <c r="I198" s="471"/>
      <c r="J198" s="471"/>
    </row>
    <row r="199" spans="1:10" ht="11" customHeight="1" x14ac:dyDescent="0.15">
      <c r="A199" s="417"/>
      <c r="B199" s="417"/>
      <c r="C199" s="281"/>
      <c r="D199" s="281"/>
      <c r="E199" s="513"/>
      <c r="F199" s="513"/>
      <c r="G199" s="513"/>
      <c r="H199" s="513"/>
      <c r="I199" s="513"/>
      <c r="J199" s="513"/>
    </row>
    <row r="200" spans="1:10" ht="11" customHeight="1" x14ac:dyDescent="0.15">
      <c r="A200" s="417"/>
      <c r="B200" s="417"/>
      <c r="C200" s="281"/>
      <c r="D200" s="281"/>
      <c r="E200" s="513"/>
      <c r="F200" s="513"/>
      <c r="G200" s="513"/>
      <c r="H200" s="513"/>
      <c r="I200" s="513"/>
      <c r="J200" s="513"/>
    </row>
    <row r="201" spans="1:10" ht="11" customHeight="1" x14ac:dyDescent="0.15">
      <c r="A201" s="417"/>
      <c r="B201" s="417"/>
      <c r="C201" s="281"/>
      <c r="D201" s="281"/>
      <c r="E201" s="513"/>
      <c r="F201" s="513"/>
      <c r="G201" s="513"/>
      <c r="H201" s="513"/>
      <c r="I201" s="513"/>
      <c r="J201" s="513"/>
    </row>
    <row r="202" spans="1:10" ht="11" customHeight="1" x14ac:dyDescent="0.15">
      <c r="A202" s="417"/>
      <c r="B202" s="417"/>
      <c r="C202" s="281"/>
      <c r="D202" s="281"/>
      <c r="E202" s="513"/>
      <c r="F202" s="513"/>
      <c r="G202" s="513"/>
      <c r="H202" s="513"/>
      <c r="I202" s="513"/>
      <c r="J202" s="513"/>
    </row>
    <row r="203" spans="1:10" ht="11" customHeight="1" x14ac:dyDescent="0.15">
      <c r="A203" s="417"/>
      <c r="B203" s="417"/>
      <c r="C203" s="281"/>
      <c r="D203" s="281"/>
      <c r="E203" s="513"/>
      <c r="F203" s="513"/>
      <c r="G203" s="513"/>
      <c r="H203" s="513"/>
      <c r="I203" s="513"/>
      <c r="J203" s="513"/>
    </row>
    <row r="204" spans="1:10" ht="11" customHeight="1" x14ac:dyDescent="0.15">
      <c r="A204" s="417"/>
      <c r="B204" s="417"/>
      <c r="C204" s="281"/>
      <c r="D204" s="281"/>
      <c r="E204" s="513"/>
      <c r="F204" s="513"/>
      <c r="G204" s="513"/>
      <c r="H204" s="513"/>
      <c r="I204" s="513"/>
      <c r="J204" s="513"/>
    </row>
    <row r="205" spans="1:10" ht="11" customHeight="1" x14ac:dyDescent="0.15">
      <c r="A205" s="417"/>
      <c r="B205" s="417"/>
      <c r="C205" s="281"/>
      <c r="D205" s="281"/>
      <c r="E205" s="513"/>
      <c r="F205" s="513"/>
      <c r="G205" s="513"/>
      <c r="H205" s="513"/>
      <c r="I205" s="513"/>
      <c r="J205" s="513"/>
    </row>
    <row r="206" spans="1:10" ht="11" customHeight="1" x14ac:dyDescent="0.15">
      <c r="A206" s="417"/>
      <c r="B206" s="417"/>
      <c r="C206" s="281"/>
      <c r="D206" s="281"/>
      <c r="E206" s="453"/>
      <c r="F206" s="453"/>
      <c r="G206" s="453"/>
      <c r="H206" s="453"/>
      <c r="I206" s="453"/>
      <c r="J206" s="453"/>
    </row>
    <row r="207" spans="1:10" ht="15" customHeight="1" x14ac:dyDescent="0.15">
      <c r="A207" s="417"/>
      <c r="B207" s="417"/>
      <c r="C207" s="281"/>
      <c r="D207" s="281"/>
      <c r="E207" s="513" t="s">
        <v>576</v>
      </c>
      <c r="F207" s="513"/>
      <c r="G207" s="513"/>
      <c r="H207" s="513"/>
      <c r="I207" s="513"/>
      <c r="J207" s="513"/>
    </row>
    <row r="208" spans="1:10" ht="15" customHeight="1" x14ac:dyDescent="0.15">
      <c r="A208" s="417"/>
      <c r="B208" s="417"/>
      <c r="C208" s="281"/>
      <c r="D208" s="281"/>
      <c r="E208" s="513"/>
      <c r="F208" s="513"/>
      <c r="G208" s="513"/>
      <c r="H208" s="513"/>
      <c r="I208" s="513"/>
      <c r="J208" s="513"/>
    </row>
    <row r="209" spans="1:10" ht="15" customHeight="1" x14ac:dyDescent="0.15">
      <c r="A209" s="417"/>
      <c r="B209" s="417"/>
      <c r="C209" s="281"/>
      <c r="D209" s="281"/>
      <c r="E209" s="518" t="s">
        <v>577</v>
      </c>
      <c r="F209" s="518"/>
      <c r="G209" s="519" t="s">
        <v>578</v>
      </c>
      <c r="H209" s="518"/>
      <c r="I209" s="518" t="s">
        <v>579</v>
      </c>
      <c r="J209" s="518"/>
    </row>
    <row r="210" spans="1:10" ht="15" customHeight="1" x14ac:dyDescent="0.15">
      <c r="A210" s="418"/>
      <c r="B210" s="418"/>
      <c r="C210" s="285"/>
      <c r="D210" s="285"/>
      <c r="E210" s="520" t="s">
        <v>580</v>
      </c>
      <c r="F210" s="520"/>
      <c r="G210" s="520"/>
      <c r="H210" s="520"/>
      <c r="I210" s="520"/>
      <c r="J210" s="520"/>
    </row>
    <row r="211" spans="1:10" ht="5" customHeight="1" x14ac:dyDescent="0.15">
      <c r="A211" s="330"/>
      <c r="B211" s="330"/>
      <c r="C211" s="276"/>
      <c r="D211" s="276"/>
      <c r="E211" s="387"/>
      <c r="F211" s="387"/>
      <c r="G211" s="387"/>
      <c r="H211" s="387"/>
      <c r="I211" s="387"/>
      <c r="J211" s="387"/>
    </row>
    <row r="212" spans="1:10" ht="13" customHeight="1" x14ac:dyDescent="0.15">
      <c r="A212" s="415">
        <v>21</v>
      </c>
      <c r="B212" s="416" t="s">
        <v>168</v>
      </c>
      <c r="C212" s="303"/>
      <c r="D212" s="303"/>
      <c r="E212" s="471" t="s">
        <v>169</v>
      </c>
      <c r="F212" s="471"/>
      <c r="G212" s="471"/>
      <c r="H212" s="471"/>
      <c r="I212" s="471"/>
      <c r="J212" s="471"/>
    </row>
    <row r="213" spans="1:10" ht="13" customHeight="1" x14ac:dyDescent="0.15">
      <c r="A213" s="417"/>
      <c r="B213" s="417"/>
      <c r="C213" s="281"/>
      <c r="D213" s="281"/>
      <c r="E213" s="513"/>
      <c r="F213" s="513"/>
      <c r="G213" s="513"/>
      <c r="H213" s="513"/>
      <c r="I213" s="513"/>
      <c r="J213" s="513"/>
    </row>
    <row r="214" spans="1:10" ht="13" customHeight="1" x14ac:dyDescent="0.15">
      <c r="A214" s="417"/>
      <c r="B214" s="417"/>
      <c r="C214" s="281"/>
      <c r="D214" s="281"/>
      <c r="E214" s="513"/>
      <c r="F214" s="513"/>
      <c r="G214" s="513"/>
      <c r="H214" s="513"/>
      <c r="I214" s="513"/>
      <c r="J214" s="513"/>
    </row>
    <row r="215" spans="1:10" ht="13" customHeight="1" x14ac:dyDescent="0.15">
      <c r="A215" s="418"/>
      <c r="B215" s="418"/>
      <c r="C215" s="285"/>
      <c r="D215" s="285"/>
      <c r="E215" s="472"/>
      <c r="F215" s="472"/>
      <c r="G215" s="472"/>
      <c r="H215" s="472"/>
      <c r="I215" s="472"/>
      <c r="J215" s="472"/>
    </row>
    <row r="216" spans="1:10" ht="5" customHeight="1" x14ac:dyDescent="0.15">
      <c r="A216" s="330"/>
      <c r="B216" s="330"/>
      <c r="C216" s="276"/>
      <c r="D216" s="276"/>
      <c r="E216" s="388"/>
      <c r="F216" s="388"/>
      <c r="G216" s="388"/>
      <c r="H216" s="388"/>
      <c r="I216" s="388"/>
      <c r="J216" s="388"/>
    </row>
    <row r="217" spans="1:10" ht="13" customHeight="1" x14ac:dyDescent="0.15">
      <c r="A217" s="415">
        <v>22</v>
      </c>
      <c r="B217" s="416" t="s">
        <v>306</v>
      </c>
      <c r="C217" s="303"/>
      <c r="D217" s="303"/>
      <c r="E217" s="471" t="s">
        <v>307</v>
      </c>
      <c r="F217" s="471"/>
      <c r="G217" s="471"/>
      <c r="H217" s="471"/>
      <c r="I217" s="471"/>
      <c r="J217" s="471"/>
    </row>
    <row r="218" spans="1:10" ht="13" customHeight="1" x14ac:dyDescent="0.15">
      <c r="A218" s="418"/>
      <c r="B218" s="418"/>
      <c r="C218" s="285"/>
      <c r="D218" s="285"/>
      <c r="E218" s="472"/>
      <c r="F218" s="472"/>
      <c r="G218" s="472"/>
      <c r="H218" s="472"/>
      <c r="I218" s="472"/>
      <c r="J218" s="472"/>
    </row>
    <row r="219" spans="1:10" ht="5" customHeight="1" x14ac:dyDescent="0.15">
      <c r="A219" s="330"/>
      <c r="B219" s="330"/>
      <c r="C219" s="276"/>
      <c r="D219" s="276"/>
      <c r="E219" s="276"/>
      <c r="F219" s="276"/>
      <c r="G219" s="276"/>
      <c r="H219" s="276"/>
      <c r="I219" s="276"/>
      <c r="J219" s="276"/>
    </row>
    <row r="220" spans="1:10" ht="16" customHeight="1" x14ac:dyDescent="0.15">
      <c r="A220" s="415">
        <v>23</v>
      </c>
      <c r="B220" s="416" t="s">
        <v>197</v>
      </c>
      <c r="C220" s="389"/>
      <c r="D220" s="390"/>
      <c r="E220" s="512" t="s">
        <v>588</v>
      </c>
      <c r="F220" s="512"/>
      <c r="G220" s="512"/>
      <c r="H220" s="512"/>
      <c r="I220" s="512"/>
      <c r="J220" s="456">
        <v>260</v>
      </c>
    </row>
    <row r="221" spans="1:10" ht="16" customHeight="1" x14ac:dyDescent="0.15">
      <c r="A221" s="417"/>
      <c r="B221" s="426"/>
      <c r="C221" s="391"/>
      <c r="D221" s="391"/>
      <c r="E221" s="511" t="s">
        <v>581</v>
      </c>
      <c r="F221" s="511"/>
      <c r="G221" s="511"/>
      <c r="H221" s="511"/>
      <c r="I221" s="511"/>
      <c r="J221" s="511"/>
    </row>
    <row r="222" spans="1:10" ht="16" customHeight="1" x14ac:dyDescent="0.15">
      <c r="A222" s="426"/>
      <c r="B222" s="426"/>
      <c r="C222" s="391"/>
      <c r="D222" s="391"/>
      <c r="E222" s="511" t="s">
        <v>582</v>
      </c>
      <c r="F222" s="511"/>
      <c r="G222" s="511"/>
      <c r="H222" s="511"/>
      <c r="I222" s="511"/>
      <c r="J222" s="511"/>
    </row>
    <row r="223" spans="1:10" ht="13" customHeight="1" x14ac:dyDescent="0.15">
      <c r="A223" s="426"/>
      <c r="B223" s="426"/>
      <c r="C223" s="391"/>
      <c r="D223" s="391"/>
      <c r="E223" s="465" t="s">
        <v>591</v>
      </c>
      <c r="F223" s="465"/>
      <c r="G223" s="465"/>
      <c r="H223" s="465"/>
      <c r="I223" s="465"/>
      <c r="J223" s="465"/>
    </row>
    <row r="224" spans="1:10" ht="13" customHeight="1" x14ac:dyDescent="0.15">
      <c r="A224" s="426"/>
      <c r="B224" s="426"/>
      <c r="C224" s="391"/>
      <c r="D224" s="391"/>
      <c r="E224" s="465" t="s">
        <v>583</v>
      </c>
      <c r="F224" s="465"/>
      <c r="G224" s="465"/>
      <c r="H224" s="465"/>
      <c r="I224" s="465"/>
      <c r="J224" s="465"/>
    </row>
    <row r="225" spans="1:11" ht="79" customHeight="1" x14ac:dyDescent="0.15">
      <c r="A225" s="426"/>
      <c r="B225" s="426"/>
      <c r="C225" s="391"/>
      <c r="D225" s="391"/>
      <c r="E225" s="465" t="s">
        <v>589</v>
      </c>
      <c r="F225" s="465"/>
      <c r="G225" s="465"/>
      <c r="H225" s="465"/>
      <c r="I225" s="465"/>
      <c r="J225" s="465"/>
    </row>
    <row r="226" spans="1:11" ht="16" customHeight="1" x14ac:dyDescent="0.15">
      <c r="A226" s="426"/>
      <c r="B226" s="426"/>
      <c r="C226" s="391"/>
      <c r="D226" s="391"/>
      <c r="E226" s="465" t="s">
        <v>584</v>
      </c>
      <c r="F226" s="465"/>
      <c r="G226" s="465"/>
      <c r="H226" s="465"/>
      <c r="I226" s="465"/>
      <c r="J226" s="465"/>
    </row>
    <row r="227" spans="1:11" ht="43" customHeight="1" x14ac:dyDescent="0.15">
      <c r="A227" s="426"/>
      <c r="B227" s="426"/>
      <c r="C227" s="391"/>
      <c r="D227" s="391"/>
      <c r="E227" s="465" t="s">
        <v>590</v>
      </c>
      <c r="F227" s="465"/>
      <c r="G227" s="465"/>
      <c r="H227" s="465"/>
      <c r="I227" s="465"/>
      <c r="J227" s="465"/>
    </row>
    <row r="228" spans="1:11" ht="31" customHeight="1" x14ac:dyDescent="0.15">
      <c r="A228" s="426"/>
      <c r="B228" s="426"/>
      <c r="C228" s="391"/>
      <c r="D228" s="391"/>
      <c r="E228" s="465" t="s">
        <v>592</v>
      </c>
      <c r="F228" s="465"/>
      <c r="G228" s="465"/>
      <c r="H228" s="465"/>
      <c r="I228" s="465"/>
      <c r="J228" s="465"/>
    </row>
    <row r="229" spans="1:11" ht="29" customHeight="1" x14ac:dyDescent="0.15">
      <c r="A229" s="426"/>
      <c r="B229" s="426"/>
      <c r="C229" s="391"/>
      <c r="D229" s="391"/>
      <c r="E229" s="465" t="s">
        <v>585</v>
      </c>
      <c r="F229" s="465"/>
      <c r="G229" s="465"/>
      <c r="H229" s="465"/>
      <c r="I229" s="465"/>
      <c r="J229" s="465"/>
    </row>
    <row r="230" spans="1:11" ht="14" customHeight="1" x14ac:dyDescent="0.15">
      <c r="A230" s="426"/>
      <c r="B230" s="426"/>
      <c r="C230" s="391"/>
      <c r="D230" s="391"/>
      <c r="E230" s="521" t="s">
        <v>586</v>
      </c>
      <c r="F230" s="521"/>
      <c r="G230" s="521"/>
      <c r="H230" s="521"/>
      <c r="I230" s="521"/>
      <c r="J230" s="521"/>
    </row>
    <row r="231" spans="1:11" ht="13" customHeight="1" x14ac:dyDescent="0.15">
      <c r="A231" s="434"/>
      <c r="B231" s="434"/>
      <c r="C231" s="392"/>
      <c r="D231" s="392"/>
      <c r="E231" s="510" t="s">
        <v>587</v>
      </c>
      <c r="F231" s="510"/>
      <c r="G231" s="510"/>
      <c r="H231" s="510"/>
      <c r="I231" s="510"/>
      <c r="J231" s="510"/>
    </row>
    <row r="232" spans="1:11" ht="16.5" customHeight="1" x14ac:dyDescent="0.15">
      <c r="A232" s="474"/>
      <c r="B232" s="474"/>
      <c r="C232" s="474"/>
      <c r="D232" s="474"/>
      <c r="E232" s="474"/>
      <c r="F232" s="474"/>
      <c r="G232" s="474"/>
      <c r="H232" s="474"/>
      <c r="I232" s="474"/>
      <c r="J232" s="474"/>
    </row>
    <row r="233" spans="1:11" ht="13" x14ac:dyDescent="0.15">
      <c r="A233" s="474"/>
      <c r="B233" s="474"/>
      <c r="C233" s="474"/>
      <c r="D233" s="474"/>
      <c r="E233" s="474"/>
      <c r="F233" s="474"/>
      <c r="G233" s="474"/>
      <c r="H233" s="474"/>
      <c r="I233" s="474"/>
      <c r="J233" s="474"/>
    </row>
    <row r="234" spans="1:11" ht="13" x14ac:dyDescent="0.15">
      <c r="A234" s="474"/>
      <c r="B234" s="474"/>
      <c r="C234" s="474"/>
      <c r="D234" s="474"/>
      <c r="E234" s="474"/>
      <c r="F234" s="474"/>
      <c r="G234" s="474"/>
      <c r="H234" s="474"/>
      <c r="I234" s="474"/>
      <c r="J234" s="474"/>
    </row>
    <row r="235" spans="1:11" ht="13" x14ac:dyDescent="0.15">
      <c r="A235" s="474"/>
      <c r="B235" s="474"/>
      <c r="C235" s="474"/>
      <c r="D235" s="474"/>
      <c r="E235" s="474"/>
      <c r="F235" s="474"/>
      <c r="G235" s="474"/>
      <c r="H235" s="474"/>
      <c r="I235" s="474"/>
      <c r="J235" s="474"/>
    </row>
    <row r="236" spans="1:11" ht="13" x14ac:dyDescent="0.15">
      <c r="A236" s="474"/>
      <c r="B236" s="474"/>
      <c r="C236" s="474"/>
      <c r="D236" s="474"/>
      <c r="E236" s="474"/>
      <c r="F236" s="474"/>
      <c r="G236" s="474"/>
      <c r="H236" s="474"/>
      <c r="I236" s="474"/>
      <c r="J236" s="474"/>
    </row>
    <row r="238" spans="1:11" x14ac:dyDescent="0.15">
      <c r="F238" s="466"/>
      <c r="G238" s="466"/>
      <c r="H238" s="466"/>
      <c r="I238" s="466"/>
      <c r="J238" s="466"/>
      <c r="K238" s="466"/>
    </row>
    <row r="239" spans="1:11" x14ac:dyDescent="0.15">
      <c r="F239" s="466"/>
      <c r="G239" s="466"/>
      <c r="H239" s="466"/>
      <c r="I239" s="466"/>
      <c r="J239" s="466"/>
      <c r="K239" s="466"/>
    </row>
    <row r="240" spans="1:11" x14ac:dyDescent="0.15">
      <c r="F240" s="466"/>
      <c r="G240" s="466"/>
      <c r="H240" s="466"/>
      <c r="I240" s="466"/>
      <c r="J240" s="466"/>
      <c r="K240" s="466"/>
    </row>
    <row r="241" spans="6:11" x14ac:dyDescent="0.15">
      <c r="F241" s="466"/>
      <c r="G241" s="466"/>
      <c r="H241" s="466"/>
      <c r="I241" s="466"/>
      <c r="J241" s="466"/>
      <c r="K241" s="466"/>
    </row>
    <row r="242" spans="6:11" x14ac:dyDescent="0.15">
      <c r="F242" s="466"/>
      <c r="G242" s="466"/>
      <c r="H242" s="466"/>
      <c r="I242" s="466"/>
      <c r="J242" s="466"/>
      <c r="K242" s="466"/>
    </row>
  </sheetData>
  <sheetProtection algorithmName="SHA-512" hashValue="TwIUEbP4txkNiPJYwCLL3ksIW6nX4HMko9BFIMRburpoMH3TDTZJT4byIhLPbNqh04PkdXsqGDrkcjmKbIzQ2Q==" saltValue="SA8tGlDBkH5PuEylKOY/ZQ==" spinCount="100000" sheet="1" selectLockedCells="1"/>
  <mergeCells count="176">
    <mergeCell ref="D77:D78"/>
    <mergeCell ref="C64:D64"/>
    <mergeCell ref="J47:J49"/>
    <mergeCell ref="E48:F48"/>
    <mergeCell ref="E23:J23"/>
    <mergeCell ref="E113:J113"/>
    <mergeCell ref="E96:J100"/>
    <mergeCell ref="C96:D100"/>
    <mergeCell ref="E39:J39"/>
    <mergeCell ref="E41:J41"/>
    <mergeCell ref="I70:J70"/>
    <mergeCell ref="C132:D136"/>
    <mergeCell ref="E132:J136"/>
    <mergeCell ref="E121:J121"/>
    <mergeCell ref="F66:G66"/>
    <mergeCell ref="E45:F45"/>
    <mergeCell ref="E88:J88"/>
    <mergeCell ref="E105:J105"/>
    <mergeCell ref="E49:F49"/>
    <mergeCell ref="E73:J73"/>
    <mergeCell ref="F65:G65"/>
    <mergeCell ref="E72:J72"/>
    <mergeCell ref="E74:J74"/>
    <mergeCell ref="E59:J59"/>
    <mergeCell ref="G55:J55"/>
    <mergeCell ref="F61:J61"/>
    <mergeCell ref="E62:J62"/>
    <mergeCell ref="F58:J58"/>
    <mergeCell ref="E127:G127"/>
    <mergeCell ref="E111:J111"/>
    <mergeCell ref="E112:J112"/>
    <mergeCell ref="E125:J125"/>
    <mergeCell ref="E89:J89"/>
    <mergeCell ref="E107:J107"/>
    <mergeCell ref="E126:G126"/>
    <mergeCell ref="A7:J7"/>
    <mergeCell ref="E92:J92"/>
    <mergeCell ref="E94:K94"/>
    <mergeCell ref="E95:K95"/>
    <mergeCell ref="E129:J129"/>
    <mergeCell ref="E130:J130"/>
    <mergeCell ref="E131:J131"/>
    <mergeCell ref="E28:J28"/>
    <mergeCell ref="E36:J36"/>
    <mergeCell ref="E34:J34"/>
    <mergeCell ref="E26:J26"/>
    <mergeCell ref="E27:J27"/>
    <mergeCell ref="E33:J33"/>
    <mergeCell ref="E44:F44"/>
    <mergeCell ref="A48:C49"/>
    <mergeCell ref="E75:J75"/>
    <mergeCell ref="F64:G64"/>
    <mergeCell ref="F67:G67"/>
    <mergeCell ref="E51:J51"/>
    <mergeCell ref="E8:J8"/>
    <mergeCell ref="E10:J10"/>
    <mergeCell ref="E9:J9"/>
    <mergeCell ref="E47:F47"/>
    <mergeCell ref="E50:F50"/>
    <mergeCell ref="B169:D170"/>
    <mergeCell ref="E188:J188"/>
    <mergeCell ref="E194:J196"/>
    <mergeCell ref="E198:J205"/>
    <mergeCell ref="F140:J141"/>
    <mergeCell ref="E175:F175"/>
    <mergeCell ref="E76:J76"/>
    <mergeCell ref="E84:J84"/>
    <mergeCell ref="E169:J169"/>
    <mergeCell ref="E171:J171"/>
    <mergeCell ref="E170:J170"/>
    <mergeCell ref="E86:J86"/>
    <mergeCell ref="E91:G91"/>
    <mergeCell ref="C79:D83"/>
    <mergeCell ref="E108:G108"/>
    <mergeCell ref="E109:G109"/>
    <mergeCell ref="C114:D118"/>
    <mergeCell ref="E114:J118"/>
    <mergeCell ref="C148:D152"/>
    <mergeCell ref="F138:J138"/>
    <mergeCell ref="E156:F156"/>
    <mergeCell ref="F157:J157"/>
    <mergeCell ref="G166:H166"/>
    <mergeCell ref="E148:J152"/>
    <mergeCell ref="E231:J231"/>
    <mergeCell ref="E222:J222"/>
    <mergeCell ref="B181:C181"/>
    <mergeCell ref="B182:C182"/>
    <mergeCell ref="B183:C183"/>
    <mergeCell ref="B184:C184"/>
    <mergeCell ref="B185:C185"/>
    <mergeCell ref="B186:C186"/>
    <mergeCell ref="E220:I220"/>
    <mergeCell ref="E212:J215"/>
    <mergeCell ref="E224:J224"/>
    <mergeCell ref="E225:J225"/>
    <mergeCell ref="E227:J227"/>
    <mergeCell ref="E223:J223"/>
    <mergeCell ref="E221:J221"/>
    <mergeCell ref="E191:J192"/>
    <mergeCell ref="B191:D192"/>
    <mergeCell ref="E228:J228"/>
    <mergeCell ref="E207:J208"/>
    <mergeCell ref="E209:F209"/>
    <mergeCell ref="G209:H209"/>
    <mergeCell ref="I209:J209"/>
    <mergeCell ref="E210:J210"/>
    <mergeCell ref="E230:J230"/>
    <mergeCell ref="E178:F178"/>
    <mergeCell ref="E24:J24"/>
    <mergeCell ref="E79:J83"/>
    <mergeCell ref="E90:G90"/>
    <mergeCell ref="E87:J87"/>
    <mergeCell ref="E102:J102"/>
    <mergeCell ref="E103:J103"/>
    <mergeCell ref="E104:J104"/>
    <mergeCell ref="E78:H78"/>
    <mergeCell ref="E29:J29"/>
    <mergeCell ref="E38:J38"/>
    <mergeCell ref="E42:J42"/>
    <mergeCell ref="E46:F46"/>
    <mergeCell ref="E40:J40"/>
    <mergeCell ref="E31:J31"/>
    <mergeCell ref="E32:J32"/>
    <mergeCell ref="E37:J37"/>
    <mergeCell ref="E140:E141"/>
    <mergeCell ref="E106:J106"/>
    <mergeCell ref="E124:J124"/>
    <mergeCell ref="E122:J122"/>
    <mergeCell ref="A2:J2"/>
    <mergeCell ref="A3:J3"/>
    <mergeCell ref="A6:J6"/>
    <mergeCell ref="E22:J22"/>
    <mergeCell ref="E21:J21"/>
    <mergeCell ref="E16:J16"/>
    <mergeCell ref="E17:J17"/>
    <mergeCell ref="B4:J4"/>
    <mergeCell ref="C189:D190"/>
    <mergeCell ref="E189:J190"/>
    <mergeCell ref="B188:B189"/>
    <mergeCell ref="H44:I49"/>
    <mergeCell ref="A162:D162"/>
    <mergeCell ref="H162:J162"/>
    <mergeCell ref="A46:C47"/>
    <mergeCell ref="E123:J123"/>
    <mergeCell ref="E85:J85"/>
    <mergeCell ref="E120:J120"/>
    <mergeCell ref="E18:J18"/>
    <mergeCell ref="E19:J19"/>
    <mergeCell ref="E11:J11"/>
    <mergeCell ref="E12:J12"/>
    <mergeCell ref="E14:J14"/>
    <mergeCell ref="E13:J13"/>
    <mergeCell ref="E226:J226"/>
    <mergeCell ref="E229:J229"/>
    <mergeCell ref="K238:K242"/>
    <mergeCell ref="O170:T170"/>
    <mergeCell ref="O171:T171"/>
    <mergeCell ref="E172:J172"/>
    <mergeCell ref="E155:F155"/>
    <mergeCell ref="E177:H177"/>
    <mergeCell ref="F238:F242"/>
    <mergeCell ref="G238:G242"/>
    <mergeCell ref="H238:H242"/>
    <mergeCell ref="I238:I242"/>
    <mergeCell ref="J238:J242"/>
    <mergeCell ref="E217:J218"/>
    <mergeCell ref="E181:J181"/>
    <mergeCell ref="E182:J182"/>
    <mergeCell ref="E183:J183"/>
    <mergeCell ref="E184:J184"/>
    <mergeCell ref="E185:J185"/>
    <mergeCell ref="E186:J186"/>
    <mergeCell ref="E187:J187"/>
    <mergeCell ref="A232:J236"/>
    <mergeCell ref="B187:C187"/>
    <mergeCell ref="E180:J180"/>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1162" yWindow="944" count="7">
    <dataValidation type="list" allowBlank="1" showInputMessage="1" showErrorMessage="1" promptTitle="Time" prompt="Click the arrow and select the time" sqref="H155:H156 J155:J156 I57 I60" xr:uid="{00000000-0002-0000-0300-000000000000}">
      <formula1>hours</formula1>
    </dataValidation>
    <dataValidation type="list" allowBlank="1" showInputMessage="1" showErrorMessage="1" promptTitle="Currency" prompt="Select in the list" sqref="I90:I91 I126:I127"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allowBlank="1" showInputMessage="1" showErrorMessage="1" errorTitle="You didn't find it ?" error="Send an email to cv@tmsin.com with the number of tables you will use" sqref="E66" xr:uid="{00000000-0002-0000-0300-000003000000}"/>
    <dataValidation type="list" allowBlank="1" showInputMessage="1" showErrorMessage="1" promptTitle="Balls" prompt="Please select the Balls from the list." sqref="F66:G66" xr:uid="{00000000-0002-0000-0300-000004000000}">
      <formula1>Balls</formula1>
    </dataValidation>
    <dataValidation allowBlank="1" showInputMessage="1" showErrorMessage="1" promptTitle="Choose Yes or No" prompt="To reset to original just delete the value you chosen from the dropdown cell." sqref="J47:J50" xr:uid="{00000000-0002-0000-0300-000005000000}"/>
    <dataValidation type="list" allowBlank="1" showInputMessage="1" showErrorMessage="1" sqref="I108:I109" xr:uid="{00000000-0002-0000-0300-000006000000}">
      <formula1>currency</formula1>
    </dataValidation>
  </dataValidations>
  <hyperlinks>
    <hyperlink ref="G209" r:id="rId1" xr:uid="{00000000-0004-0000-0300-000000000000}"/>
  </hyperlinks>
  <printOptions horizontalCentered="1"/>
  <pageMargins left="0" right="0" top="0" bottom="0" header="0" footer="0"/>
  <pageSetup paperSize="9" scale="51" fitToHeight="0" orientation="portrait" horizontalDpi="4294967292" verticalDpi="4294967292"/>
  <rowBreaks count="1" manualBreakCount="1">
    <brk id="118"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A146 A155 A159 A166 A175 A180 A194 A198 A212 A217 A220</xm:sqref>
        </x14:conditionalFormatting>
      </x14:conditionalFormattings>
    </ext>
    <ext xmlns:x14="http://schemas.microsoft.com/office/spreadsheetml/2009/9/main" uri="{CCE6A557-97BC-4b89-ADB6-D9C93CAAB3DF}">
      <x14:dataValidations xmlns:xm="http://schemas.microsoft.com/office/excel/2006/main" xWindow="1162" yWindow="944" count="6">
        <x14:dataValidation type="list" allowBlank="1" showInputMessage="1" showErrorMessage="1" errorTitle="You didn't find it ?" error="Please send an email to_x000d_cv@tmsin.com with your equipment supplier name" promptTitle="Brand name" prompt="Select the manufacturer in the list" xr:uid="{00000000-0002-0000-0300-000007000000}">
          <x14:formula1>
            <xm:f>Listes!$C$2:$C$153</xm:f>
          </x14:formula1>
          <xm:sqref>F64:G65</xm:sqref>
        </x14:dataValidation>
        <x14:dataValidation type="list" allowBlank="1" showInputMessage="1" showErrorMessage="1" promptTitle="Floor" prompt="Please select the floor mats from the list." xr:uid="{00000000-0002-0000-0300-000008000000}">
          <x14:formula1>
            <xm:f>Listes!$E$2:$E$23</xm:f>
          </x14:formula1>
          <xm:sqref>F67:G67</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9000000}">
          <x14:formula1>
            <xm:f>Listes!$A$9:$A$23</xm:f>
          </x14:formula1>
          <xm:sqref>E64</xm:sqref>
        </x14:dataValidation>
        <x14:dataValidation type="list" allowBlank="1" showInputMessage="1" showErrorMessage="1" xr:uid="{00000000-0002-0000-0300-00000A000000}">
          <x14:formula1>
            <xm:f>Listes!$L$2:$L$128</xm:f>
          </x14:formula1>
          <xm:sqref>J64</xm:sqref>
        </x14:dataValidation>
        <x14:dataValidation type="list" allowBlank="1" showInputMessage="1" showErrorMessage="1" xr:uid="{00000000-0002-0000-0300-00000B000000}">
          <x14:formula1>
            <xm:f>INDEX(Listes!$F$2:$F$22,MATCH($F$67,Listes!$E$2:$E$22,0))</xm:f>
          </x14:formula1>
          <xm:sqref>H67</xm:sqref>
        </x14:dataValidation>
        <x14:dataValidation type="list" allowBlank="1" showInputMessage="1" showErrorMessage="1" xr:uid="{00000000-0002-0000-0300-00000C000000}">
          <x14:formula1>
            <xm:f>'PLEASE FILL IN HERE FIRST!!!'!$J$21:$J$22</xm:f>
          </x14:formula1>
          <xm:sqref>F55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x14ac:dyDescent="0.15"/>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9" customFormat="1" ht="39" customHeight="1" x14ac:dyDescent="0.15">
      <c r="A1" s="569" t="str">
        <f>'PLEASE FILL IN HERE FIRST!!!'!B3</f>
        <v>ITTF Challenge</v>
      </c>
      <c r="B1" s="569"/>
      <c r="C1" s="569"/>
      <c r="D1" s="569"/>
      <c r="E1" s="569"/>
      <c r="F1" s="569"/>
      <c r="G1" s="569"/>
      <c r="H1" s="569"/>
      <c r="I1" s="569"/>
      <c r="J1" s="569"/>
    </row>
    <row r="2" spans="1:10" s="69" customFormat="1" ht="39" customHeight="1" x14ac:dyDescent="0.15">
      <c r="A2" s="569" t="s">
        <v>195</v>
      </c>
      <c r="B2" s="569"/>
      <c r="C2" s="569"/>
      <c r="D2" s="569"/>
      <c r="E2" s="569"/>
      <c r="F2" s="569"/>
      <c r="G2" s="569"/>
      <c r="H2" s="569"/>
      <c r="I2" s="569"/>
      <c r="J2" s="569"/>
    </row>
    <row r="3" spans="1:10" ht="16" x14ac:dyDescent="0.2">
      <c r="A3" s="574" t="str">
        <f>'PLEASE FILL IN HERE FIRST!!!'!B5</f>
        <v>Challenge</v>
      </c>
      <c r="B3" s="574"/>
      <c r="C3" s="574"/>
      <c r="D3" s="574"/>
      <c r="E3" s="574"/>
      <c r="F3" s="574"/>
      <c r="G3" s="574"/>
      <c r="H3" s="574"/>
      <c r="I3" s="574"/>
      <c r="J3" s="83"/>
    </row>
    <row r="4" spans="1:10" ht="16" x14ac:dyDescent="0.2">
      <c r="A4" s="575" t="str">
        <f>'PLEASE FILL IN HERE FIRST!!!'!B7</f>
        <v>Otocec (SLO) - ITTF CHALLENGE</v>
      </c>
      <c r="B4" s="575"/>
      <c r="C4" s="575"/>
      <c r="D4" s="575"/>
      <c r="E4" s="575"/>
      <c r="F4" s="575"/>
      <c r="G4" s="575"/>
      <c r="H4" s="575"/>
      <c r="I4" s="575"/>
      <c r="J4" s="83"/>
    </row>
    <row r="5" spans="1:10" ht="16" x14ac:dyDescent="0.2">
      <c r="A5" s="167"/>
      <c r="B5" s="167"/>
      <c r="C5" s="167"/>
      <c r="D5" s="168">
        <f>'PLEASE FILL IN HERE FIRST!!!'!B9</f>
        <v>43593</v>
      </c>
      <c r="E5" s="169" t="s">
        <v>107</v>
      </c>
      <c r="F5" s="570">
        <f>'PLEASE FILL IN HERE FIRST!!!'!D9</f>
        <v>43597</v>
      </c>
      <c r="G5" s="570"/>
      <c r="H5" s="167"/>
      <c r="I5" s="167"/>
      <c r="J5" s="10"/>
    </row>
    <row r="6" spans="1:10" ht="27" customHeight="1" x14ac:dyDescent="0.15"/>
    <row r="7" spans="1:10" ht="23" x14ac:dyDescent="0.2">
      <c r="A7" s="150" t="s">
        <v>89</v>
      </c>
      <c r="B7" s="571"/>
      <c r="C7" s="572"/>
      <c r="D7" s="572"/>
      <c r="E7" s="572"/>
      <c r="F7" s="572"/>
      <c r="G7" s="572"/>
      <c r="H7" s="572"/>
      <c r="I7" s="573"/>
      <c r="J7" s="79"/>
    </row>
    <row r="9" spans="1:10" x14ac:dyDescent="0.15">
      <c r="A9" s="149" t="s">
        <v>101</v>
      </c>
    </row>
    <row r="10" spans="1:10" ht="14" thickBot="1" x14ac:dyDescent="0.2"/>
    <row r="11" spans="1:10" ht="25" customHeight="1" thickBot="1" x14ac:dyDescent="0.2">
      <c r="B11" s="151"/>
      <c r="C11" s="149"/>
      <c r="D11" s="152" t="s">
        <v>90</v>
      </c>
    </row>
    <row r="12" spans="1:10" ht="17" thickBot="1" x14ac:dyDescent="0.25">
      <c r="B12" s="153"/>
      <c r="C12" s="149"/>
      <c r="D12" s="152"/>
    </row>
    <row r="13" spans="1:10" ht="25" customHeight="1" thickBot="1" x14ac:dyDescent="0.2">
      <c r="B13" s="151"/>
      <c r="C13" s="149"/>
      <c r="D13" s="152" t="s">
        <v>91</v>
      </c>
    </row>
    <row r="14" spans="1:10" ht="17" thickBot="1" x14ac:dyDescent="0.25">
      <c r="B14" s="153"/>
      <c r="C14" s="149"/>
      <c r="D14" s="152"/>
    </row>
    <row r="15" spans="1:10" ht="24" customHeight="1" thickBot="1" x14ac:dyDescent="0.2">
      <c r="B15" s="151"/>
      <c r="C15" s="149"/>
      <c r="D15" s="152" t="s">
        <v>92</v>
      </c>
    </row>
    <row r="16" spans="1:10" ht="17" thickBot="1" x14ac:dyDescent="0.25">
      <c r="B16" s="153"/>
      <c r="C16" s="149"/>
      <c r="D16" s="152"/>
    </row>
    <row r="17" spans="1:10" ht="25" customHeight="1" thickBot="1" x14ac:dyDescent="0.2">
      <c r="B17" s="151"/>
      <c r="C17" s="149"/>
      <c r="D17" s="152" t="s">
        <v>93</v>
      </c>
    </row>
    <row r="19" spans="1:10" s="76" customFormat="1" x14ac:dyDescent="0.15">
      <c r="A19" s="567" t="s">
        <v>0</v>
      </c>
      <c r="B19" s="567"/>
      <c r="C19" s="567"/>
      <c r="D19" s="567"/>
      <c r="E19" s="567"/>
      <c r="F19" s="567"/>
      <c r="G19" s="567"/>
      <c r="H19" s="78">
        <f>'PLEASE FILL IN HERE FIRST!!!'!$B$47</f>
        <v>120</v>
      </c>
      <c r="I19" s="77" t="str">
        <f>'PLEASE FILL IN HERE FIRST!!!'!$B$43</f>
        <v>Euro €</v>
      </c>
      <c r="J19" s="77"/>
    </row>
    <row r="20" spans="1:10" s="76" customFormat="1" x14ac:dyDescent="0.15">
      <c r="A20" s="568" t="s">
        <v>1</v>
      </c>
      <c r="B20" s="568"/>
      <c r="C20" s="568"/>
      <c r="D20" s="568"/>
      <c r="E20" s="568"/>
      <c r="F20" s="568"/>
      <c r="G20" s="568"/>
      <c r="H20" s="78">
        <f>'PLEASE FILL IN HERE FIRST!!!'!B49</f>
        <v>120</v>
      </c>
      <c r="I20" s="77" t="str">
        <f>'PLEASE FILL IN HERE FIRST!!!'!B43</f>
        <v>Euro €</v>
      </c>
      <c r="J20" s="77"/>
    </row>
    <row r="21" spans="1:10" s="76" customFormat="1" x14ac:dyDescent="0.15"/>
    <row r="22" spans="1:10" s="76" customFormat="1" x14ac:dyDescent="0.15">
      <c r="A22" s="154" t="s">
        <v>187</v>
      </c>
      <c r="B22" s="154"/>
      <c r="C22" s="154"/>
      <c r="D22" s="155">
        <f>'PLEASE FILL IN HERE FIRST!!!'!B47</f>
        <v>120</v>
      </c>
      <c r="E22" s="156" t="str">
        <f>'PLEASE FILL IN HERE FIRST!!!'!B43</f>
        <v>Euro €</v>
      </c>
      <c r="F22" s="156" t="s">
        <v>188</v>
      </c>
      <c r="G22" s="156"/>
      <c r="H22" s="157"/>
      <c r="I22" s="157"/>
      <c r="J22" s="157"/>
    </row>
    <row r="23" spans="1:10" x14ac:dyDescent="0.15">
      <c r="A23" s="156" t="s">
        <v>189</v>
      </c>
      <c r="B23" s="157"/>
      <c r="C23" s="157"/>
      <c r="D23" s="157"/>
      <c r="E23" s="157"/>
      <c r="F23" s="157"/>
      <c r="G23" s="157"/>
      <c r="H23" s="157"/>
      <c r="I23" s="157"/>
      <c r="J23" s="157"/>
    </row>
    <row r="24" spans="1:10" ht="14" thickBot="1" x14ac:dyDescent="0.2">
      <c r="A24" s="157"/>
      <c r="B24" s="157"/>
      <c r="C24" s="157"/>
      <c r="D24" s="157"/>
      <c r="E24" s="157"/>
      <c r="F24" s="157"/>
      <c r="G24" s="157"/>
      <c r="H24" s="157"/>
      <c r="I24" s="157"/>
      <c r="J24" s="157"/>
    </row>
    <row r="25" spans="1:10" ht="25" customHeight="1" thickBot="1" x14ac:dyDescent="0.2">
      <c r="A25" s="157"/>
      <c r="B25" s="158"/>
      <c r="C25" s="157"/>
      <c r="D25" s="154" t="s">
        <v>94</v>
      </c>
      <c r="E25" s="157" t="s">
        <v>190</v>
      </c>
      <c r="F25" s="159">
        <f>Prospectus!H90</f>
        <v>155</v>
      </c>
      <c r="G25" s="156" t="str">
        <f>'PLEASE FILL IN HERE FIRST!!!'!$B$43</f>
        <v>Euro €</v>
      </c>
      <c r="H25" s="157" t="s">
        <v>191</v>
      </c>
      <c r="I25" s="159">
        <f>Prospectus!H126</f>
        <v>0</v>
      </c>
      <c r="J25" s="156" t="str">
        <f>'PLEASE FILL IN HERE FIRST!!!'!$B$43</f>
        <v>Euro €</v>
      </c>
    </row>
    <row r="26" spans="1:10" ht="14" thickBot="1" x14ac:dyDescent="0.2">
      <c r="A26" s="157"/>
      <c r="B26" s="157"/>
      <c r="C26" s="157"/>
      <c r="D26" s="160" t="s">
        <v>105</v>
      </c>
      <c r="E26" s="157"/>
      <c r="F26" s="157"/>
      <c r="G26" s="157"/>
      <c r="H26" s="157"/>
      <c r="I26" s="157"/>
      <c r="J26" s="157"/>
    </row>
    <row r="27" spans="1:10" ht="25" customHeight="1" thickBot="1" x14ac:dyDescent="0.2">
      <c r="A27" s="157"/>
      <c r="B27" s="158"/>
      <c r="C27" s="157"/>
      <c r="D27" s="154" t="s">
        <v>95</v>
      </c>
      <c r="E27" s="157" t="s">
        <v>190</v>
      </c>
      <c r="F27" s="159">
        <f>Prospectus!H91</f>
        <v>130</v>
      </c>
      <c r="G27" s="156" t="str">
        <f>'PLEASE FILL IN HERE FIRST!!!'!$B$43</f>
        <v>Euro €</v>
      </c>
      <c r="H27" s="157" t="s">
        <v>191</v>
      </c>
      <c r="I27" s="159">
        <f>Prospectus!H127</f>
        <v>0</v>
      </c>
      <c r="J27" s="156" t="str">
        <f>'PLEASE FILL IN HERE FIRST!!!'!$B$43</f>
        <v>Euro €</v>
      </c>
    </row>
    <row r="28" spans="1:10" x14ac:dyDescent="0.15">
      <c r="A28" s="157"/>
      <c r="B28" s="157"/>
      <c r="C28" s="157"/>
      <c r="D28" s="157"/>
      <c r="E28" s="157"/>
      <c r="F28" s="157"/>
      <c r="G28" s="157"/>
      <c r="H28" s="157"/>
      <c r="I28" s="161"/>
      <c r="J28" s="157"/>
    </row>
    <row r="29" spans="1:10" ht="14" thickBot="1" x14ac:dyDescent="0.2">
      <c r="A29" s="157"/>
      <c r="B29" s="157"/>
      <c r="C29" s="157"/>
      <c r="D29" s="157"/>
      <c r="E29" s="157"/>
      <c r="F29" s="157"/>
      <c r="G29" s="157"/>
      <c r="H29" s="157"/>
      <c r="I29" s="157"/>
      <c r="J29" s="157"/>
    </row>
    <row r="30" spans="1:10" ht="25" customHeight="1" thickBot="1" x14ac:dyDescent="0.2">
      <c r="A30" s="162" t="s">
        <v>96</v>
      </c>
      <c r="B30" s="158"/>
      <c r="C30" s="157"/>
      <c r="D30" s="157" t="s">
        <v>97</v>
      </c>
      <c r="E30" s="157"/>
      <c r="F30" s="157"/>
      <c r="G30" s="157"/>
      <c r="H30" s="157"/>
      <c r="I30" s="157"/>
      <c r="J30" s="157"/>
    </row>
    <row r="31" spans="1:10" x14ac:dyDescent="0.15">
      <c r="A31" s="157"/>
      <c r="B31" s="157"/>
      <c r="C31" s="157"/>
      <c r="D31" s="157"/>
      <c r="E31" s="157"/>
      <c r="F31" s="157"/>
      <c r="G31" s="157"/>
      <c r="H31" s="157"/>
      <c r="I31" s="157"/>
      <c r="J31" s="157"/>
    </row>
    <row r="32" spans="1:10" x14ac:dyDescent="0.15">
      <c r="A32" s="577"/>
      <c r="B32" s="578"/>
      <c r="C32" s="578"/>
      <c r="D32" s="579"/>
      <c r="E32" s="157"/>
      <c r="F32" s="592"/>
      <c r="G32" s="593"/>
      <c r="H32" s="593"/>
      <c r="I32" s="593"/>
      <c r="J32" s="594"/>
    </row>
    <row r="33" spans="1:10" x14ac:dyDescent="0.15">
      <c r="A33" s="580"/>
      <c r="B33" s="581"/>
      <c r="C33" s="581"/>
      <c r="D33" s="582"/>
      <c r="E33" s="157"/>
      <c r="F33" s="588" t="s">
        <v>99</v>
      </c>
      <c r="G33" s="588"/>
      <c r="H33" s="588"/>
      <c r="I33" s="588"/>
      <c r="J33" s="163"/>
    </row>
    <row r="34" spans="1:10" x14ac:dyDescent="0.15">
      <c r="A34" s="580"/>
      <c r="B34" s="581"/>
      <c r="C34" s="581"/>
      <c r="D34" s="582"/>
      <c r="E34" s="157"/>
      <c r="F34" s="164"/>
      <c r="G34" s="164"/>
      <c r="H34" s="164"/>
      <c r="I34" s="164"/>
      <c r="J34" s="164"/>
    </row>
    <row r="35" spans="1:10" x14ac:dyDescent="0.15">
      <c r="A35" s="580"/>
      <c r="B35" s="581"/>
      <c r="C35" s="581"/>
      <c r="D35" s="582"/>
      <c r="E35" s="157"/>
      <c r="F35" s="164"/>
      <c r="G35" s="164"/>
      <c r="H35" s="164"/>
      <c r="I35" s="164"/>
      <c r="J35" s="164"/>
    </row>
    <row r="36" spans="1:10" x14ac:dyDescent="0.15">
      <c r="A36" s="580"/>
      <c r="B36" s="581"/>
      <c r="C36" s="581"/>
      <c r="D36" s="582"/>
      <c r="E36" s="157"/>
      <c r="F36" s="164"/>
      <c r="G36" s="164"/>
      <c r="H36" s="164"/>
      <c r="I36" s="164"/>
      <c r="J36" s="164"/>
    </row>
    <row r="37" spans="1:10" x14ac:dyDescent="0.15">
      <c r="A37" s="583"/>
      <c r="B37" s="584"/>
      <c r="C37" s="584"/>
      <c r="D37" s="585"/>
      <c r="E37" s="157"/>
      <c r="F37" s="592"/>
      <c r="G37" s="593"/>
      <c r="H37" s="593"/>
      <c r="I37" s="593"/>
      <c r="J37" s="594"/>
    </row>
    <row r="38" spans="1:10" x14ac:dyDescent="0.15">
      <c r="A38" s="586" t="s">
        <v>100</v>
      </c>
      <c r="B38" s="586"/>
      <c r="C38" s="586"/>
      <c r="D38" s="586"/>
      <c r="E38" s="157"/>
      <c r="F38" s="587" t="s">
        <v>98</v>
      </c>
      <c r="G38" s="587"/>
      <c r="H38" s="587"/>
      <c r="I38" s="587"/>
      <c r="J38" s="165"/>
    </row>
    <row r="39" spans="1:10" x14ac:dyDescent="0.15">
      <c r="A39" s="157"/>
      <c r="B39" s="157"/>
      <c r="C39" s="157"/>
      <c r="D39" s="157"/>
      <c r="E39" s="157"/>
      <c r="F39" s="157"/>
      <c r="G39" s="157"/>
      <c r="H39" s="157"/>
      <c r="I39" s="157"/>
      <c r="J39" s="157"/>
    </row>
    <row r="40" spans="1:10" x14ac:dyDescent="0.15">
      <c r="A40" s="157" t="s">
        <v>104</v>
      </c>
      <c r="B40" s="157"/>
      <c r="C40" s="157"/>
      <c r="D40" s="157"/>
      <c r="E40" s="157"/>
      <c r="F40" s="157"/>
      <c r="G40" s="157"/>
      <c r="H40" s="596">
        <f>'PLEASE FILL IN HERE FIRST!!!'!B31</f>
        <v>0</v>
      </c>
      <c r="I40" s="597"/>
      <c r="J40" s="597"/>
    </row>
    <row r="41" spans="1:10" x14ac:dyDescent="0.15">
      <c r="A41" s="157"/>
      <c r="B41" s="157"/>
      <c r="C41" s="157"/>
      <c r="D41" s="157"/>
      <c r="E41" s="157"/>
      <c r="F41" s="157"/>
      <c r="G41" s="157"/>
      <c r="H41" s="157"/>
      <c r="I41" s="157"/>
      <c r="J41" s="157"/>
    </row>
    <row r="42" spans="1:10" x14ac:dyDescent="0.15">
      <c r="A42" s="166" t="s">
        <v>102</v>
      </c>
      <c r="B42" s="589" t="str">
        <f>'PLEASE FILL IN HERE FIRST!!!'!B27</f>
        <v>No fax</v>
      </c>
      <c r="C42" s="590"/>
      <c r="D42" s="591"/>
      <c r="E42" s="166" t="s">
        <v>103</v>
      </c>
      <c r="F42" s="595" t="str">
        <f>Accommodation!B50</f>
        <v>info@ntzs.si</v>
      </c>
      <c r="G42" s="590"/>
      <c r="H42" s="590"/>
      <c r="I42" s="590"/>
      <c r="J42" s="591"/>
    </row>
    <row r="45" spans="1:10" x14ac:dyDescent="0.15">
      <c r="F45" s="576"/>
      <c r="G45" s="576"/>
      <c r="H45" s="576"/>
      <c r="I45" s="576"/>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topLeftCell="A25" zoomScale="90" zoomScaleNormal="90" zoomScalePageLayoutView="90" workbookViewId="0">
      <selection activeCell="D21" sqref="D21"/>
    </sheetView>
  </sheetViews>
  <sheetFormatPr baseColWidth="10" defaultColWidth="0" defaultRowHeight="13" x14ac:dyDescent="0.15"/>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x14ac:dyDescent="0.15">
      <c r="A1" s="623" t="str">
        <f>'PLEASE FILL IN HERE FIRST!!!'!B3&amp;" "&amp;"["&amp;'PLEASE FILL IN HERE FIRST!!!'!B5&amp;"]"</f>
        <v>ITTF Challenge [Challenge]</v>
      </c>
      <c r="B1" s="623"/>
      <c r="C1" s="623"/>
      <c r="D1" s="623"/>
      <c r="E1" s="623"/>
      <c r="F1" s="623"/>
      <c r="G1" s="623"/>
      <c r="H1" s="623"/>
      <c r="I1" s="623"/>
      <c r="J1" s="623"/>
      <c r="K1" s="623"/>
      <c r="L1" s="623"/>
      <c r="M1" s="623"/>
      <c r="N1" s="623"/>
      <c r="O1" s="623"/>
      <c r="P1" s="623"/>
      <c r="Q1" s="623"/>
    </row>
    <row r="2" spans="1:22" ht="28" x14ac:dyDescent="0.15">
      <c r="A2" s="623" t="s">
        <v>196</v>
      </c>
      <c r="B2" s="623"/>
      <c r="C2" s="623"/>
      <c r="D2" s="623"/>
      <c r="E2" s="623"/>
      <c r="F2" s="623"/>
      <c r="G2" s="623"/>
      <c r="H2" s="623"/>
      <c r="I2" s="623"/>
      <c r="J2" s="623"/>
      <c r="K2" s="623"/>
      <c r="L2" s="623"/>
      <c r="M2" s="623"/>
      <c r="N2" s="623"/>
      <c r="O2" s="623"/>
      <c r="P2" s="623"/>
      <c r="Q2" s="623"/>
    </row>
    <row r="3" spans="1:22" ht="26" hidden="1" x14ac:dyDescent="0.15">
      <c r="A3" s="624" t="str">
        <f>'PLEASE FILL IN HERE FIRST!!!'!B5</f>
        <v>Challenge</v>
      </c>
      <c r="B3" s="624"/>
      <c r="C3" s="624"/>
      <c r="D3" s="624"/>
      <c r="E3" s="624"/>
      <c r="F3" s="624"/>
      <c r="G3" s="624"/>
      <c r="H3" s="624"/>
      <c r="I3" s="624"/>
      <c r="J3" s="624"/>
      <c r="K3" s="624"/>
      <c r="L3" s="624"/>
      <c r="M3" s="624"/>
      <c r="N3" s="624"/>
      <c r="O3" s="624"/>
      <c r="P3" s="624"/>
      <c r="Q3" s="624"/>
    </row>
    <row r="4" spans="1:22" s="200" customFormat="1" ht="25" customHeight="1" x14ac:dyDescent="0.15">
      <c r="A4" s="625" t="str">
        <f>'PLEASE FILL IN HERE FIRST!!!'!B7</f>
        <v>Otocec (SLO) - ITTF CHALLENGE</v>
      </c>
      <c r="B4" s="625"/>
      <c r="C4" s="625"/>
      <c r="D4" s="625"/>
      <c r="E4" s="625"/>
      <c r="F4" s="625"/>
      <c r="G4" s="625"/>
      <c r="H4" s="625"/>
      <c r="I4" s="625"/>
      <c r="J4" s="625"/>
      <c r="K4" s="625"/>
      <c r="L4" s="625"/>
      <c r="M4" s="625"/>
      <c r="N4" s="625"/>
      <c r="O4" s="625"/>
      <c r="P4" s="625"/>
      <c r="Q4" s="625"/>
      <c r="U4" s="199"/>
      <c r="V4" s="199"/>
    </row>
    <row r="5" spans="1:22" s="407" customFormat="1" ht="21" customHeight="1" x14ac:dyDescent="0.25">
      <c r="A5" s="441" t="s">
        <v>418</v>
      </c>
      <c r="B5" s="442">
        <f>'PLEASE FILL IN HERE FIRST!!!'!B9</f>
        <v>43593</v>
      </c>
      <c r="C5" s="443" t="s">
        <v>107</v>
      </c>
      <c r="D5" s="626">
        <f>INDEX(Events!N2:N29,MATCH(A4,Events!D2:D12,0))</f>
        <v>43594</v>
      </c>
      <c r="E5" s="626"/>
      <c r="F5" s="442"/>
      <c r="G5" s="443"/>
      <c r="H5" s="626" t="s">
        <v>419</v>
      </c>
      <c r="I5" s="626"/>
      <c r="J5" s="626"/>
      <c r="K5" s="442"/>
      <c r="L5" s="442"/>
      <c r="M5" s="442">
        <f>INDEX(Events!O2:O29,MATCH(A4,Events!D2:D12,0))</f>
        <v>43595</v>
      </c>
      <c r="N5" s="444" t="s">
        <v>107</v>
      </c>
      <c r="O5" s="445">
        <f>'PLEASE FILL IN HERE FIRST!!!'!D9</f>
        <v>43597</v>
      </c>
      <c r="P5" s="444"/>
      <c r="Q5" s="444"/>
      <c r="U5" s="408"/>
      <c r="V5" s="408"/>
    </row>
    <row r="6" spans="1:22" ht="9" customHeight="1" x14ac:dyDescent="0.15"/>
    <row r="7" spans="1:22" ht="20" x14ac:dyDescent="0.15">
      <c r="A7" s="613" t="s">
        <v>319</v>
      </c>
      <c r="B7" s="614"/>
      <c r="C7" s="615" t="s">
        <v>305</v>
      </c>
      <c r="D7" s="616"/>
      <c r="E7" s="616"/>
      <c r="F7" s="616"/>
      <c r="G7" s="616"/>
      <c r="H7" s="616"/>
      <c r="I7" s="616"/>
      <c r="J7" s="616"/>
      <c r="K7" s="616"/>
      <c r="L7" s="616"/>
      <c r="M7" s="616"/>
      <c r="N7" s="616"/>
      <c r="O7" s="616"/>
      <c r="P7" s="616"/>
      <c r="Q7" s="617"/>
    </row>
    <row r="8" spans="1:22" x14ac:dyDescent="0.15">
      <c r="A8" s="99"/>
      <c r="B8" s="99"/>
      <c r="C8" s="99"/>
      <c r="D8" s="88"/>
      <c r="E8" s="99"/>
      <c r="F8" s="99"/>
      <c r="G8" s="99"/>
      <c r="H8" s="99"/>
      <c r="I8" s="99"/>
      <c r="J8" s="99"/>
      <c r="K8" s="99"/>
      <c r="L8" s="99"/>
      <c r="M8" s="99"/>
      <c r="N8" s="99"/>
      <c r="O8" s="99"/>
      <c r="P8" s="99"/>
    </row>
    <row r="9" spans="1:22" ht="14" customHeight="1" x14ac:dyDescent="0.15">
      <c r="A9" s="621" t="s">
        <v>322</v>
      </c>
      <c r="B9" s="621" t="s">
        <v>109</v>
      </c>
      <c r="C9" s="621" t="s">
        <v>108</v>
      </c>
      <c r="D9" s="621" t="s">
        <v>110</v>
      </c>
      <c r="E9" s="621" t="s">
        <v>111</v>
      </c>
      <c r="F9" s="213" t="s">
        <v>16</v>
      </c>
      <c r="G9" s="213" t="s">
        <v>17</v>
      </c>
      <c r="H9" s="213" t="s">
        <v>54</v>
      </c>
      <c r="I9" s="213" t="s">
        <v>55</v>
      </c>
      <c r="J9" s="213" t="s">
        <v>56</v>
      </c>
      <c r="K9" s="213" t="s">
        <v>57</v>
      </c>
      <c r="L9" s="621" t="s">
        <v>51</v>
      </c>
      <c r="M9" s="621" t="s">
        <v>132</v>
      </c>
      <c r="N9" s="213" t="s">
        <v>133</v>
      </c>
      <c r="O9" s="213" t="s">
        <v>134</v>
      </c>
      <c r="P9" s="213" t="s">
        <v>135</v>
      </c>
      <c r="Q9" s="221" t="s">
        <v>28</v>
      </c>
    </row>
    <row r="10" spans="1:22" ht="24" customHeight="1" x14ac:dyDescent="0.15">
      <c r="A10" s="622"/>
      <c r="B10" s="622"/>
      <c r="C10" s="622"/>
      <c r="D10" s="622"/>
      <c r="E10" s="622"/>
      <c r="F10" s="260" t="s">
        <v>118</v>
      </c>
      <c r="G10" s="260" t="s">
        <v>118</v>
      </c>
      <c r="H10" s="261" t="s">
        <v>199</v>
      </c>
      <c r="I10" s="260" t="s">
        <v>200</v>
      </c>
      <c r="J10" s="260" t="s">
        <v>200</v>
      </c>
      <c r="K10" s="260" t="s">
        <v>200</v>
      </c>
      <c r="L10" s="622"/>
      <c r="M10" s="622"/>
      <c r="N10" s="213"/>
      <c r="O10" s="222" t="str">
        <f>'PLEASE FILL IN HERE FIRST!!!'!B43</f>
        <v>Euro €</v>
      </c>
      <c r="P10" s="222" t="str">
        <f>'PLEASE FILL IN HERE FIRST!!!'!B43</f>
        <v>Euro €</v>
      </c>
      <c r="Q10" s="222" t="str">
        <f>'PLEASE FILL IN HERE FIRST!!!'!B43</f>
        <v>Euro €</v>
      </c>
    </row>
    <row r="11" spans="1:22" ht="20.25" customHeight="1" x14ac:dyDescent="0.15">
      <c r="A11" s="208" t="s">
        <v>121</v>
      </c>
      <c r="B11" s="209" t="s">
        <v>23</v>
      </c>
      <c r="C11" s="209" t="s">
        <v>22</v>
      </c>
      <c r="D11" s="210" t="s">
        <v>198</v>
      </c>
      <c r="E11" s="210" t="s">
        <v>25</v>
      </c>
      <c r="F11" s="211">
        <v>40128</v>
      </c>
      <c r="G11" s="211">
        <v>40132</v>
      </c>
      <c r="H11" s="210" t="s">
        <v>26</v>
      </c>
      <c r="I11" s="210"/>
      <c r="J11" s="210"/>
      <c r="K11" s="210"/>
      <c r="L11" s="210" t="s">
        <v>162</v>
      </c>
      <c r="M11" s="210" t="s">
        <v>27</v>
      </c>
      <c r="N11" s="210">
        <v>4</v>
      </c>
      <c r="O11" s="212">
        <f>Prospectus!I77</f>
        <v>120</v>
      </c>
      <c r="P11" s="212">
        <f>'PLEASE FILL IN HERE FIRST!!!'!B47</f>
        <v>120</v>
      </c>
      <c r="Q11" s="212">
        <f>'PLEASE FILL IN HERE FIRST!!!'!B45</f>
        <v>12</v>
      </c>
    </row>
    <row r="12" spans="1:22" ht="19.5" customHeight="1" x14ac:dyDescent="0.15">
      <c r="A12" s="213">
        <v>1</v>
      </c>
      <c r="B12" s="214"/>
      <c r="C12" s="214"/>
      <c r="D12" s="215"/>
      <c r="E12" s="215"/>
      <c r="F12" s="216"/>
      <c r="G12" s="216"/>
      <c r="H12" s="215"/>
      <c r="I12" s="215"/>
      <c r="J12" s="215"/>
      <c r="K12" s="215"/>
      <c r="L12" s="215"/>
      <c r="M12" s="217"/>
      <c r="N12" s="213" t="str">
        <f>IF(AND(F12&lt;&gt;0,G12&lt;&gt;0),G12-F12,"")</f>
        <v/>
      </c>
      <c r="O12" s="218" t="str">
        <f>IF(AND(I12="x",L12="SR"),Prospectus!$H$90*N12,IF(AND(I12="x",L12="DR"),Prospectus!$H$91*N12,IF(AND(J12="x",L12="SR"),Prospectus!$H$108*N12,IF(AND(J12="x",L12="DR"),Prospectus!$H$109*N12,IF(AND(K12="x",L12="SR"),Prospectus!$H$126*N12,IF(AND(K12="x",L12="DR"),Prospectus!$H$127*N12," "))))))</f>
        <v xml:space="preserve"> </v>
      </c>
      <c r="P12" s="218" t="str">
        <f>IF(H12="x",$P$11,IF(I12="x","",IF(J12="x","",IF(K12="x","",""))))</f>
        <v/>
      </c>
      <c r="Q12" s="218" t="str">
        <f t="shared" ref="Q12:Q41" si="0">IF(E12="PLA",$Q$11,"")</f>
        <v/>
      </c>
      <c r="T12" s="54" t="str">
        <f>$B12&amp;" "&amp;$C12</f>
        <v xml:space="preserve"> </v>
      </c>
    </row>
    <row r="13" spans="1:22" ht="19.5" customHeight="1" x14ac:dyDescent="0.15">
      <c r="A13" s="213">
        <v>2</v>
      </c>
      <c r="B13" s="214"/>
      <c r="C13" s="214"/>
      <c r="D13" s="215"/>
      <c r="E13" s="215"/>
      <c r="F13" s="216"/>
      <c r="G13" s="216"/>
      <c r="H13" s="215"/>
      <c r="I13" s="215"/>
      <c r="J13" s="215"/>
      <c r="K13" s="215"/>
      <c r="L13" s="215"/>
      <c r="M13" s="217"/>
      <c r="N13" s="213" t="str">
        <f t="shared" ref="N13:N41" si="1">IF(AND(F13&lt;&gt;0,G13&lt;&gt;0),G13-F13,"")</f>
        <v/>
      </c>
      <c r="O13" s="218" t="str">
        <f>IF(AND(I13="x",L13="SR"),Prospectus!$H$90*N13,IF(AND(I13="x",L13="DR"),Prospectus!$H$91*N13,IF(AND(J13="x",L13="SR"),Prospectus!$H$108*N13,IF(AND(J13="x",L13="DR"),Prospectus!$H$109*N13,IF(AND(K13="x",L13="SR"),Prospectus!$H$126*N13,IF(AND(K13="x",L13="DR"),Prospectus!$H$127*N13," "))))))</f>
        <v xml:space="preserve"> </v>
      </c>
      <c r="P13" s="218" t="str">
        <f t="shared" ref="P13:P41" si="2">IF(H13="x",$P$11,IF(I13="x","",IF(J13="x","",IF(K13="x","",""))))</f>
        <v/>
      </c>
      <c r="Q13" s="218" t="str">
        <f t="shared" si="0"/>
        <v/>
      </c>
      <c r="T13" s="54" t="str">
        <f t="shared" ref="T13:T44" si="3">$B13&amp;" "&amp;$C13</f>
        <v xml:space="preserve"> </v>
      </c>
    </row>
    <row r="14" spans="1:22" ht="19.5" customHeight="1" x14ac:dyDescent="0.15">
      <c r="A14" s="213">
        <v>3</v>
      </c>
      <c r="B14" s="214"/>
      <c r="C14" s="214"/>
      <c r="D14" s="215"/>
      <c r="E14" s="215"/>
      <c r="F14" s="216"/>
      <c r="G14" s="216"/>
      <c r="H14" s="215"/>
      <c r="I14" s="215"/>
      <c r="J14" s="215"/>
      <c r="K14" s="215"/>
      <c r="L14" s="215"/>
      <c r="M14" s="217"/>
      <c r="N14" s="213" t="str">
        <f t="shared" si="1"/>
        <v/>
      </c>
      <c r="O14" s="218" t="str">
        <f>IF(AND(I14="x",L14="SR"),Prospectus!$H$90*N14,IF(AND(I14="x",L14="DR"),Prospectus!$H$91*N14,IF(AND(J14="x",L14="SR"),Prospectus!$H$108*N14,IF(AND(J14="x",L14="DR"),Prospectus!$H$109*N14,IF(AND(K14="x",L14="SR"),Prospectus!$H$126*N14,IF(AND(K14="x",L14="DR"),Prospectus!$H$127*N14," "))))))</f>
        <v xml:space="preserve"> </v>
      </c>
      <c r="P14" s="218" t="str">
        <f t="shared" si="2"/>
        <v/>
      </c>
      <c r="Q14" s="218" t="str">
        <f t="shared" si="0"/>
        <v/>
      </c>
      <c r="T14" s="54" t="str">
        <f t="shared" si="3"/>
        <v xml:space="preserve"> </v>
      </c>
    </row>
    <row r="15" spans="1:22" ht="19.5" customHeight="1" x14ac:dyDescent="0.15">
      <c r="A15" s="213">
        <v>4</v>
      </c>
      <c r="B15" s="214"/>
      <c r="C15" s="214"/>
      <c r="D15" s="215"/>
      <c r="E15" s="215"/>
      <c r="F15" s="216"/>
      <c r="G15" s="216"/>
      <c r="H15" s="215"/>
      <c r="I15" s="215"/>
      <c r="J15" s="215"/>
      <c r="K15" s="215"/>
      <c r="L15" s="215"/>
      <c r="M15" s="217"/>
      <c r="N15" s="213" t="str">
        <f t="shared" si="1"/>
        <v/>
      </c>
      <c r="O15" s="218" t="str">
        <f>IF(AND(I15="x",L15="SR"),Prospectus!$H$90*N15,IF(AND(I15="x",L15="DR"),Prospectus!$H$91*N15,IF(AND(J15="x",L15="SR"),Prospectus!$H$108*N15,IF(AND(J15="x",L15="DR"),Prospectus!$H$109*N15,IF(AND(K15="x",L15="SR"),Prospectus!$H$126*N15,IF(AND(K15="x",L15="DR"),Prospectus!$H$127*N15," "))))))</f>
        <v xml:space="preserve"> </v>
      </c>
      <c r="P15" s="218" t="str">
        <f t="shared" si="2"/>
        <v/>
      </c>
      <c r="Q15" s="218" t="str">
        <f t="shared" si="0"/>
        <v/>
      </c>
      <c r="T15" s="54" t="str">
        <f t="shared" si="3"/>
        <v xml:space="preserve"> </v>
      </c>
    </row>
    <row r="16" spans="1:22" ht="19.5" customHeight="1" x14ac:dyDescent="0.15">
      <c r="A16" s="213">
        <v>5</v>
      </c>
      <c r="B16" s="214"/>
      <c r="C16" s="214"/>
      <c r="D16" s="215"/>
      <c r="E16" s="215"/>
      <c r="F16" s="216"/>
      <c r="G16" s="216"/>
      <c r="H16" s="215"/>
      <c r="I16" s="215"/>
      <c r="J16" s="215"/>
      <c r="K16" s="215"/>
      <c r="L16" s="215"/>
      <c r="M16" s="217"/>
      <c r="N16" s="213" t="str">
        <f t="shared" si="1"/>
        <v/>
      </c>
      <c r="O16" s="218" t="str">
        <f>IF(AND(I16="x",L16="SR"),Prospectus!$H$90*N16,IF(AND(I16="x",L16="DR"),Prospectus!$H$91*N16,IF(AND(J16="x",L16="SR"),Prospectus!$H$108*N16,IF(AND(J16="x",L16="DR"),Prospectus!$H$109*N16,IF(AND(K16="x",L16="SR"),Prospectus!$H$126*N16,IF(AND(K16="x",L16="DR"),Prospectus!$H$127*N16," "))))))</f>
        <v xml:space="preserve"> </v>
      </c>
      <c r="P16" s="218" t="str">
        <f t="shared" si="2"/>
        <v/>
      </c>
      <c r="Q16" s="218" t="str">
        <f t="shared" si="0"/>
        <v/>
      </c>
      <c r="T16" s="54" t="str">
        <f t="shared" si="3"/>
        <v xml:space="preserve"> </v>
      </c>
    </row>
    <row r="17" spans="1:20" ht="19.5" customHeight="1" x14ac:dyDescent="0.15">
      <c r="A17" s="213">
        <v>6</v>
      </c>
      <c r="B17" s="214"/>
      <c r="C17" s="214"/>
      <c r="D17" s="215"/>
      <c r="E17" s="215"/>
      <c r="F17" s="216"/>
      <c r="G17" s="216"/>
      <c r="H17" s="215"/>
      <c r="I17" s="215"/>
      <c r="J17" s="215"/>
      <c r="K17" s="215"/>
      <c r="L17" s="215"/>
      <c r="M17" s="217"/>
      <c r="N17" s="213" t="str">
        <f t="shared" si="1"/>
        <v/>
      </c>
      <c r="O17" s="218" t="str">
        <f>IF(AND(I17="x",L17="SR"),Prospectus!$H$90*N17,IF(AND(I17="x",L17="DR"),Prospectus!$H$91*N17,IF(AND(J17="x",L17="SR"),Prospectus!$H$108*N17,IF(AND(J17="x",L17="DR"),Prospectus!$H$109*N17,IF(AND(K17="x",L17="SR"),Prospectus!$H$126*N17,IF(AND(K17="x",L17="DR"),Prospectus!$H$127*N17," "))))))</f>
        <v xml:space="preserve"> </v>
      </c>
      <c r="P17" s="218" t="str">
        <f t="shared" si="2"/>
        <v/>
      </c>
      <c r="Q17" s="218" t="str">
        <f t="shared" si="0"/>
        <v/>
      </c>
      <c r="T17" s="54" t="str">
        <f t="shared" si="3"/>
        <v xml:space="preserve"> </v>
      </c>
    </row>
    <row r="18" spans="1:20" ht="19.5" customHeight="1" x14ac:dyDescent="0.15">
      <c r="A18" s="213">
        <v>7</v>
      </c>
      <c r="B18" s="214"/>
      <c r="C18" s="214"/>
      <c r="D18" s="215"/>
      <c r="E18" s="215"/>
      <c r="F18" s="216"/>
      <c r="G18" s="216"/>
      <c r="H18" s="215"/>
      <c r="I18" s="215"/>
      <c r="J18" s="215"/>
      <c r="K18" s="215"/>
      <c r="L18" s="215"/>
      <c r="M18" s="217"/>
      <c r="N18" s="213" t="str">
        <f t="shared" si="1"/>
        <v/>
      </c>
      <c r="O18" s="218" t="str">
        <f>IF(AND(I18="x",L18="SR"),Prospectus!$H$90*N18,IF(AND(I18="x",L18="DR"),Prospectus!$H$91*N18,IF(AND(J18="x",L18="SR"),Prospectus!$H$108*N18,IF(AND(J18="x",L18="DR"),Prospectus!$H$109*N18,IF(AND(K18="x",L18="SR"),Prospectus!$H$126*N18,IF(AND(K18="x",L18="DR"),Prospectus!$H$127*N18," "))))))</f>
        <v xml:space="preserve"> </v>
      </c>
      <c r="P18" s="218" t="str">
        <f t="shared" si="2"/>
        <v/>
      </c>
      <c r="Q18" s="218" t="str">
        <f t="shared" si="0"/>
        <v/>
      </c>
      <c r="T18" s="54" t="str">
        <f t="shared" si="3"/>
        <v xml:space="preserve"> </v>
      </c>
    </row>
    <row r="19" spans="1:20" ht="19.5" customHeight="1" x14ac:dyDescent="0.15">
      <c r="A19" s="213">
        <v>8</v>
      </c>
      <c r="B19" s="214"/>
      <c r="C19" s="214"/>
      <c r="D19" s="215"/>
      <c r="E19" s="215"/>
      <c r="F19" s="216"/>
      <c r="G19" s="216"/>
      <c r="H19" s="215"/>
      <c r="I19" s="215"/>
      <c r="J19" s="215"/>
      <c r="K19" s="215"/>
      <c r="L19" s="215"/>
      <c r="M19" s="217"/>
      <c r="N19" s="213" t="str">
        <f t="shared" si="1"/>
        <v/>
      </c>
      <c r="O19" s="218" t="str">
        <f>IF(AND(I19="x",L19="SR"),Prospectus!$H$90*N19,IF(AND(I19="x",L19="DR"),Prospectus!$H$91*N19,IF(AND(J19="x",L19="SR"),Prospectus!$H$108*N19,IF(AND(J19="x",L19="DR"),Prospectus!$H$109*N19,IF(AND(K19="x",L19="SR"),Prospectus!$H$126*N19,IF(AND(K19="x",L19="DR"),Prospectus!$H$127*N19," "))))))</f>
        <v xml:space="preserve"> </v>
      </c>
      <c r="P19" s="218" t="str">
        <f t="shared" si="2"/>
        <v/>
      </c>
      <c r="Q19" s="218" t="str">
        <f t="shared" si="0"/>
        <v/>
      </c>
      <c r="T19" s="54" t="str">
        <f t="shared" si="3"/>
        <v xml:space="preserve"> </v>
      </c>
    </row>
    <row r="20" spans="1:20" ht="19.5" customHeight="1" x14ac:dyDescent="0.15">
      <c r="A20" s="213">
        <v>9</v>
      </c>
      <c r="B20" s="214"/>
      <c r="C20" s="214"/>
      <c r="D20" s="215"/>
      <c r="E20" s="215"/>
      <c r="F20" s="216"/>
      <c r="G20" s="216"/>
      <c r="H20" s="215"/>
      <c r="I20" s="215"/>
      <c r="J20" s="215"/>
      <c r="K20" s="215"/>
      <c r="L20" s="215"/>
      <c r="M20" s="217"/>
      <c r="N20" s="213" t="str">
        <f t="shared" si="1"/>
        <v/>
      </c>
      <c r="O20" s="218" t="str">
        <f>IF(AND(I20="x",L20="SR"),Prospectus!$H$90*N20,IF(AND(I20="x",L20="DR"),Prospectus!$H$91*N20,IF(AND(J20="x",L20="SR"),Prospectus!$H$108*N20,IF(AND(J20="x",L20="DR"),Prospectus!$H$109*N20,IF(AND(K20="x",L20="SR"),Prospectus!$H$126*N20,IF(AND(K20="x",L20="DR"),Prospectus!$H$127*N20," "))))))</f>
        <v xml:space="preserve"> </v>
      </c>
      <c r="P20" s="218" t="str">
        <f t="shared" si="2"/>
        <v/>
      </c>
      <c r="Q20" s="218" t="str">
        <f t="shared" si="0"/>
        <v/>
      </c>
      <c r="T20" s="54" t="str">
        <f t="shared" si="3"/>
        <v xml:space="preserve"> </v>
      </c>
    </row>
    <row r="21" spans="1:20" ht="19.5" customHeight="1" x14ac:dyDescent="0.15">
      <c r="A21" s="213">
        <v>10</v>
      </c>
      <c r="B21" s="214"/>
      <c r="C21" s="214"/>
      <c r="D21" s="215"/>
      <c r="E21" s="215"/>
      <c r="F21" s="216"/>
      <c r="G21" s="216"/>
      <c r="H21" s="215"/>
      <c r="I21" s="215"/>
      <c r="J21" s="215"/>
      <c r="K21" s="215"/>
      <c r="L21" s="215"/>
      <c r="M21" s="217"/>
      <c r="N21" s="213" t="str">
        <f t="shared" si="1"/>
        <v/>
      </c>
      <c r="O21" s="218" t="str">
        <f>IF(AND(I21="x",L21="SR"),Prospectus!$H$90*N21,IF(AND(I21="x",L21="DR"),Prospectus!$H$91*N21,IF(AND(J21="x",L21="SR"),Prospectus!$H$108*N21,IF(AND(J21="x",L21="DR"),Prospectus!$H$109*N21,IF(AND(K21="x",L21="SR"),Prospectus!$H$126*N21,IF(AND(K21="x",L21="DR"),Prospectus!$H$127*N21," "))))))</f>
        <v xml:space="preserve"> </v>
      </c>
      <c r="P21" s="218" t="str">
        <f t="shared" si="2"/>
        <v/>
      </c>
      <c r="Q21" s="218" t="str">
        <f t="shared" si="0"/>
        <v/>
      </c>
      <c r="T21" s="54" t="str">
        <f t="shared" si="3"/>
        <v xml:space="preserve"> </v>
      </c>
    </row>
    <row r="22" spans="1:20" ht="19.5" customHeight="1" x14ac:dyDescent="0.15">
      <c r="A22" s="213">
        <v>11</v>
      </c>
      <c r="B22" s="214"/>
      <c r="C22" s="214"/>
      <c r="D22" s="215"/>
      <c r="E22" s="215"/>
      <c r="F22" s="216"/>
      <c r="G22" s="216"/>
      <c r="H22" s="215"/>
      <c r="I22" s="215"/>
      <c r="J22" s="215"/>
      <c r="K22" s="215"/>
      <c r="L22" s="215"/>
      <c r="M22" s="217"/>
      <c r="N22" s="213" t="str">
        <f t="shared" si="1"/>
        <v/>
      </c>
      <c r="O22" s="218" t="str">
        <f>IF(AND(I22="x",L22="SR"),Prospectus!$H$90*N22,IF(AND(I22="x",L22="DR"),Prospectus!$H$91*N22,IF(AND(J22="x",L22="SR"),Prospectus!$H$108*N22,IF(AND(J22="x",L22="DR"),Prospectus!$H$109*N22,IF(AND(K22="x",L22="SR"),Prospectus!$H$126*N22,IF(AND(K22="x",L22="DR"),Prospectus!$H$127*N22," "))))))</f>
        <v xml:space="preserve"> </v>
      </c>
      <c r="P22" s="218" t="str">
        <f t="shared" si="2"/>
        <v/>
      </c>
      <c r="Q22" s="218" t="str">
        <f t="shared" si="0"/>
        <v/>
      </c>
      <c r="T22" s="54" t="str">
        <f t="shared" si="3"/>
        <v xml:space="preserve"> </v>
      </c>
    </row>
    <row r="23" spans="1:20" ht="19.5" customHeight="1" x14ac:dyDescent="0.15">
      <c r="A23" s="213">
        <v>12</v>
      </c>
      <c r="B23" s="214"/>
      <c r="C23" s="214"/>
      <c r="D23" s="215"/>
      <c r="E23" s="215"/>
      <c r="F23" s="216"/>
      <c r="G23" s="216"/>
      <c r="H23" s="215"/>
      <c r="I23" s="215"/>
      <c r="J23" s="215"/>
      <c r="K23" s="215"/>
      <c r="L23" s="215"/>
      <c r="M23" s="217"/>
      <c r="N23" s="213" t="str">
        <f t="shared" si="1"/>
        <v/>
      </c>
      <c r="O23" s="218" t="str">
        <f>IF(AND(I23="x",L23="SR"),Prospectus!$H$90*N23,IF(AND(I23="x",L23="DR"),Prospectus!$H$91*N23,IF(AND(J23="x",L23="SR"),Prospectus!$H$108*N23,IF(AND(J23="x",L23="DR"),Prospectus!$H$109*N23,IF(AND(K23="x",L23="SR"),Prospectus!$H$126*N23,IF(AND(K23="x",L23="DR"),Prospectus!$H$127*N23," "))))))</f>
        <v xml:space="preserve"> </v>
      </c>
      <c r="P23" s="218" t="str">
        <f t="shared" si="2"/>
        <v/>
      </c>
      <c r="Q23" s="218" t="str">
        <f t="shared" si="0"/>
        <v/>
      </c>
      <c r="T23" s="54" t="str">
        <f t="shared" si="3"/>
        <v xml:space="preserve"> </v>
      </c>
    </row>
    <row r="24" spans="1:20" ht="19.5" customHeight="1" x14ac:dyDescent="0.15">
      <c r="A24" s="213">
        <v>13</v>
      </c>
      <c r="B24" s="214"/>
      <c r="C24" s="214"/>
      <c r="D24" s="215"/>
      <c r="E24" s="215"/>
      <c r="F24" s="216"/>
      <c r="G24" s="216"/>
      <c r="H24" s="215"/>
      <c r="I24" s="215"/>
      <c r="J24" s="215"/>
      <c r="K24" s="215"/>
      <c r="L24" s="215"/>
      <c r="M24" s="217"/>
      <c r="N24" s="213" t="str">
        <f t="shared" si="1"/>
        <v/>
      </c>
      <c r="O24" s="218" t="str">
        <f>IF(AND(I24="x",L24="SR"),Prospectus!$H$90*N24,IF(AND(I24="x",L24="DR"),Prospectus!$H$91*N24,IF(AND(J24="x",L24="SR"),Prospectus!$H$108*N24,IF(AND(J24="x",L24="DR"),Prospectus!$H$109*N24,IF(AND(K24="x",L24="SR"),Prospectus!$H$126*N24,IF(AND(K24="x",L24="DR"),Prospectus!$H$127*N24," "))))))</f>
        <v xml:space="preserve"> </v>
      </c>
      <c r="P24" s="218" t="str">
        <f t="shared" si="2"/>
        <v/>
      </c>
      <c r="Q24" s="218" t="str">
        <f t="shared" si="0"/>
        <v/>
      </c>
      <c r="T24" s="54" t="str">
        <f t="shared" si="3"/>
        <v xml:space="preserve"> </v>
      </c>
    </row>
    <row r="25" spans="1:20" ht="19.5" customHeight="1" x14ac:dyDescent="0.15">
      <c r="A25" s="213">
        <v>14</v>
      </c>
      <c r="B25" s="214"/>
      <c r="C25" s="214"/>
      <c r="D25" s="215"/>
      <c r="E25" s="215"/>
      <c r="F25" s="216"/>
      <c r="G25" s="216"/>
      <c r="H25" s="215"/>
      <c r="I25" s="215"/>
      <c r="J25" s="215"/>
      <c r="K25" s="215"/>
      <c r="L25" s="215"/>
      <c r="M25" s="217"/>
      <c r="N25" s="213" t="str">
        <f t="shared" si="1"/>
        <v/>
      </c>
      <c r="O25" s="218" t="str">
        <f>IF(AND(I25="x",L25="SR"),Prospectus!$H$90*N25,IF(AND(I25="x",L25="DR"),Prospectus!$H$91*N25,IF(AND(J25="x",L25="SR"),Prospectus!$H$108*N25,IF(AND(J25="x",L25="DR"),Prospectus!$H$109*N25,IF(AND(K25="x",L25="SR"),Prospectus!$H$126*N25,IF(AND(K25="x",L25="DR"),Prospectus!$H$127*N25," "))))))</f>
        <v xml:space="preserve"> </v>
      </c>
      <c r="P25" s="218" t="str">
        <f t="shared" si="2"/>
        <v/>
      </c>
      <c r="Q25" s="218" t="str">
        <f t="shared" si="0"/>
        <v/>
      </c>
      <c r="T25" s="54" t="str">
        <f t="shared" si="3"/>
        <v xml:space="preserve"> </v>
      </c>
    </row>
    <row r="26" spans="1:20" ht="19.5" customHeight="1" x14ac:dyDescent="0.15">
      <c r="A26" s="213">
        <v>15</v>
      </c>
      <c r="B26" s="214"/>
      <c r="C26" s="214"/>
      <c r="D26" s="215"/>
      <c r="E26" s="215"/>
      <c r="F26" s="216"/>
      <c r="G26" s="216"/>
      <c r="H26" s="215"/>
      <c r="I26" s="215"/>
      <c r="J26" s="215"/>
      <c r="K26" s="215"/>
      <c r="L26" s="215"/>
      <c r="M26" s="217"/>
      <c r="N26" s="213" t="str">
        <f t="shared" si="1"/>
        <v/>
      </c>
      <c r="O26" s="218" t="str">
        <f>IF(AND(I26="x",L26="SR"),Prospectus!$H$90*N26,IF(AND(I26="x",L26="DR"),Prospectus!$H$91*N26,IF(AND(J26="x",L26="SR"),Prospectus!$H$108*N26,IF(AND(J26="x",L26="DR"),Prospectus!$H$109*N26,IF(AND(K26="x",L26="SR"),Prospectus!$H$126*N26,IF(AND(K26="x",L26="DR"),Prospectus!$H$127*N26," "))))))</f>
        <v xml:space="preserve"> </v>
      </c>
      <c r="P26" s="218" t="str">
        <f t="shared" si="2"/>
        <v/>
      </c>
      <c r="Q26" s="218" t="str">
        <f t="shared" si="0"/>
        <v/>
      </c>
      <c r="T26" s="54" t="str">
        <f t="shared" si="3"/>
        <v xml:space="preserve"> </v>
      </c>
    </row>
    <row r="27" spans="1:20" ht="19.5" customHeight="1" x14ac:dyDescent="0.15">
      <c r="A27" s="213">
        <v>16</v>
      </c>
      <c r="B27" s="214"/>
      <c r="C27" s="214"/>
      <c r="D27" s="215"/>
      <c r="E27" s="215"/>
      <c r="F27" s="216"/>
      <c r="G27" s="216"/>
      <c r="H27" s="215"/>
      <c r="I27" s="215"/>
      <c r="J27" s="215"/>
      <c r="K27" s="215"/>
      <c r="L27" s="215"/>
      <c r="M27" s="217"/>
      <c r="N27" s="213" t="str">
        <f t="shared" si="1"/>
        <v/>
      </c>
      <c r="O27" s="218" t="str">
        <f>IF(AND(I27="x",L27="SR"),Prospectus!$H$90*N27,IF(AND(I27="x",L27="DR"),Prospectus!$H$91*N27,IF(AND(J27="x",L27="SR"),Prospectus!$H$108*N27,IF(AND(J27="x",L27="DR"),Prospectus!$H$109*N27,IF(AND(K27="x",L27="SR"),Prospectus!$H$126*N27,IF(AND(K27="x",L27="DR"),Prospectus!$H$127*N27," "))))))</f>
        <v xml:space="preserve"> </v>
      </c>
      <c r="P27" s="218" t="str">
        <f t="shared" si="2"/>
        <v/>
      </c>
      <c r="Q27" s="218" t="str">
        <f t="shared" si="0"/>
        <v/>
      </c>
      <c r="T27" s="54" t="str">
        <f t="shared" si="3"/>
        <v xml:space="preserve"> </v>
      </c>
    </row>
    <row r="28" spans="1:20" ht="19.5" customHeight="1" x14ac:dyDescent="0.15">
      <c r="A28" s="213">
        <v>17</v>
      </c>
      <c r="B28" s="214"/>
      <c r="C28" s="214"/>
      <c r="D28" s="215"/>
      <c r="E28" s="215"/>
      <c r="F28" s="216"/>
      <c r="G28" s="216"/>
      <c r="H28" s="215"/>
      <c r="I28" s="215"/>
      <c r="J28" s="215"/>
      <c r="K28" s="215"/>
      <c r="L28" s="215"/>
      <c r="M28" s="217"/>
      <c r="N28" s="213" t="str">
        <f t="shared" si="1"/>
        <v/>
      </c>
      <c r="O28" s="218" t="str">
        <f>IF(AND(I28="x",L28="SR"),Prospectus!$H$90*N28,IF(AND(I28="x",L28="DR"),Prospectus!$H$91*N28,IF(AND(J28="x",L28="SR"),Prospectus!$H$108*N28,IF(AND(J28="x",L28="DR"),Prospectus!$H$109*N28,IF(AND(K28="x",L28="SR"),Prospectus!$H$126*N28,IF(AND(K28="x",L28="DR"),Prospectus!$H$127*N28," "))))))</f>
        <v xml:space="preserve"> </v>
      </c>
      <c r="P28" s="218" t="str">
        <f t="shared" si="2"/>
        <v/>
      </c>
      <c r="Q28" s="218" t="str">
        <f t="shared" si="0"/>
        <v/>
      </c>
      <c r="T28" s="54" t="str">
        <f t="shared" si="3"/>
        <v xml:space="preserve"> </v>
      </c>
    </row>
    <row r="29" spans="1:20" ht="19.5" customHeight="1" x14ac:dyDescent="0.15">
      <c r="A29" s="213">
        <v>18</v>
      </c>
      <c r="B29" s="214"/>
      <c r="C29" s="214"/>
      <c r="D29" s="215"/>
      <c r="E29" s="215"/>
      <c r="F29" s="216"/>
      <c r="G29" s="216"/>
      <c r="H29" s="215"/>
      <c r="I29" s="215"/>
      <c r="J29" s="215"/>
      <c r="K29" s="215"/>
      <c r="L29" s="215"/>
      <c r="M29" s="217"/>
      <c r="N29" s="213" t="str">
        <f t="shared" si="1"/>
        <v/>
      </c>
      <c r="O29" s="218" t="str">
        <f>IF(AND(I29="x",L29="SR"),Prospectus!$H$90*N29,IF(AND(I29="x",L29="DR"),Prospectus!$H$91*N29,IF(AND(J29="x",L29="SR"),Prospectus!$H$108*N29,IF(AND(J29="x",L29="DR"),Prospectus!$H$109*N29,IF(AND(K29="x",L29="SR"),Prospectus!$H$126*N29,IF(AND(K29="x",L29="DR"),Prospectus!$H$127*N29," "))))))</f>
        <v xml:space="preserve"> </v>
      </c>
      <c r="P29" s="218" t="str">
        <f t="shared" si="2"/>
        <v/>
      </c>
      <c r="Q29" s="218" t="str">
        <f t="shared" si="0"/>
        <v/>
      </c>
      <c r="T29" s="54" t="str">
        <f t="shared" si="3"/>
        <v xml:space="preserve"> </v>
      </c>
    </row>
    <row r="30" spans="1:20" ht="19.5" customHeight="1" x14ac:dyDescent="0.15">
      <c r="A30" s="213">
        <v>19</v>
      </c>
      <c r="B30" s="214"/>
      <c r="C30" s="214"/>
      <c r="D30" s="215"/>
      <c r="E30" s="215"/>
      <c r="F30" s="216"/>
      <c r="G30" s="216"/>
      <c r="H30" s="215"/>
      <c r="I30" s="215"/>
      <c r="J30" s="215"/>
      <c r="K30" s="215"/>
      <c r="L30" s="215"/>
      <c r="M30" s="217"/>
      <c r="N30" s="213" t="str">
        <f t="shared" si="1"/>
        <v/>
      </c>
      <c r="O30" s="218" t="str">
        <f>IF(AND(I30="x",L30="SR"),Prospectus!$H$90*N30,IF(AND(I30="x",L30="DR"),Prospectus!$H$91*N30,IF(AND(J30="x",L30="SR"),Prospectus!$H$108*N30,IF(AND(J30="x",L30="DR"),Prospectus!$H$109*N30,IF(AND(K30="x",L30="SR"),Prospectus!$H$126*N30,IF(AND(K30="x",L30="DR"),Prospectus!$H$127*N30," "))))))</f>
        <v xml:space="preserve"> </v>
      </c>
      <c r="P30" s="218" t="str">
        <f t="shared" si="2"/>
        <v/>
      </c>
      <c r="Q30" s="218" t="str">
        <f t="shared" si="0"/>
        <v/>
      </c>
      <c r="T30" s="54" t="str">
        <f t="shared" si="3"/>
        <v xml:space="preserve"> </v>
      </c>
    </row>
    <row r="31" spans="1:20" ht="19.5" customHeight="1" x14ac:dyDescent="0.15">
      <c r="A31" s="213">
        <v>20</v>
      </c>
      <c r="B31" s="214"/>
      <c r="C31" s="214"/>
      <c r="D31" s="215"/>
      <c r="E31" s="215"/>
      <c r="F31" s="216"/>
      <c r="G31" s="216"/>
      <c r="H31" s="215"/>
      <c r="I31" s="215"/>
      <c r="J31" s="215"/>
      <c r="K31" s="215"/>
      <c r="L31" s="215"/>
      <c r="M31" s="217"/>
      <c r="N31" s="213" t="str">
        <f t="shared" si="1"/>
        <v/>
      </c>
      <c r="O31" s="218" t="str">
        <f>IF(AND(I31="x",L31="SR"),Prospectus!$H$90*N31,IF(AND(I31="x",L31="DR"),Prospectus!$H$91*N31,IF(AND(J31="x",L31="SR"),Prospectus!$H$108*N31,IF(AND(J31="x",L31="DR"),Prospectus!$H$109*N31,IF(AND(K31="x",L31="SR"),Prospectus!$H$126*N31,IF(AND(K31="x",L31="DR"),Prospectus!$H$127*N31," "))))))</f>
        <v xml:space="preserve"> </v>
      </c>
      <c r="P31" s="218" t="str">
        <f t="shared" si="2"/>
        <v/>
      </c>
      <c r="Q31" s="218" t="str">
        <f t="shared" si="0"/>
        <v/>
      </c>
      <c r="T31" s="54" t="str">
        <f t="shared" si="3"/>
        <v xml:space="preserve"> </v>
      </c>
    </row>
    <row r="32" spans="1:20" ht="19.5" customHeight="1" x14ac:dyDescent="0.15">
      <c r="A32" s="213">
        <v>21</v>
      </c>
      <c r="B32" s="214"/>
      <c r="C32" s="214"/>
      <c r="D32" s="215"/>
      <c r="E32" s="215"/>
      <c r="F32" s="216"/>
      <c r="G32" s="216"/>
      <c r="H32" s="215"/>
      <c r="I32" s="215"/>
      <c r="J32" s="215"/>
      <c r="K32" s="215"/>
      <c r="L32" s="215"/>
      <c r="M32" s="217"/>
      <c r="N32" s="213" t="str">
        <f t="shared" si="1"/>
        <v/>
      </c>
      <c r="O32" s="218" t="str">
        <f>IF(AND(I32="x",L32="SR"),Prospectus!$H$90*N32,IF(AND(I32="x",L32="DR"),Prospectus!$H$91*N32,IF(AND(J32="x",L32="SR"),Prospectus!$H$108*N32,IF(AND(J32="x",L32="DR"),Prospectus!$H$109*N32,IF(AND(K32="x",L32="SR"),Prospectus!$H$126*N32,IF(AND(K32="x",L32="DR"),Prospectus!$H$127*N32," "))))))</f>
        <v xml:space="preserve"> </v>
      </c>
      <c r="P32" s="218" t="str">
        <f t="shared" si="2"/>
        <v/>
      </c>
      <c r="Q32" s="218" t="str">
        <f t="shared" si="0"/>
        <v/>
      </c>
      <c r="T32" s="54" t="str">
        <f t="shared" si="3"/>
        <v xml:space="preserve"> </v>
      </c>
    </row>
    <row r="33" spans="1:20" ht="19.5" customHeight="1" x14ac:dyDescent="0.15">
      <c r="A33" s="213">
        <v>22</v>
      </c>
      <c r="B33" s="214"/>
      <c r="C33" s="214"/>
      <c r="D33" s="215"/>
      <c r="E33" s="215"/>
      <c r="F33" s="216"/>
      <c r="G33" s="216"/>
      <c r="H33" s="215"/>
      <c r="I33" s="215"/>
      <c r="J33" s="215"/>
      <c r="K33" s="215"/>
      <c r="L33" s="215"/>
      <c r="M33" s="217"/>
      <c r="N33" s="213" t="str">
        <f t="shared" si="1"/>
        <v/>
      </c>
      <c r="O33" s="218" t="str">
        <f>IF(AND(I33="x",L33="SR"),Prospectus!$H$90*N33,IF(AND(I33="x",L33="DR"),Prospectus!$H$91*N33,IF(AND(J33="x",L33="SR"),Prospectus!$H$108*N33,IF(AND(J33="x",L33="DR"),Prospectus!$H$109*N33,IF(AND(K33="x",L33="SR"),Prospectus!$H$126*N33,IF(AND(K33="x",L33="DR"),Prospectus!$H$127*N33," "))))))</f>
        <v xml:space="preserve"> </v>
      </c>
      <c r="P33" s="218" t="str">
        <f t="shared" si="2"/>
        <v/>
      </c>
      <c r="Q33" s="218" t="str">
        <f t="shared" si="0"/>
        <v/>
      </c>
      <c r="T33" s="54" t="str">
        <f t="shared" si="3"/>
        <v xml:space="preserve"> </v>
      </c>
    </row>
    <row r="34" spans="1:20" ht="19.5" customHeight="1" x14ac:dyDescent="0.15">
      <c r="A34" s="213">
        <v>23</v>
      </c>
      <c r="B34" s="214"/>
      <c r="C34" s="214"/>
      <c r="D34" s="215"/>
      <c r="E34" s="215"/>
      <c r="F34" s="216"/>
      <c r="G34" s="216"/>
      <c r="H34" s="215"/>
      <c r="I34" s="215"/>
      <c r="J34" s="215"/>
      <c r="K34" s="215"/>
      <c r="L34" s="215"/>
      <c r="M34" s="217"/>
      <c r="N34" s="213" t="str">
        <f t="shared" si="1"/>
        <v/>
      </c>
      <c r="O34" s="218" t="str">
        <f>IF(AND(I34="x",L34="SR"),Prospectus!$H$90*N34,IF(AND(I34="x",L34="DR"),Prospectus!$H$91*N34,IF(AND(J34="x",L34="SR"),Prospectus!$H$108*N34,IF(AND(J34="x",L34="DR"),Prospectus!$H$109*N34,IF(AND(K34="x",L34="SR"),Prospectus!$H$126*N34,IF(AND(K34="x",L34="DR"),Prospectus!$H$127*N34," "))))))</f>
        <v xml:space="preserve"> </v>
      </c>
      <c r="P34" s="218" t="str">
        <f t="shared" si="2"/>
        <v/>
      </c>
      <c r="Q34" s="218" t="str">
        <f t="shared" si="0"/>
        <v/>
      </c>
      <c r="T34" s="54" t="str">
        <f t="shared" si="3"/>
        <v xml:space="preserve"> </v>
      </c>
    </row>
    <row r="35" spans="1:20" ht="19.5" customHeight="1" x14ac:dyDescent="0.15">
      <c r="A35" s="213">
        <v>24</v>
      </c>
      <c r="B35" s="214"/>
      <c r="C35" s="214"/>
      <c r="D35" s="215"/>
      <c r="E35" s="215"/>
      <c r="F35" s="216"/>
      <c r="G35" s="216"/>
      <c r="H35" s="215"/>
      <c r="I35" s="215"/>
      <c r="J35" s="215"/>
      <c r="K35" s="215"/>
      <c r="L35" s="215"/>
      <c r="M35" s="217"/>
      <c r="N35" s="213" t="str">
        <f t="shared" si="1"/>
        <v/>
      </c>
      <c r="O35" s="218" t="str">
        <f>IF(AND(I35="x",L35="SR"),Prospectus!$H$90*N35,IF(AND(I35="x",L35="DR"),Prospectus!$H$91*N35,IF(AND(J35="x",L35="SR"),Prospectus!$H$108*N35,IF(AND(J35="x",L35="DR"),Prospectus!$H$109*N35,IF(AND(K35="x",L35="SR"),Prospectus!$H$126*N35,IF(AND(K35="x",L35="DR"),Prospectus!$H$127*N35," "))))))</f>
        <v xml:space="preserve"> </v>
      </c>
      <c r="P35" s="218" t="str">
        <f t="shared" si="2"/>
        <v/>
      </c>
      <c r="Q35" s="218" t="str">
        <f t="shared" si="0"/>
        <v/>
      </c>
      <c r="T35" s="54" t="str">
        <f t="shared" si="3"/>
        <v xml:space="preserve"> </v>
      </c>
    </row>
    <row r="36" spans="1:20" ht="19.5" customHeight="1" x14ac:dyDescent="0.15">
      <c r="A36" s="213">
        <v>25</v>
      </c>
      <c r="B36" s="214"/>
      <c r="C36" s="214"/>
      <c r="D36" s="215"/>
      <c r="E36" s="215"/>
      <c r="F36" s="216"/>
      <c r="G36" s="216"/>
      <c r="H36" s="215"/>
      <c r="I36" s="215"/>
      <c r="J36" s="215"/>
      <c r="K36" s="215"/>
      <c r="L36" s="215"/>
      <c r="M36" s="217"/>
      <c r="N36" s="213" t="str">
        <f t="shared" si="1"/>
        <v/>
      </c>
      <c r="O36" s="218" t="str">
        <f>IF(AND(I36="x",L36="SR"),Prospectus!$H$90*N36,IF(AND(I36="x",L36="DR"),Prospectus!$H$91*N36,IF(AND(J36="x",L36="SR"),Prospectus!$H$108*N36,IF(AND(J36="x",L36="DR"),Prospectus!$H$109*N36,IF(AND(K36="x",L36="SR"),Prospectus!$H$126*N36,IF(AND(K36="x",L36="DR"),Prospectus!$H$127*N36," "))))))</f>
        <v xml:space="preserve"> </v>
      </c>
      <c r="P36" s="218" t="str">
        <f t="shared" si="2"/>
        <v/>
      </c>
      <c r="Q36" s="218" t="str">
        <f t="shared" si="0"/>
        <v/>
      </c>
      <c r="T36" s="54" t="str">
        <f t="shared" si="3"/>
        <v xml:space="preserve"> </v>
      </c>
    </row>
    <row r="37" spans="1:20" ht="19.5" customHeight="1" x14ac:dyDescent="0.15">
      <c r="A37" s="213">
        <v>26</v>
      </c>
      <c r="B37" s="214"/>
      <c r="C37" s="214"/>
      <c r="D37" s="215"/>
      <c r="E37" s="215"/>
      <c r="F37" s="216"/>
      <c r="G37" s="216"/>
      <c r="H37" s="215"/>
      <c r="I37" s="215"/>
      <c r="J37" s="215"/>
      <c r="K37" s="215"/>
      <c r="L37" s="215"/>
      <c r="M37" s="217"/>
      <c r="N37" s="213" t="str">
        <f t="shared" si="1"/>
        <v/>
      </c>
      <c r="O37" s="218" t="str">
        <f>IF(AND(I37="x",L37="SR"),Prospectus!$H$90*N37,IF(AND(I37="x",L37="DR"),Prospectus!$H$91*N37,IF(AND(J37="x",L37="SR"),Prospectus!$H$108*N37,IF(AND(J37="x",L37="DR"),Prospectus!$H$109*N37,IF(AND(K37="x",L37="SR"),Prospectus!$H$126*N37,IF(AND(K37="x",L37="DR"),Prospectus!$H$127*N37," "))))))</f>
        <v xml:space="preserve"> </v>
      </c>
      <c r="P37" s="218" t="str">
        <f t="shared" si="2"/>
        <v/>
      </c>
      <c r="Q37" s="218" t="str">
        <f t="shared" si="0"/>
        <v/>
      </c>
      <c r="T37" s="54" t="str">
        <f t="shared" si="3"/>
        <v xml:space="preserve"> </v>
      </c>
    </row>
    <row r="38" spans="1:20" ht="19.5" customHeight="1" x14ac:dyDescent="0.15">
      <c r="A38" s="213">
        <v>27</v>
      </c>
      <c r="B38" s="214"/>
      <c r="C38" s="214"/>
      <c r="D38" s="215"/>
      <c r="E38" s="215"/>
      <c r="F38" s="216"/>
      <c r="G38" s="216"/>
      <c r="H38" s="215"/>
      <c r="I38" s="215"/>
      <c r="J38" s="215"/>
      <c r="K38" s="215"/>
      <c r="L38" s="215"/>
      <c r="M38" s="217"/>
      <c r="N38" s="213" t="str">
        <f t="shared" si="1"/>
        <v/>
      </c>
      <c r="O38" s="218" t="str">
        <f>IF(AND(I38="x",L38="SR"),Prospectus!$H$90*N38,IF(AND(I38="x",L38="DR"),Prospectus!$H$91*N38,IF(AND(J38="x",L38="SR"),Prospectus!$H$108*N38,IF(AND(J38="x",L38="DR"),Prospectus!$H$109*N38,IF(AND(K38="x",L38="SR"),Prospectus!$H$126*N38,IF(AND(K38="x",L38="DR"),Prospectus!$H$127*N38," "))))))</f>
        <v xml:space="preserve"> </v>
      </c>
      <c r="P38" s="218" t="str">
        <f t="shared" si="2"/>
        <v/>
      </c>
      <c r="Q38" s="218" t="str">
        <f t="shared" si="0"/>
        <v/>
      </c>
      <c r="T38" s="54" t="str">
        <f t="shared" si="3"/>
        <v xml:space="preserve"> </v>
      </c>
    </row>
    <row r="39" spans="1:20" ht="19.5" customHeight="1" x14ac:dyDescent="0.15">
      <c r="A39" s="213">
        <v>28</v>
      </c>
      <c r="B39" s="214"/>
      <c r="C39" s="214"/>
      <c r="D39" s="215"/>
      <c r="E39" s="215"/>
      <c r="F39" s="216"/>
      <c r="G39" s="216"/>
      <c r="H39" s="215"/>
      <c r="I39" s="215"/>
      <c r="J39" s="215"/>
      <c r="K39" s="215"/>
      <c r="L39" s="215"/>
      <c r="M39" s="217"/>
      <c r="N39" s="213" t="str">
        <f t="shared" si="1"/>
        <v/>
      </c>
      <c r="O39" s="218" t="str">
        <f>IF(AND(I39="x",L39="SR"),Prospectus!$H$90*N39,IF(AND(I39="x",L39="DR"),Prospectus!$H$91*N39,IF(AND(J39="x",L39="SR"),Prospectus!$H$108*N39,IF(AND(J39="x",L39="DR"),Prospectus!$H$109*N39,IF(AND(K39="x",L39="SR"),Prospectus!$H$126*N39,IF(AND(K39="x",L39="DR"),Prospectus!$H$127*N39," "))))))</f>
        <v xml:space="preserve"> </v>
      </c>
      <c r="P39" s="218" t="str">
        <f t="shared" si="2"/>
        <v/>
      </c>
      <c r="Q39" s="218" t="str">
        <f t="shared" si="0"/>
        <v/>
      </c>
      <c r="T39" s="54" t="str">
        <f t="shared" si="3"/>
        <v xml:space="preserve"> </v>
      </c>
    </row>
    <row r="40" spans="1:20" ht="19.5" customHeight="1" x14ac:dyDescent="0.15">
      <c r="A40" s="213">
        <v>29</v>
      </c>
      <c r="B40" s="214"/>
      <c r="C40" s="214"/>
      <c r="D40" s="215"/>
      <c r="E40" s="215"/>
      <c r="F40" s="216"/>
      <c r="G40" s="216"/>
      <c r="H40" s="215"/>
      <c r="I40" s="215"/>
      <c r="J40" s="215"/>
      <c r="K40" s="215"/>
      <c r="L40" s="215"/>
      <c r="M40" s="217"/>
      <c r="N40" s="213" t="str">
        <f t="shared" si="1"/>
        <v/>
      </c>
      <c r="O40" s="218" t="str">
        <f>IF(AND(I40="x",L40="SR"),Prospectus!$H$90*N40,IF(AND(I40="x",L40="DR"),Prospectus!$H$91*N40,IF(AND(J40="x",L40="SR"),Prospectus!$H$108*N40,IF(AND(J40="x",L40="DR"),Prospectus!$H$109*N40,IF(AND(K40="x",L40="SR"),Prospectus!$H$126*N40,IF(AND(K40="x",L40="DR"),Prospectus!$H$127*N40," "))))))</f>
        <v xml:space="preserve"> </v>
      </c>
      <c r="P40" s="218" t="str">
        <f t="shared" si="2"/>
        <v/>
      </c>
      <c r="Q40" s="218" t="str">
        <f t="shared" si="0"/>
        <v/>
      </c>
      <c r="T40" s="54" t="str">
        <f t="shared" si="3"/>
        <v xml:space="preserve"> </v>
      </c>
    </row>
    <row r="41" spans="1:20" ht="19.5" customHeight="1" x14ac:dyDescent="0.15">
      <c r="A41" s="213">
        <v>30</v>
      </c>
      <c r="B41" s="214"/>
      <c r="C41" s="214"/>
      <c r="D41" s="215"/>
      <c r="E41" s="215"/>
      <c r="F41" s="216"/>
      <c r="G41" s="216"/>
      <c r="H41" s="215"/>
      <c r="I41" s="215"/>
      <c r="J41" s="215"/>
      <c r="K41" s="215"/>
      <c r="L41" s="215"/>
      <c r="M41" s="217"/>
      <c r="N41" s="213" t="str">
        <f t="shared" si="1"/>
        <v/>
      </c>
      <c r="O41" s="218" t="str">
        <f>IF(AND(I41="x",L41="SR"),Prospectus!$H$90*N41,IF(AND(I41="x",L41="DR"),Prospectus!$H$91*N41,IF(AND(J41="x",L41="SR"),Prospectus!$H$108*N41,IF(AND(J41="x",L41="DR"),Prospectus!$H$109*N41,IF(AND(K41="x",L41="SR"),Prospectus!$H$126*N41,IF(AND(K41="x",L41="DR"),Prospectus!$H$127*N41," "))))))</f>
        <v xml:space="preserve"> </v>
      </c>
      <c r="P41" s="218" t="str">
        <f t="shared" si="2"/>
        <v/>
      </c>
      <c r="Q41" s="218" t="str">
        <f t="shared" si="0"/>
        <v/>
      </c>
      <c r="T41" s="54" t="str">
        <f t="shared" si="3"/>
        <v xml:space="preserve"> </v>
      </c>
    </row>
    <row r="42" spans="1:20" ht="19.5" customHeight="1" thickBot="1" x14ac:dyDescent="0.2">
      <c r="A42" s="618" t="s">
        <v>136</v>
      </c>
      <c r="B42" s="618"/>
      <c r="C42" s="618"/>
      <c r="D42" s="618"/>
      <c r="E42" s="618"/>
      <c r="F42" s="618"/>
      <c r="G42" s="618"/>
      <c r="H42" s="618"/>
      <c r="I42" s="618"/>
      <c r="J42" s="618"/>
      <c r="K42" s="618"/>
      <c r="L42" s="618"/>
      <c r="M42" s="618"/>
      <c r="N42" s="618"/>
      <c r="O42" s="219">
        <f>SUM(O12:O41)</f>
        <v>0</v>
      </c>
      <c r="P42" s="219">
        <f>SUM(P12:P41)</f>
        <v>0</v>
      </c>
      <c r="Q42" s="220">
        <f>SUM(Q12:Q41)</f>
        <v>0</v>
      </c>
      <c r="T42" s="54" t="str">
        <f t="shared" si="3"/>
        <v xml:space="preserve"> </v>
      </c>
    </row>
    <row r="43" spans="1:20" ht="19.5" customHeight="1" thickBot="1" x14ac:dyDescent="0.2">
      <c r="A43" s="618" t="s">
        <v>137</v>
      </c>
      <c r="B43" s="618"/>
      <c r="C43" s="618"/>
      <c r="D43" s="618"/>
      <c r="E43" s="618"/>
      <c r="F43" s="618"/>
      <c r="G43" s="618"/>
      <c r="H43" s="618"/>
      <c r="I43" s="618"/>
      <c r="J43" s="618"/>
      <c r="K43" s="618"/>
      <c r="L43" s="618"/>
      <c r="M43" s="618"/>
      <c r="N43" s="618"/>
      <c r="O43" s="619">
        <f>O42+P42+Q42</f>
        <v>0</v>
      </c>
      <c r="P43" s="620"/>
      <c r="Q43" s="223" t="str">
        <f>'PLEASE FILL IN HERE FIRST!!!'!B43</f>
        <v>Euro €</v>
      </c>
      <c r="T43" s="54" t="str">
        <f t="shared" si="3"/>
        <v xml:space="preserve"> </v>
      </c>
    </row>
    <row r="44" spans="1:20" ht="19.5" customHeight="1" x14ac:dyDescent="0.15">
      <c r="A44" s="610" t="s">
        <v>320</v>
      </c>
      <c r="B44" s="610"/>
      <c r="C44" s="610"/>
      <c r="D44" s="610"/>
      <c r="E44" s="610"/>
      <c r="F44" s="610"/>
      <c r="G44" s="224"/>
      <c r="H44" s="224"/>
      <c r="I44" s="224"/>
      <c r="J44" s="224"/>
      <c r="K44" s="225"/>
      <c r="L44" s="225"/>
      <c r="M44" s="225"/>
      <c r="N44" s="201"/>
      <c r="O44" s="202"/>
      <c r="P44" s="202"/>
      <c r="Q44" s="80"/>
      <c r="T44" s="54" t="str">
        <f t="shared" si="3"/>
        <v xml:space="preserve"> </v>
      </c>
    </row>
    <row r="45" spans="1:20" ht="15" x14ac:dyDescent="0.15">
      <c r="A45" s="226" t="s">
        <v>138</v>
      </c>
      <c r="B45" s="226"/>
      <c r="C45" s="226"/>
      <c r="D45" s="227"/>
      <c r="E45" s="227"/>
      <c r="F45" s="227"/>
      <c r="G45" s="227"/>
      <c r="H45" s="227"/>
      <c r="I45" s="227"/>
      <c r="J45" s="227"/>
      <c r="K45" s="227"/>
      <c r="L45" s="227"/>
      <c r="M45" s="227"/>
      <c r="N45" s="203"/>
      <c r="O45" s="203"/>
      <c r="P45" s="203"/>
    </row>
    <row r="46" spans="1:20" ht="15" x14ac:dyDescent="0.15">
      <c r="A46" s="226"/>
      <c r="B46" s="609" t="s">
        <v>321</v>
      </c>
      <c r="C46" s="609"/>
      <c r="D46" s="609"/>
      <c r="E46" s="609"/>
      <c r="F46" s="226"/>
      <c r="G46" s="226"/>
      <c r="H46" s="226"/>
      <c r="I46" s="226"/>
      <c r="J46" s="226"/>
      <c r="K46" s="226"/>
      <c r="L46" s="226"/>
      <c r="M46" s="226"/>
      <c r="N46" s="204"/>
      <c r="O46" s="204"/>
      <c r="P46" s="204"/>
    </row>
    <row r="47" spans="1:20" ht="15" customHeight="1" x14ac:dyDescent="0.15">
      <c r="A47" s="228" t="s">
        <v>107</v>
      </c>
      <c r="B47" s="229"/>
      <c r="C47" s="226"/>
      <c r="D47" s="227"/>
      <c r="E47" s="226"/>
      <c r="F47" s="604">
        <f>'PLEASE FILL IN HERE FIRST!!!'!B33</f>
        <v>43573</v>
      </c>
      <c r="G47" s="604"/>
      <c r="H47" s="604"/>
      <c r="I47" s="604"/>
      <c r="J47" s="604"/>
      <c r="K47" s="604"/>
      <c r="L47" s="604"/>
      <c r="M47" s="226"/>
      <c r="N47" s="204"/>
      <c r="O47" s="204"/>
      <c r="P47" s="204"/>
    </row>
    <row r="48" spans="1:20" ht="15" x14ac:dyDescent="0.15">
      <c r="A48" s="612" t="str">
        <f>'PLEASE FILL IN HERE FIRST!!!'!B23</f>
        <v>Slovenian Table Tennis Association</v>
      </c>
      <c r="B48" s="612"/>
      <c r="C48" s="612"/>
      <c r="D48" s="612"/>
      <c r="E48" s="612"/>
      <c r="F48" s="605"/>
      <c r="G48" s="605"/>
      <c r="H48" s="605"/>
      <c r="I48" s="605"/>
      <c r="J48" s="605"/>
      <c r="K48" s="605"/>
      <c r="L48" s="605"/>
      <c r="M48" s="226"/>
      <c r="N48" s="204"/>
      <c r="O48" s="204"/>
      <c r="P48" s="204"/>
    </row>
    <row r="49" spans="1:22" s="206" customFormat="1" ht="16" x14ac:dyDescent="0.15">
      <c r="A49" s="229"/>
      <c r="B49" s="207" t="s">
        <v>106</v>
      </c>
      <c r="C49" s="611" t="str">
        <f>'PLEASE FILL IN HERE FIRST!!!'!B27</f>
        <v>No fax</v>
      </c>
      <c r="D49" s="611"/>
      <c r="E49" s="228" t="s">
        <v>100</v>
      </c>
      <c r="F49" s="598"/>
      <c r="G49" s="599"/>
      <c r="H49" s="599"/>
      <c r="I49" s="599"/>
      <c r="J49" s="599"/>
      <c r="K49" s="599"/>
      <c r="L49" s="599"/>
      <c r="M49" s="600"/>
      <c r="N49" s="205"/>
      <c r="O49" s="205"/>
      <c r="P49" s="205"/>
      <c r="T49" s="54"/>
      <c r="U49" s="51"/>
      <c r="V49" s="60"/>
    </row>
    <row r="50" spans="1:22" s="206" customFormat="1" ht="16" x14ac:dyDescent="0.15">
      <c r="A50" s="227" t="s">
        <v>204</v>
      </c>
      <c r="B50" s="606" t="str">
        <f>Prospectus!E13</f>
        <v>info@ntzs.si</v>
      </c>
      <c r="C50" s="607"/>
      <c r="D50" s="607"/>
      <c r="E50" s="608"/>
      <c r="F50" s="601"/>
      <c r="G50" s="602"/>
      <c r="H50" s="602"/>
      <c r="I50" s="602"/>
      <c r="J50" s="602"/>
      <c r="K50" s="602"/>
      <c r="L50" s="602"/>
      <c r="M50" s="603"/>
      <c r="N50" s="205"/>
      <c r="O50" s="205"/>
      <c r="P50" s="205"/>
      <c r="T50" s="54"/>
      <c r="U50" s="51"/>
      <c r="V50" s="60"/>
    </row>
  </sheetData>
  <sheetProtection password="CA4D"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topLeftCell="A19" workbookViewId="0">
      <selection activeCell="F12" sqref="F12"/>
    </sheetView>
  </sheetViews>
  <sheetFormatPr baseColWidth="10" defaultColWidth="11.5" defaultRowHeight="13" x14ac:dyDescent="0.15"/>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x14ac:dyDescent="0.15">
      <c r="A1" s="630" t="str">
        <f>'PLEASE FILL IN HERE FIRST!!!'!B3&amp;" "&amp;"["&amp;'PLEASE FILL IN HERE FIRST!!!'!B5&amp;"]"</f>
        <v>ITTF Challenge [Challenge]</v>
      </c>
      <c r="B1" s="630"/>
      <c r="C1" s="630"/>
      <c r="D1" s="630"/>
      <c r="E1" s="630"/>
      <c r="F1" s="630"/>
      <c r="G1" s="630"/>
      <c r="H1" s="630"/>
      <c r="I1" s="630"/>
      <c r="J1" s="630"/>
      <c r="K1" s="630"/>
      <c r="L1" s="630"/>
      <c r="M1" s="630"/>
      <c r="AA1" s="74" t="s">
        <v>24</v>
      </c>
      <c r="AB1" s="72" t="s">
        <v>25</v>
      </c>
      <c r="AC1" s="73" t="s">
        <v>162</v>
      </c>
      <c r="AD1" s="74" t="s">
        <v>176</v>
      </c>
    </row>
    <row r="2" spans="1:30" ht="28" x14ac:dyDescent="0.15">
      <c r="A2" s="630" t="s">
        <v>128</v>
      </c>
      <c r="B2" s="630"/>
      <c r="C2" s="630"/>
      <c r="D2" s="630"/>
      <c r="E2" s="630"/>
      <c r="F2" s="630"/>
      <c r="G2" s="630"/>
      <c r="H2" s="630"/>
      <c r="I2" s="630"/>
      <c r="J2" s="630"/>
      <c r="K2" s="630"/>
      <c r="L2" s="630"/>
      <c r="M2" s="630"/>
      <c r="AA2" s="74"/>
      <c r="AB2" s="72"/>
      <c r="AC2" s="73"/>
      <c r="AD2" s="74"/>
    </row>
    <row r="3" spans="1:30" ht="16" hidden="1" x14ac:dyDescent="0.15">
      <c r="A3" s="631" t="str">
        <f>'PLEASE FILL IN HERE FIRST!!!'!B5</f>
        <v>Challenge</v>
      </c>
      <c r="B3" s="631"/>
      <c r="C3" s="631"/>
      <c r="D3" s="631"/>
      <c r="E3" s="631"/>
      <c r="F3" s="631"/>
      <c r="G3" s="631"/>
      <c r="H3" s="631"/>
      <c r="I3" s="631"/>
      <c r="J3" s="631"/>
      <c r="K3" s="631"/>
      <c r="L3" s="631"/>
      <c r="M3" s="631"/>
      <c r="AA3" s="74" t="s">
        <v>175</v>
      </c>
      <c r="AB3" s="72" t="s">
        <v>163</v>
      </c>
      <c r="AC3" s="73" t="s">
        <v>52</v>
      </c>
      <c r="AD3" s="74" t="s">
        <v>177</v>
      </c>
    </row>
    <row r="4" spans="1:30" ht="24" customHeight="1" x14ac:dyDescent="0.15">
      <c r="A4" s="632" t="str">
        <f>'PLEASE FILL IN HERE FIRST!!!'!B7</f>
        <v>Otocec (SLO) - ITTF CHALLENGE</v>
      </c>
      <c r="B4" s="632"/>
      <c r="C4" s="632"/>
      <c r="D4" s="632"/>
      <c r="E4" s="632"/>
      <c r="F4" s="632"/>
      <c r="G4" s="632"/>
      <c r="H4" s="632"/>
      <c r="I4" s="632"/>
      <c r="J4" s="632"/>
      <c r="K4" s="632"/>
      <c r="L4" s="632"/>
      <c r="M4" s="632"/>
      <c r="AB4" s="74" t="s">
        <v>166</v>
      </c>
      <c r="AC4" s="73"/>
      <c r="AD4" s="74" t="s">
        <v>178</v>
      </c>
    </row>
    <row r="5" spans="1:30" ht="21" customHeight="1" x14ac:dyDescent="0.25">
      <c r="A5" s="435" t="s">
        <v>418</v>
      </c>
      <c r="B5" s="436">
        <f>Accommodation!B5</f>
        <v>43593</v>
      </c>
      <c r="C5" s="437" t="s">
        <v>107</v>
      </c>
      <c r="D5" s="633">
        <f>Accommodation!D5</f>
        <v>43594</v>
      </c>
      <c r="E5" s="633"/>
      <c r="F5" s="637" t="s">
        <v>419</v>
      </c>
      <c r="G5" s="637"/>
      <c r="H5" s="633">
        <f>Accommodation!M5</f>
        <v>43595</v>
      </c>
      <c r="I5" s="633"/>
      <c r="J5" s="438" t="s">
        <v>107</v>
      </c>
      <c r="K5" s="439">
        <f>Accommodation!O5</f>
        <v>43597</v>
      </c>
      <c r="L5" s="440"/>
      <c r="M5" s="440"/>
      <c r="AB5" s="74" t="s">
        <v>174</v>
      </c>
      <c r="AC5" s="73"/>
    </row>
    <row r="6" spans="1:30" ht="7" customHeight="1" x14ac:dyDescent="0.2">
      <c r="A6" s="409"/>
      <c r="B6" s="409"/>
      <c r="C6" s="409"/>
      <c r="D6" s="409"/>
      <c r="E6" s="409"/>
      <c r="F6" s="409"/>
      <c r="G6" s="409"/>
      <c r="H6" s="409"/>
      <c r="I6" s="409"/>
      <c r="J6" s="409"/>
      <c r="K6" s="409"/>
      <c r="L6" s="409"/>
      <c r="M6" s="409"/>
      <c r="AB6" s="74" t="s">
        <v>165</v>
      </c>
      <c r="AC6" s="73"/>
    </row>
    <row r="7" spans="1:30" ht="20" x14ac:dyDescent="0.15">
      <c r="A7" s="613" t="s">
        <v>319</v>
      </c>
      <c r="B7" s="614"/>
      <c r="C7" s="634" t="str">
        <f>Accommodation!C7</f>
        <v>please fill in the name of the Association</v>
      </c>
      <c r="D7" s="635"/>
      <c r="E7" s="635"/>
      <c r="F7" s="635"/>
      <c r="G7" s="635"/>
      <c r="H7" s="635"/>
      <c r="I7" s="635"/>
      <c r="J7" s="635"/>
      <c r="K7" s="635"/>
      <c r="L7" s="635"/>
      <c r="M7" s="636"/>
    </row>
    <row r="8" spans="1:30" x14ac:dyDescent="0.15">
      <c r="A8"/>
      <c r="B8"/>
      <c r="C8"/>
      <c r="D8"/>
      <c r="E8"/>
      <c r="F8"/>
      <c r="G8" s="1"/>
      <c r="H8"/>
      <c r="I8"/>
      <c r="J8"/>
      <c r="K8"/>
      <c r="L8"/>
      <c r="M8"/>
    </row>
    <row r="9" spans="1:30" ht="15" x14ac:dyDescent="0.15">
      <c r="A9" s="641" t="s">
        <v>322</v>
      </c>
      <c r="B9" s="643" t="s">
        <v>109</v>
      </c>
      <c r="C9" s="643" t="s">
        <v>108</v>
      </c>
      <c r="D9" s="643" t="s">
        <v>110</v>
      </c>
      <c r="E9" s="643" t="s">
        <v>111</v>
      </c>
      <c r="F9" s="238" t="s">
        <v>112</v>
      </c>
      <c r="G9" s="239" t="s">
        <v>113</v>
      </c>
      <c r="H9" s="239" t="s">
        <v>114</v>
      </c>
      <c r="I9" s="239" t="s">
        <v>113</v>
      </c>
      <c r="J9" s="643" t="s">
        <v>115</v>
      </c>
      <c r="K9" s="239" t="s">
        <v>116</v>
      </c>
      <c r="L9" s="239" t="s">
        <v>116</v>
      </c>
      <c r="M9" s="643" t="s">
        <v>115</v>
      </c>
    </row>
    <row r="10" spans="1:30" ht="15" x14ac:dyDescent="0.15">
      <c r="A10" s="642"/>
      <c r="B10" s="644"/>
      <c r="C10" s="644"/>
      <c r="D10" s="644"/>
      <c r="E10" s="644"/>
      <c r="F10" s="240" t="s">
        <v>117</v>
      </c>
      <c r="G10" s="259" t="s">
        <v>118</v>
      </c>
      <c r="H10" s="259" t="s">
        <v>119</v>
      </c>
      <c r="I10" s="259" t="s">
        <v>120</v>
      </c>
      <c r="J10" s="644"/>
      <c r="K10" s="259" t="s">
        <v>118</v>
      </c>
      <c r="L10" s="259" t="s">
        <v>120</v>
      </c>
      <c r="M10" s="644"/>
    </row>
    <row r="11" spans="1:30" s="18" customFormat="1" ht="19.5" customHeight="1" x14ac:dyDescent="0.15">
      <c r="A11" s="230" t="s">
        <v>121</v>
      </c>
      <c r="B11" s="231" t="s">
        <v>23</v>
      </c>
      <c r="C11" s="231" t="s">
        <v>22</v>
      </c>
      <c r="D11" s="230" t="s">
        <v>24</v>
      </c>
      <c r="E11" s="230" t="s">
        <v>25</v>
      </c>
      <c r="F11" s="232" t="s">
        <v>29</v>
      </c>
      <c r="G11" s="233">
        <v>40128</v>
      </c>
      <c r="H11" s="234" t="s">
        <v>30</v>
      </c>
      <c r="I11" s="235">
        <v>0.57291666666666663</v>
      </c>
      <c r="J11" s="230" t="s">
        <v>31</v>
      </c>
      <c r="K11" s="236">
        <v>40132</v>
      </c>
      <c r="L11" s="237">
        <v>0.83333333333333337</v>
      </c>
      <c r="M11" s="230" t="s">
        <v>32</v>
      </c>
    </row>
    <row r="12" spans="1:30" ht="17.25" customHeight="1" x14ac:dyDescent="0.15">
      <c r="A12" s="247">
        <v>1</v>
      </c>
      <c r="B12" s="241">
        <f>Accommodation!B12</f>
        <v>0</v>
      </c>
      <c r="C12" s="241">
        <f>Accommodation!C12</f>
        <v>0</v>
      </c>
      <c r="D12" s="221">
        <f>Accommodation!D12</f>
        <v>0</v>
      </c>
      <c r="E12" s="221">
        <f>Accommodation!E12</f>
        <v>0</v>
      </c>
      <c r="F12" s="242"/>
      <c r="G12" s="243">
        <f>Accommodation!F12</f>
        <v>0</v>
      </c>
      <c r="H12" s="244"/>
      <c r="I12" s="244"/>
      <c r="J12" s="244"/>
      <c r="K12" s="243">
        <f>Accommodation!G12</f>
        <v>0</v>
      </c>
      <c r="L12" s="244"/>
      <c r="M12" s="244"/>
    </row>
    <row r="13" spans="1:30" ht="17.25" customHeight="1" x14ac:dyDescent="0.15">
      <c r="A13" s="247">
        <v>2</v>
      </c>
      <c r="B13" s="241">
        <f>Accommodation!B13</f>
        <v>0</v>
      </c>
      <c r="C13" s="241">
        <f>Accommodation!C13</f>
        <v>0</v>
      </c>
      <c r="D13" s="221">
        <f>Accommodation!D13</f>
        <v>0</v>
      </c>
      <c r="E13" s="221">
        <f>Accommodation!E13</f>
        <v>0</v>
      </c>
      <c r="F13" s="242"/>
      <c r="G13" s="243">
        <f>Accommodation!F13</f>
        <v>0</v>
      </c>
      <c r="H13" s="244"/>
      <c r="I13" s="244"/>
      <c r="J13" s="244"/>
      <c r="K13" s="243">
        <f>Accommodation!G13</f>
        <v>0</v>
      </c>
      <c r="L13" s="244"/>
      <c r="M13" s="244"/>
    </row>
    <row r="14" spans="1:30" ht="17.25" customHeight="1" x14ac:dyDescent="0.15">
      <c r="A14" s="247">
        <v>3</v>
      </c>
      <c r="B14" s="241">
        <f>Accommodation!B14</f>
        <v>0</v>
      </c>
      <c r="C14" s="241">
        <f>Accommodation!C14</f>
        <v>0</v>
      </c>
      <c r="D14" s="221">
        <f>Accommodation!D14</f>
        <v>0</v>
      </c>
      <c r="E14" s="221">
        <f>Accommodation!E14</f>
        <v>0</v>
      </c>
      <c r="F14" s="242"/>
      <c r="G14" s="243">
        <f>Accommodation!F14</f>
        <v>0</v>
      </c>
      <c r="H14" s="244"/>
      <c r="I14" s="244"/>
      <c r="J14" s="244"/>
      <c r="K14" s="243">
        <f>Accommodation!G14</f>
        <v>0</v>
      </c>
      <c r="L14" s="244"/>
      <c r="M14" s="244"/>
    </row>
    <row r="15" spans="1:30" ht="17.25" customHeight="1" x14ac:dyDescent="0.15">
      <c r="A15" s="247">
        <v>4</v>
      </c>
      <c r="B15" s="241">
        <f>Accommodation!B15</f>
        <v>0</v>
      </c>
      <c r="C15" s="241">
        <f>Accommodation!C15</f>
        <v>0</v>
      </c>
      <c r="D15" s="221">
        <f>Accommodation!D15</f>
        <v>0</v>
      </c>
      <c r="E15" s="221">
        <f>Accommodation!E15</f>
        <v>0</v>
      </c>
      <c r="F15" s="242"/>
      <c r="G15" s="243">
        <f>Accommodation!F15</f>
        <v>0</v>
      </c>
      <c r="H15" s="244"/>
      <c r="I15" s="244"/>
      <c r="J15" s="244"/>
      <c r="K15" s="243">
        <f>Accommodation!G15</f>
        <v>0</v>
      </c>
      <c r="L15" s="244"/>
      <c r="M15" s="244"/>
    </row>
    <row r="16" spans="1:30" ht="17.25" customHeight="1" x14ac:dyDescent="0.15">
      <c r="A16" s="247">
        <v>5</v>
      </c>
      <c r="B16" s="241">
        <f>Accommodation!B16</f>
        <v>0</v>
      </c>
      <c r="C16" s="241">
        <f>Accommodation!C16</f>
        <v>0</v>
      </c>
      <c r="D16" s="221">
        <f>Accommodation!D16</f>
        <v>0</v>
      </c>
      <c r="E16" s="221">
        <f>Accommodation!E16</f>
        <v>0</v>
      </c>
      <c r="F16" s="242"/>
      <c r="G16" s="243">
        <f>Accommodation!F16</f>
        <v>0</v>
      </c>
      <c r="H16" s="244"/>
      <c r="I16" s="244"/>
      <c r="J16" s="244"/>
      <c r="K16" s="243">
        <f>Accommodation!G16</f>
        <v>0</v>
      </c>
      <c r="L16" s="244"/>
      <c r="M16" s="244"/>
    </row>
    <row r="17" spans="1:13" ht="17.25" customHeight="1" x14ac:dyDescent="0.15">
      <c r="A17" s="247">
        <v>6</v>
      </c>
      <c r="B17" s="241">
        <f>Accommodation!B17</f>
        <v>0</v>
      </c>
      <c r="C17" s="241">
        <f>Accommodation!C17</f>
        <v>0</v>
      </c>
      <c r="D17" s="221">
        <f>Accommodation!D17</f>
        <v>0</v>
      </c>
      <c r="E17" s="221">
        <f>Accommodation!E17</f>
        <v>0</v>
      </c>
      <c r="F17" s="242"/>
      <c r="G17" s="243">
        <f>Accommodation!F17</f>
        <v>0</v>
      </c>
      <c r="H17" s="244"/>
      <c r="I17" s="244"/>
      <c r="J17" s="244"/>
      <c r="K17" s="243">
        <f>Accommodation!G17</f>
        <v>0</v>
      </c>
      <c r="L17" s="244"/>
      <c r="M17" s="244"/>
    </row>
    <row r="18" spans="1:13" ht="17.25" customHeight="1" x14ac:dyDescent="0.15">
      <c r="A18" s="247">
        <v>7</v>
      </c>
      <c r="B18" s="241">
        <f>Accommodation!B18</f>
        <v>0</v>
      </c>
      <c r="C18" s="241">
        <f>Accommodation!C18</f>
        <v>0</v>
      </c>
      <c r="D18" s="221">
        <f>Accommodation!D18</f>
        <v>0</v>
      </c>
      <c r="E18" s="221">
        <f>Accommodation!E18</f>
        <v>0</v>
      </c>
      <c r="F18" s="242"/>
      <c r="G18" s="243">
        <f>Accommodation!F18</f>
        <v>0</v>
      </c>
      <c r="H18" s="244"/>
      <c r="I18" s="244"/>
      <c r="J18" s="244"/>
      <c r="K18" s="243">
        <f>Accommodation!G18</f>
        <v>0</v>
      </c>
      <c r="L18" s="244"/>
      <c r="M18" s="244"/>
    </row>
    <row r="19" spans="1:13" ht="17.25" customHeight="1" x14ac:dyDescent="0.15">
      <c r="A19" s="247">
        <v>8</v>
      </c>
      <c r="B19" s="241">
        <f>Accommodation!B19</f>
        <v>0</v>
      </c>
      <c r="C19" s="241">
        <f>Accommodation!C19</f>
        <v>0</v>
      </c>
      <c r="D19" s="221">
        <f>Accommodation!D19</f>
        <v>0</v>
      </c>
      <c r="E19" s="221">
        <f>Accommodation!E19</f>
        <v>0</v>
      </c>
      <c r="F19" s="242"/>
      <c r="G19" s="243">
        <f>Accommodation!F19</f>
        <v>0</v>
      </c>
      <c r="H19" s="244"/>
      <c r="I19" s="244"/>
      <c r="J19" s="244"/>
      <c r="K19" s="243">
        <f>Accommodation!G19</f>
        <v>0</v>
      </c>
      <c r="L19" s="244"/>
      <c r="M19" s="244"/>
    </row>
    <row r="20" spans="1:13" ht="17.25" customHeight="1" x14ac:dyDescent="0.15">
      <c r="A20" s="247">
        <v>9</v>
      </c>
      <c r="B20" s="241">
        <f>Accommodation!B20</f>
        <v>0</v>
      </c>
      <c r="C20" s="241">
        <f>Accommodation!C20</f>
        <v>0</v>
      </c>
      <c r="D20" s="221">
        <f>Accommodation!D20</f>
        <v>0</v>
      </c>
      <c r="E20" s="221">
        <f>Accommodation!E20</f>
        <v>0</v>
      </c>
      <c r="F20" s="242"/>
      <c r="G20" s="243">
        <f>Accommodation!F20</f>
        <v>0</v>
      </c>
      <c r="H20" s="244"/>
      <c r="I20" s="244"/>
      <c r="J20" s="244"/>
      <c r="K20" s="243">
        <f>Accommodation!G20</f>
        <v>0</v>
      </c>
      <c r="L20" s="244"/>
      <c r="M20" s="244"/>
    </row>
    <row r="21" spans="1:13" ht="17.25" customHeight="1" x14ac:dyDescent="0.15">
      <c r="A21" s="247">
        <v>10</v>
      </c>
      <c r="B21" s="241">
        <f>Accommodation!B21</f>
        <v>0</v>
      </c>
      <c r="C21" s="241">
        <f>Accommodation!C21</f>
        <v>0</v>
      </c>
      <c r="D21" s="221">
        <f>Accommodation!D21</f>
        <v>0</v>
      </c>
      <c r="E21" s="221">
        <f>Accommodation!E21</f>
        <v>0</v>
      </c>
      <c r="F21" s="242"/>
      <c r="G21" s="243">
        <f>Accommodation!F21</f>
        <v>0</v>
      </c>
      <c r="H21" s="244"/>
      <c r="I21" s="244"/>
      <c r="J21" s="244"/>
      <c r="K21" s="243">
        <f>Accommodation!G21</f>
        <v>0</v>
      </c>
      <c r="L21" s="244"/>
      <c r="M21" s="244"/>
    </row>
    <row r="22" spans="1:13" ht="17.25" customHeight="1" x14ac:dyDescent="0.15">
      <c r="A22" s="247">
        <v>11</v>
      </c>
      <c r="B22" s="241">
        <f>Accommodation!B22</f>
        <v>0</v>
      </c>
      <c r="C22" s="241">
        <f>Accommodation!C22</f>
        <v>0</v>
      </c>
      <c r="D22" s="221">
        <f>Accommodation!D22</f>
        <v>0</v>
      </c>
      <c r="E22" s="221">
        <f>Accommodation!E22</f>
        <v>0</v>
      </c>
      <c r="F22" s="242"/>
      <c r="G22" s="243">
        <f>Accommodation!F22</f>
        <v>0</v>
      </c>
      <c r="H22" s="244"/>
      <c r="I22" s="244"/>
      <c r="J22" s="244"/>
      <c r="K22" s="243">
        <f>Accommodation!G22</f>
        <v>0</v>
      </c>
      <c r="L22" s="244"/>
      <c r="M22" s="244"/>
    </row>
    <row r="23" spans="1:13" ht="17.25" customHeight="1" x14ac:dyDescent="0.15">
      <c r="A23" s="247">
        <v>12</v>
      </c>
      <c r="B23" s="241">
        <f>Accommodation!B23</f>
        <v>0</v>
      </c>
      <c r="C23" s="241">
        <f>Accommodation!C23</f>
        <v>0</v>
      </c>
      <c r="D23" s="221">
        <f>Accommodation!D23</f>
        <v>0</v>
      </c>
      <c r="E23" s="221">
        <f>Accommodation!E23</f>
        <v>0</v>
      </c>
      <c r="F23" s="242"/>
      <c r="G23" s="243">
        <f>Accommodation!F23</f>
        <v>0</v>
      </c>
      <c r="H23" s="244"/>
      <c r="I23" s="244"/>
      <c r="J23" s="244"/>
      <c r="K23" s="243">
        <f>Accommodation!G23</f>
        <v>0</v>
      </c>
      <c r="L23" s="244"/>
      <c r="M23" s="244"/>
    </row>
    <row r="24" spans="1:13" ht="17.25" customHeight="1" x14ac:dyDescent="0.15">
      <c r="A24" s="247">
        <v>13</v>
      </c>
      <c r="B24" s="241">
        <f>Accommodation!B24</f>
        <v>0</v>
      </c>
      <c r="C24" s="241">
        <f>Accommodation!C24</f>
        <v>0</v>
      </c>
      <c r="D24" s="221">
        <f>Accommodation!D24</f>
        <v>0</v>
      </c>
      <c r="E24" s="221">
        <f>Accommodation!E24</f>
        <v>0</v>
      </c>
      <c r="F24" s="242"/>
      <c r="G24" s="243">
        <f>Accommodation!F24</f>
        <v>0</v>
      </c>
      <c r="H24" s="244"/>
      <c r="I24" s="244"/>
      <c r="J24" s="244"/>
      <c r="K24" s="243">
        <f>Accommodation!G24</f>
        <v>0</v>
      </c>
      <c r="L24" s="244"/>
      <c r="M24" s="244"/>
    </row>
    <row r="25" spans="1:13" ht="17.25" customHeight="1" x14ac:dyDescent="0.15">
      <c r="A25" s="247">
        <v>14</v>
      </c>
      <c r="B25" s="241">
        <f>Accommodation!B25</f>
        <v>0</v>
      </c>
      <c r="C25" s="241">
        <f>Accommodation!C25</f>
        <v>0</v>
      </c>
      <c r="D25" s="221">
        <f>Accommodation!D25</f>
        <v>0</v>
      </c>
      <c r="E25" s="221">
        <f>Accommodation!E25</f>
        <v>0</v>
      </c>
      <c r="F25" s="242"/>
      <c r="G25" s="243">
        <f>Accommodation!F25</f>
        <v>0</v>
      </c>
      <c r="H25" s="244"/>
      <c r="I25" s="244"/>
      <c r="J25" s="244"/>
      <c r="K25" s="243">
        <f>Accommodation!G25</f>
        <v>0</v>
      </c>
      <c r="L25" s="244"/>
      <c r="M25" s="244"/>
    </row>
    <row r="26" spans="1:13" ht="17.25" customHeight="1" x14ac:dyDescent="0.15">
      <c r="A26" s="247">
        <v>15</v>
      </c>
      <c r="B26" s="241">
        <f>Accommodation!B26</f>
        <v>0</v>
      </c>
      <c r="C26" s="241">
        <f>Accommodation!C26</f>
        <v>0</v>
      </c>
      <c r="D26" s="221">
        <f>Accommodation!D26</f>
        <v>0</v>
      </c>
      <c r="E26" s="221">
        <f>Accommodation!E26</f>
        <v>0</v>
      </c>
      <c r="F26" s="242"/>
      <c r="G26" s="243">
        <f>Accommodation!F26</f>
        <v>0</v>
      </c>
      <c r="H26" s="244"/>
      <c r="I26" s="244"/>
      <c r="J26" s="244"/>
      <c r="K26" s="243">
        <f>Accommodation!G26</f>
        <v>0</v>
      </c>
      <c r="L26" s="244"/>
      <c r="M26" s="244"/>
    </row>
    <row r="27" spans="1:13" ht="17.25" customHeight="1" x14ac:dyDescent="0.15">
      <c r="A27" s="247">
        <v>16</v>
      </c>
      <c r="B27" s="241">
        <f>Accommodation!B27</f>
        <v>0</v>
      </c>
      <c r="C27" s="241">
        <f>Accommodation!C27</f>
        <v>0</v>
      </c>
      <c r="D27" s="221">
        <f>Accommodation!D27</f>
        <v>0</v>
      </c>
      <c r="E27" s="221">
        <f>Accommodation!E27</f>
        <v>0</v>
      </c>
      <c r="F27" s="242"/>
      <c r="G27" s="243">
        <f>Accommodation!F27</f>
        <v>0</v>
      </c>
      <c r="H27" s="244"/>
      <c r="I27" s="244"/>
      <c r="J27" s="244"/>
      <c r="K27" s="243">
        <f>Accommodation!G27</f>
        <v>0</v>
      </c>
      <c r="L27" s="244"/>
      <c r="M27" s="244"/>
    </row>
    <row r="28" spans="1:13" ht="17.25" customHeight="1" x14ac:dyDescent="0.15">
      <c r="A28" s="247">
        <v>17</v>
      </c>
      <c r="B28" s="241">
        <f>Accommodation!B28</f>
        <v>0</v>
      </c>
      <c r="C28" s="241">
        <f>Accommodation!C28</f>
        <v>0</v>
      </c>
      <c r="D28" s="221">
        <f>Accommodation!D28</f>
        <v>0</v>
      </c>
      <c r="E28" s="221">
        <f>Accommodation!E28</f>
        <v>0</v>
      </c>
      <c r="F28" s="242"/>
      <c r="G28" s="243">
        <f>Accommodation!F28</f>
        <v>0</v>
      </c>
      <c r="H28" s="244"/>
      <c r="I28" s="244"/>
      <c r="J28" s="244"/>
      <c r="K28" s="243">
        <f>Accommodation!G28</f>
        <v>0</v>
      </c>
      <c r="L28" s="244"/>
      <c r="M28" s="244"/>
    </row>
    <row r="29" spans="1:13" ht="17.25" customHeight="1" x14ac:dyDescent="0.15">
      <c r="A29" s="247">
        <v>18</v>
      </c>
      <c r="B29" s="241">
        <f>Accommodation!B29</f>
        <v>0</v>
      </c>
      <c r="C29" s="241">
        <f>Accommodation!C29</f>
        <v>0</v>
      </c>
      <c r="D29" s="221">
        <f>Accommodation!D29</f>
        <v>0</v>
      </c>
      <c r="E29" s="221">
        <f>Accommodation!E29</f>
        <v>0</v>
      </c>
      <c r="F29" s="242"/>
      <c r="G29" s="243">
        <f>Accommodation!F29</f>
        <v>0</v>
      </c>
      <c r="H29" s="244"/>
      <c r="I29" s="244"/>
      <c r="J29" s="244"/>
      <c r="K29" s="243">
        <f>Accommodation!G29</f>
        <v>0</v>
      </c>
      <c r="L29" s="244"/>
      <c r="M29" s="244"/>
    </row>
    <row r="30" spans="1:13" ht="17.25" customHeight="1" x14ac:dyDescent="0.15">
      <c r="A30" s="247">
        <v>19</v>
      </c>
      <c r="B30" s="241">
        <f>Accommodation!B30</f>
        <v>0</v>
      </c>
      <c r="C30" s="241">
        <f>Accommodation!C30</f>
        <v>0</v>
      </c>
      <c r="D30" s="221">
        <f>Accommodation!D30</f>
        <v>0</v>
      </c>
      <c r="E30" s="221">
        <f>Accommodation!E30</f>
        <v>0</v>
      </c>
      <c r="F30" s="242"/>
      <c r="G30" s="243">
        <f>Accommodation!F30</f>
        <v>0</v>
      </c>
      <c r="H30" s="244"/>
      <c r="I30" s="244"/>
      <c r="J30" s="244"/>
      <c r="K30" s="243">
        <f>Accommodation!G30</f>
        <v>0</v>
      </c>
      <c r="L30" s="244"/>
      <c r="M30" s="244"/>
    </row>
    <row r="31" spans="1:13" ht="17.25" customHeight="1" x14ac:dyDescent="0.15">
      <c r="A31" s="247">
        <v>20</v>
      </c>
      <c r="B31" s="241">
        <f>Accommodation!B31</f>
        <v>0</v>
      </c>
      <c r="C31" s="241">
        <f>Accommodation!C31</f>
        <v>0</v>
      </c>
      <c r="D31" s="221">
        <f>Accommodation!D31</f>
        <v>0</v>
      </c>
      <c r="E31" s="221">
        <f>Accommodation!E31</f>
        <v>0</v>
      </c>
      <c r="F31" s="242"/>
      <c r="G31" s="243">
        <f>Accommodation!F31</f>
        <v>0</v>
      </c>
      <c r="H31" s="244"/>
      <c r="I31" s="244"/>
      <c r="J31" s="244"/>
      <c r="K31" s="243">
        <f>Accommodation!G31</f>
        <v>0</v>
      </c>
      <c r="L31" s="244"/>
      <c r="M31" s="244"/>
    </row>
    <row r="32" spans="1:13" ht="17.25" customHeight="1" x14ac:dyDescent="0.15">
      <c r="A32" s="247">
        <v>21</v>
      </c>
      <c r="B32" s="241">
        <f>Accommodation!B32</f>
        <v>0</v>
      </c>
      <c r="C32" s="241">
        <f>Accommodation!C32</f>
        <v>0</v>
      </c>
      <c r="D32" s="221">
        <f>Accommodation!D32</f>
        <v>0</v>
      </c>
      <c r="E32" s="221">
        <f>Accommodation!E32</f>
        <v>0</v>
      </c>
      <c r="F32" s="242"/>
      <c r="G32" s="243">
        <f>Accommodation!F32</f>
        <v>0</v>
      </c>
      <c r="H32" s="244"/>
      <c r="I32" s="244"/>
      <c r="J32" s="244"/>
      <c r="K32" s="243">
        <f>Accommodation!G32</f>
        <v>0</v>
      </c>
      <c r="L32" s="244"/>
      <c r="M32" s="244"/>
    </row>
    <row r="33" spans="1:13" ht="17.25" customHeight="1" x14ac:dyDescent="0.15">
      <c r="A33" s="247">
        <v>22</v>
      </c>
      <c r="B33" s="241">
        <f>Accommodation!B33</f>
        <v>0</v>
      </c>
      <c r="C33" s="241">
        <f>Accommodation!C33</f>
        <v>0</v>
      </c>
      <c r="D33" s="221">
        <f>Accommodation!D33</f>
        <v>0</v>
      </c>
      <c r="E33" s="221">
        <f>Accommodation!E33</f>
        <v>0</v>
      </c>
      <c r="F33" s="242"/>
      <c r="G33" s="243">
        <f>Accommodation!F33</f>
        <v>0</v>
      </c>
      <c r="H33" s="244"/>
      <c r="I33" s="244"/>
      <c r="J33" s="244"/>
      <c r="K33" s="243">
        <f>Accommodation!G33</f>
        <v>0</v>
      </c>
      <c r="L33" s="244"/>
      <c r="M33" s="244"/>
    </row>
    <row r="34" spans="1:13" ht="17.25" customHeight="1" x14ac:dyDescent="0.15">
      <c r="A34" s="247">
        <v>23</v>
      </c>
      <c r="B34" s="241">
        <f>Accommodation!B34</f>
        <v>0</v>
      </c>
      <c r="C34" s="241">
        <f>Accommodation!C34</f>
        <v>0</v>
      </c>
      <c r="D34" s="221">
        <f>Accommodation!D34</f>
        <v>0</v>
      </c>
      <c r="E34" s="221">
        <f>Accommodation!E34</f>
        <v>0</v>
      </c>
      <c r="F34" s="242"/>
      <c r="G34" s="243">
        <f>Accommodation!F34</f>
        <v>0</v>
      </c>
      <c r="H34" s="244"/>
      <c r="I34" s="244"/>
      <c r="J34" s="244"/>
      <c r="K34" s="243">
        <f>Accommodation!G34</f>
        <v>0</v>
      </c>
      <c r="L34" s="244"/>
      <c r="M34" s="244"/>
    </row>
    <row r="35" spans="1:13" ht="17.25" customHeight="1" x14ac:dyDescent="0.15">
      <c r="A35" s="247">
        <v>24</v>
      </c>
      <c r="B35" s="241">
        <f>Accommodation!B35</f>
        <v>0</v>
      </c>
      <c r="C35" s="241">
        <f>Accommodation!C35</f>
        <v>0</v>
      </c>
      <c r="D35" s="221">
        <f>Accommodation!D35</f>
        <v>0</v>
      </c>
      <c r="E35" s="221">
        <f>Accommodation!E35</f>
        <v>0</v>
      </c>
      <c r="F35" s="242"/>
      <c r="G35" s="243">
        <f>Accommodation!F35</f>
        <v>0</v>
      </c>
      <c r="H35" s="244"/>
      <c r="I35" s="244"/>
      <c r="J35" s="244"/>
      <c r="K35" s="243">
        <f>Accommodation!G35</f>
        <v>0</v>
      </c>
      <c r="L35" s="244"/>
      <c r="M35" s="244"/>
    </row>
    <row r="36" spans="1:13" ht="17.25" customHeight="1" x14ac:dyDescent="0.15">
      <c r="A36" s="247">
        <v>25</v>
      </c>
      <c r="B36" s="241">
        <f>Accommodation!B36</f>
        <v>0</v>
      </c>
      <c r="C36" s="241">
        <f>Accommodation!C36</f>
        <v>0</v>
      </c>
      <c r="D36" s="221">
        <f>Accommodation!D36</f>
        <v>0</v>
      </c>
      <c r="E36" s="221">
        <f>Accommodation!E36</f>
        <v>0</v>
      </c>
      <c r="F36" s="242"/>
      <c r="G36" s="243">
        <f>Accommodation!F36</f>
        <v>0</v>
      </c>
      <c r="H36" s="244"/>
      <c r="I36" s="244"/>
      <c r="J36" s="244"/>
      <c r="K36" s="243">
        <f>Accommodation!G36</f>
        <v>0</v>
      </c>
      <c r="L36" s="244"/>
      <c r="M36" s="244"/>
    </row>
    <row r="37" spans="1:13" ht="17.25" customHeight="1" x14ac:dyDescent="0.15">
      <c r="A37" s="247">
        <v>26</v>
      </c>
      <c r="B37" s="241">
        <f>Accommodation!B37</f>
        <v>0</v>
      </c>
      <c r="C37" s="241">
        <f>Accommodation!C37</f>
        <v>0</v>
      </c>
      <c r="D37" s="221">
        <f>Accommodation!D37</f>
        <v>0</v>
      </c>
      <c r="E37" s="221">
        <f>Accommodation!E37</f>
        <v>0</v>
      </c>
      <c r="F37" s="242"/>
      <c r="G37" s="243">
        <f>Accommodation!F37</f>
        <v>0</v>
      </c>
      <c r="H37" s="244"/>
      <c r="I37" s="244"/>
      <c r="J37" s="244"/>
      <c r="K37" s="243">
        <f>Accommodation!G37</f>
        <v>0</v>
      </c>
      <c r="L37" s="244"/>
      <c r="M37" s="244"/>
    </row>
    <row r="38" spans="1:13" ht="17.25" customHeight="1" x14ac:dyDescent="0.15">
      <c r="A38" s="247">
        <v>27</v>
      </c>
      <c r="B38" s="241">
        <f>Accommodation!B38</f>
        <v>0</v>
      </c>
      <c r="C38" s="241">
        <f>Accommodation!C38</f>
        <v>0</v>
      </c>
      <c r="D38" s="221">
        <f>Accommodation!D38</f>
        <v>0</v>
      </c>
      <c r="E38" s="221">
        <f>Accommodation!E38</f>
        <v>0</v>
      </c>
      <c r="F38" s="242"/>
      <c r="G38" s="243">
        <f>Accommodation!F38</f>
        <v>0</v>
      </c>
      <c r="H38" s="244"/>
      <c r="I38" s="244"/>
      <c r="J38" s="244"/>
      <c r="K38" s="243">
        <f>Accommodation!G38</f>
        <v>0</v>
      </c>
      <c r="L38" s="244"/>
      <c r="M38" s="244"/>
    </row>
    <row r="39" spans="1:13" ht="17.25" customHeight="1" x14ac:dyDescent="0.15">
      <c r="A39" s="247">
        <v>28</v>
      </c>
      <c r="B39" s="241">
        <f>Accommodation!B39</f>
        <v>0</v>
      </c>
      <c r="C39" s="241">
        <f>Accommodation!C39</f>
        <v>0</v>
      </c>
      <c r="D39" s="221">
        <f>Accommodation!D39</f>
        <v>0</v>
      </c>
      <c r="E39" s="221">
        <f>Accommodation!E39</f>
        <v>0</v>
      </c>
      <c r="F39" s="242"/>
      <c r="G39" s="243">
        <f>Accommodation!F39</f>
        <v>0</v>
      </c>
      <c r="H39" s="244"/>
      <c r="I39" s="244"/>
      <c r="J39" s="244"/>
      <c r="K39" s="243">
        <f>Accommodation!G39</f>
        <v>0</v>
      </c>
      <c r="L39" s="244"/>
      <c r="M39" s="244"/>
    </row>
    <row r="40" spans="1:13" ht="17.25" customHeight="1" x14ac:dyDescent="0.15">
      <c r="A40" s="247">
        <v>29</v>
      </c>
      <c r="B40" s="241">
        <f>Accommodation!B40</f>
        <v>0</v>
      </c>
      <c r="C40" s="241">
        <f>Accommodation!C40</f>
        <v>0</v>
      </c>
      <c r="D40" s="221">
        <f>Accommodation!D40</f>
        <v>0</v>
      </c>
      <c r="E40" s="221">
        <f>Accommodation!E40</f>
        <v>0</v>
      </c>
      <c r="F40" s="242"/>
      <c r="G40" s="243">
        <f>Accommodation!F40</f>
        <v>0</v>
      </c>
      <c r="H40" s="244"/>
      <c r="I40" s="244"/>
      <c r="J40" s="244"/>
      <c r="K40" s="243">
        <f>Accommodation!G40</f>
        <v>0</v>
      </c>
      <c r="L40" s="244"/>
      <c r="M40" s="244"/>
    </row>
    <row r="41" spans="1:13" ht="17.25" customHeight="1" x14ac:dyDescent="0.15">
      <c r="A41" s="247">
        <v>30</v>
      </c>
      <c r="B41" s="241">
        <f>Accommodation!B41</f>
        <v>0</v>
      </c>
      <c r="C41" s="241">
        <f>Accommodation!C41</f>
        <v>0</v>
      </c>
      <c r="D41" s="221">
        <f>Accommodation!D41</f>
        <v>0</v>
      </c>
      <c r="E41" s="221">
        <f>Accommodation!E41</f>
        <v>0</v>
      </c>
      <c r="F41" s="242"/>
      <c r="G41" s="243">
        <f>Accommodation!F41</f>
        <v>0</v>
      </c>
      <c r="H41" s="244"/>
      <c r="I41" s="244"/>
      <c r="J41" s="244"/>
      <c r="K41" s="243">
        <f>Accommodation!G41</f>
        <v>0</v>
      </c>
      <c r="L41" s="244"/>
      <c r="M41" s="244"/>
    </row>
    <row r="42" spans="1:13" ht="15" x14ac:dyDescent="0.2">
      <c r="A42" s="245"/>
      <c r="B42" s="245"/>
      <c r="C42" s="245"/>
      <c r="D42" s="245"/>
      <c r="E42" s="245"/>
      <c r="F42" s="245"/>
      <c r="G42" s="246"/>
      <c r="H42" s="246"/>
      <c r="I42" s="246"/>
      <c r="J42" s="246"/>
      <c r="K42" s="246"/>
      <c r="L42" s="246"/>
      <c r="M42" s="246"/>
    </row>
    <row r="43" spans="1:13" x14ac:dyDescent="0.15">
      <c r="A43" s="629" t="s">
        <v>183</v>
      </c>
      <c r="B43" s="629"/>
      <c r="C43" s="629"/>
      <c r="D43" s="629"/>
      <c r="E43" s="629"/>
      <c r="F43" s="629"/>
      <c r="G43" s="629"/>
      <c r="H43" s="256"/>
      <c r="I43" s="256"/>
      <c r="J43" s="256"/>
      <c r="K43" s="254"/>
      <c r="L43" s="254"/>
      <c r="M43" s="1"/>
    </row>
    <row r="44" spans="1:13" x14ac:dyDescent="0.15">
      <c r="A44" s="248" t="s">
        <v>122</v>
      </c>
      <c r="B44" s="248"/>
      <c r="C44" s="248" t="s">
        <v>123</v>
      </c>
      <c r="D44" s="248"/>
      <c r="E44" s="248"/>
      <c r="F44" s="248"/>
      <c r="G44" s="249"/>
      <c r="H44" s="254"/>
      <c r="I44" s="254"/>
      <c r="J44" s="254"/>
      <c r="K44" s="254"/>
      <c r="L44" s="254"/>
      <c r="M44" s="1"/>
    </row>
    <row r="45" spans="1:13" x14ac:dyDescent="0.15">
      <c r="A45" s="248" t="s">
        <v>124</v>
      </c>
      <c r="B45" s="248"/>
      <c r="C45" s="248" t="s">
        <v>125</v>
      </c>
      <c r="D45" s="248"/>
      <c r="E45" s="248"/>
      <c r="F45" s="248"/>
      <c r="G45" s="249"/>
      <c r="H45" s="248"/>
      <c r="I45" s="248"/>
      <c r="J45" s="248"/>
      <c r="K45" s="248"/>
      <c r="L45" s="248"/>
      <c r="M45"/>
    </row>
    <row r="46" spans="1:13" x14ac:dyDescent="0.15">
      <c r="A46" s="248" t="s">
        <v>126</v>
      </c>
      <c r="B46" s="248"/>
      <c r="C46" s="248" t="s">
        <v>127</v>
      </c>
      <c r="D46" s="248"/>
      <c r="E46" s="248"/>
      <c r="F46" s="248"/>
      <c r="G46" s="249"/>
      <c r="H46" s="248"/>
      <c r="I46" s="248"/>
      <c r="J46" s="248"/>
      <c r="K46" s="248"/>
      <c r="L46" s="248"/>
      <c r="M46"/>
    </row>
    <row r="47" spans="1:13" x14ac:dyDescent="0.15">
      <c r="A47" s="248"/>
      <c r="B47" s="248"/>
      <c r="C47" s="248"/>
      <c r="D47" s="248"/>
      <c r="E47" s="248"/>
      <c r="F47" s="248"/>
      <c r="G47" s="254"/>
      <c r="H47" s="248"/>
      <c r="I47" s="248"/>
      <c r="J47" s="248"/>
      <c r="K47" s="248"/>
      <c r="L47" s="248"/>
      <c r="M47"/>
    </row>
    <row r="48" spans="1:13" ht="15" customHeight="1" x14ac:dyDescent="0.15">
      <c r="A48" s="248" t="s">
        <v>104</v>
      </c>
      <c r="B48" s="248"/>
      <c r="C48" s="248"/>
      <c r="D48" s="248"/>
      <c r="E48" s="248"/>
      <c r="F48" s="248"/>
      <c r="G48" s="638">
        <f>'PLEASE FILL IN HERE FIRST!!!'!B35</f>
        <v>43573</v>
      </c>
      <c r="H48" s="638"/>
      <c r="I48" s="638"/>
      <c r="J48" s="638"/>
      <c r="K48" s="638"/>
      <c r="L48" s="638"/>
      <c r="M48"/>
    </row>
    <row r="49" spans="1:30" x14ac:dyDescent="0.15">
      <c r="A49" s="250" t="s">
        <v>107</v>
      </c>
      <c r="B49" s="251"/>
      <c r="C49" s="251"/>
      <c r="D49" s="248"/>
      <c r="E49" s="248"/>
      <c r="F49" s="251"/>
      <c r="G49" s="638"/>
      <c r="H49" s="638"/>
      <c r="I49" s="638"/>
      <c r="J49" s="638"/>
      <c r="K49" s="638"/>
      <c r="L49" s="638"/>
      <c r="M49"/>
    </row>
    <row r="50" spans="1:30" s="25" customFormat="1" ht="27" x14ac:dyDescent="0.2">
      <c r="A50" s="252" t="str">
        <f>'PLEASE FILL IN HERE FIRST!!!'!B23</f>
        <v>Slovenian Table Tennis Association</v>
      </c>
      <c r="B50" s="253" t="s">
        <v>106</v>
      </c>
      <c r="C50" s="639" t="str">
        <f>'PLEASE FILL IN HERE FIRST!!!'!B27</f>
        <v>No fax</v>
      </c>
      <c r="D50" s="639"/>
      <c r="E50" s="254" t="s">
        <v>103</v>
      </c>
      <c r="F50" s="628" t="str">
        <f>Accommodation!B50</f>
        <v>info@ntzs.si</v>
      </c>
      <c r="G50" s="628"/>
      <c r="H50" s="628"/>
      <c r="I50" s="257"/>
      <c r="J50" s="257"/>
      <c r="K50" s="257"/>
      <c r="L50" s="248"/>
      <c r="M50" s="2"/>
      <c r="AA50" s="18"/>
      <c r="AD50" s="18"/>
    </row>
    <row r="51" spans="1:30" s="25" customFormat="1" ht="16" x14ac:dyDescent="0.2">
      <c r="A51" s="255" t="str">
        <f>'PLEASE FILL IN HERE FIRST!!!'!B15</f>
        <v>Bart VERMOESEN</v>
      </c>
      <c r="B51" s="253" t="s">
        <v>106</v>
      </c>
      <c r="C51" s="640" t="str">
        <f>'PLEASE FILL IN HERE FIRST!!!'!B19</f>
        <v>no Fax</v>
      </c>
      <c r="D51" s="640"/>
      <c r="E51" s="254" t="s">
        <v>103</v>
      </c>
      <c r="F51" s="627" t="str">
        <f>'PLEASE FILL IN HERE FIRST!!!'!B21</f>
        <v>bart.vermoesen@me.com</v>
      </c>
      <c r="G51" s="627"/>
      <c r="H51" s="627"/>
      <c r="I51" s="258"/>
      <c r="J51" s="257"/>
      <c r="K51" s="257"/>
      <c r="L51" s="248"/>
      <c r="M51" s="2"/>
      <c r="AA51" s="18"/>
      <c r="AD51" s="18"/>
    </row>
  </sheetData>
  <sheetProtection password="CA4D"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x14ac:dyDescent="0.15"/>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x14ac:dyDescent="0.25">
      <c r="A1" s="657" t="s">
        <v>171</v>
      </c>
      <c r="B1" s="657"/>
      <c r="C1" s="657"/>
      <c r="D1" s="657"/>
      <c r="E1" s="657"/>
      <c r="F1" s="657"/>
      <c r="G1" s="657"/>
      <c r="H1" s="657"/>
      <c r="I1" s="657"/>
      <c r="J1" s="657"/>
      <c r="K1" s="657"/>
      <c r="L1" s="657"/>
      <c r="M1" s="657"/>
      <c r="N1" s="657"/>
      <c r="O1" s="657"/>
      <c r="P1" s="657"/>
      <c r="Q1" s="657"/>
      <c r="BB1" s="68"/>
    </row>
    <row r="2" spans="1:54" ht="23" x14ac:dyDescent="0.25">
      <c r="A2" s="658" t="str">
        <f>'PLEASE FILL IN HERE FIRST!!!'!B5</f>
        <v>Challenge</v>
      </c>
      <c r="B2" s="658"/>
      <c r="C2" s="658"/>
      <c r="D2" s="658"/>
      <c r="E2" s="658"/>
      <c r="F2" s="658"/>
      <c r="G2" s="658"/>
      <c r="H2" s="658"/>
      <c r="I2" s="658"/>
      <c r="J2" s="658"/>
      <c r="K2" s="658"/>
      <c r="L2" s="658"/>
      <c r="M2" s="658"/>
      <c r="N2" s="658"/>
      <c r="O2" s="658"/>
      <c r="P2" s="658"/>
      <c r="Q2" s="658"/>
      <c r="S2" s="51">
        <v>1</v>
      </c>
      <c r="U2" s="51" t="s">
        <v>162</v>
      </c>
      <c r="V2" s="51" t="s">
        <v>52</v>
      </c>
      <c r="W2" s="51" t="s">
        <v>170</v>
      </c>
    </row>
    <row r="3" spans="1:54" ht="18" x14ac:dyDescent="0.2">
      <c r="A3" s="659" t="str">
        <f>'PLEASE FILL IN HERE FIRST!!!'!B7</f>
        <v>Otocec (SLO) - ITTF CHALLENGE</v>
      </c>
      <c r="B3" s="659"/>
      <c r="C3" s="659"/>
      <c r="D3" s="659"/>
      <c r="E3" s="659"/>
      <c r="F3" s="659"/>
      <c r="G3" s="659"/>
      <c r="H3" s="659"/>
      <c r="I3" s="659"/>
      <c r="J3" s="659"/>
      <c r="K3" s="659"/>
      <c r="L3" s="659"/>
      <c r="M3" s="659"/>
      <c r="N3" s="659"/>
      <c r="O3" s="659"/>
      <c r="P3" s="659"/>
      <c r="Q3" s="659"/>
      <c r="S3" s="51" t="s">
        <v>129</v>
      </c>
      <c r="U3" s="53">
        <f>Prospectus!$I$77</f>
        <v>120</v>
      </c>
      <c r="V3" s="53">
        <f>Prospectus!$I$78</f>
        <v>120</v>
      </c>
    </row>
    <row r="4" spans="1:54" ht="15" customHeight="1" x14ac:dyDescent="0.15">
      <c r="B4" s="12"/>
      <c r="C4" s="12"/>
      <c r="D4" s="12"/>
      <c r="E4" s="12"/>
      <c r="F4" s="21">
        <f>'PLEASE FILL IN HERE FIRST!!!'!B9</f>
        <v>43593</v>
      </c>
      <c r="G4" s="22" t="s">
        <v>107</v>
      </c>
      <c r="H4" s="664">
        <f>'PLEASE FILL IN HERE FIRST!!!'!D9</f>
        <v>43597</v>
      </c>
      <c r="I4" s="664"/>
      <c r="J4" s="664"/>
      <c r="K4" s="21"/>
      <c r="L4" s="21"/>
      <c r="M4" s="12"/>
      <c r="N4" s="12"/>
      <c r="O4" s="12"/>
      <c r="P4" s="12"/>
      <c r="Q4" s="12"/>
      <c r="S4" s="51" t="s">
        <v>130</v>
      </c>
      <c r="U4" s="53">
        <f>Prospectus!$H$90</f>
        <v>155</v>
      </c>
      <c r="V4" s="53">
        <f>Prospectus!$H$91</f>
        <v>130</v>
      </c>
    </row>
    <row r="5" spans="1:54" x14ac:dyDescent="0.15">
      <c r="S5" s="51" t="s">
        <v>131</v>
      </c>
      <c r="U5" s="53">
        <f>Prospectus!$H$126</f>
        <v>0</v>
      </c>
      <c r="V5" s="53">
        <f>Prospectus!$H$127</f>
        <v>0</v>
      </c>
    </row>
    <row r="6" spans="1:54" ht="20" x14ac:dyDescent="0.2">
      <c r="A6" s="23" t="s">
        <v>89</v>
      </c>
      <c r="B6" s="5"/>
      <c r="C6" s="665">
        <f>Preliminary!B7</f>
        <v>0</v>
      </c>
      <c r="D6" s="666"/>
      <c r="E6" s="666"/>
      <c r="F6" s="666"/>
      <c r="G6" s="666"/>
      <c r="H6" s="666"/>
      <c r="I6" s="666"/>
      <c r="J6" s="666"/>
      <c r="K6" s="666"/>
      <c r="L6" s="666"/>
      <c r="M6" s="666"/>
      <c r="N6" s="666"/>
      <c r="O6" s="666"/>
      <c r="P6" s="667"/>
      <c r="S6" s="51" t="s">
        <v>60</v>
      </c>
      <c r="W6" s="67">
        <f>'PLEASE FILL IN HERE FIRST!!!'!B47</f>
        <v>120</v>
      </c>
    </row>
    <row r="7" spans="1:54" x14ac:dyDescent="0.15">
      <c r="A7"/>
      <c r="B7"/>
      <c r="C7"/>
      <c r="D7" s="1"/>
      <c r="E7"/>
      <c r="F7"/>
      <c r="G7"/>
      <c r="H7"/>
      <c r="I7"/>
      <c r="J7"/>
      <c r="K7"/>
      <c r="L7"/>
      <c r="M7"/>
      <c r="N7"/>
      <c r="O7"/>
      <c r="P7"/>
      <c r="S7" s="51" t="s">
        <v>164</v>
      </c>
      <c r="T7" s="51" t="s">
        <v>25</v>
      </c>
      <c r="U7" s="67">
        <f>'PLEASE FILL IN HERE FIRST!!!'!B47</f>
        <v>120</v>
      </c>
    </row>
    <row r="8" spans="1:54" x14ac:dyDescent="0.15">
      <c r="A8" s="7"/>
      <c r="B8" s="7" t="s">
        <v>108</v>
      </c>
      <c r="C8" s="7" t="s">
        <v>109</v>
      </c>
      <c r="D8" s="8" t="s">
        <v>110</v>
      </c>
      <c r="E8" s="8" t="s">
        <v>111</v>
      </c>
      <c r="F8" s="8" t="s">
        <v>16</v>
      </c>
      <c r="G8" s="8" t="s">
        <v>17</v>
      </c>
      <c r="H8" s="8" t="s">
        <v>54</v>
      </c>
      <c r="I8" s="8" t="s">
        <v>55</v>
      </c>
      <c r="J8" s="8" t="s">
        <v>56</v>
      </c>
      <c r="K8" s="8" t="s">
        <v>57</v>
      </c>
      <c r="L8" s="8" t="s">
        <v>51</v>
      </c>
      <c r="M8" s="8" t="s">
        <v>132</v>
      </c>
      <c r="N8" s="8" t="s">
        <v>133</v>
      </c>
      <c r="O8" s="8" t="s">
        <v>134</v>
      </c>
      <c r="P8" s="8" t="s">
        <v>135</v>
      </c>
      <c r="Q8" s="16" t="s">
        <v>28</v>
      </c>
      <c r="S8" s="51" t="s">
        <v>164</v>
      </c>
      <c r="T8" s="51" t="s">
        <v>163</v>
      </c>
      <c r="U8" s="53">
        <f>'PLEASE FILL IN HERE FIRST!!!'!$B$49</f>
        <v>120</v>
      </c>
    </row>
    <row r="9" spans="1:54" x14ac:dyDescent="0.15">
      <c r="A9" s="7"/>
      <c r="B9" s="7"/>
      <c r="C9" s="7"/>
      <c r="D9" s="8"/>
      <c r="E9" s="8"/>
      <c r="F9" s="38" t="s">
        <v>118</v>
      </c>
      <c r="G9" s="38" t="s">
        <v>118</v>
      </c>
      <c r="H9" s="8"/>
      <c r="I9" s="8"/>
      <c r="J9" s="8"/>
      <c r="K9" s="8"/>
      <c r="L9" s="8"/>
      <c r="M9" s="8"/>
      <c r="N9" s="8"/>
      <c r="O9" s="9" t="str">
        <f>'PLEASE FILL IN HERE FIRST!!!'!B43</f>
        <v>Euro €</v>
      </c>
      <c r="P9" s="9" t="str">
        <f>'PLEASE FILL IN HERE FIRST!!!'!B43</f>
        <v>Euro €</v>
      </c>
      <c r="Q9" s="9" t="str">
        <f>'PLEASE FILL IN HERE FIRST!!!'!B43</f>
        <v>Euro €</v>
      </c>
      <c r="S9" s="51" t="s">
        <v>164</v>
      </c>
      <c r="T9" s="51" t="s">
        <v>165</v>
      </c>
      <c r="U9" s="53">
        <f>'PLEASE FILL IN HERE FIRST!!!'!$B$49</f>
        <v>120</v>
      </c>
    </row>
    <row r="10" spans="1:54" s="3" customFormat="1" ht="20.25" customHeight="1" thickBot="1" x14ac:dyDescent="0.2">
      <c r="A10" s="13" t="s">
        <v>121</v>
      </c>
      <c r="B10" s="14" t="s">
        <v>22</v>
      </c>
      <c r="C10" s="14" t="s">
        <v>23</v>
      </c>
      <c r="D10" s="15" t="s">
        <v>24</v>
      </c>
      <c r="E10" s="15" t="s">
        <v>25</v>
      </c>
      <c r="F10" s="19">
        <v>40128</v>
      </c>
      <c r="G10" s="19">
        <v>40132</v>
      </c>
      <c r="H10" s="15" t="s">
        <v>26</v>
      </c>
      <c r="I10" s="15"/>
      <c r="J10" s="15"/>
      <c r="K10" s="15"/>
      <c r="L10" s="15" t="s">
        <v>162</v>
      </c>
      <c r="M10" s="15" t="s">
        <v>27</v>
      </c>
      <c r="N10" s="15">
        <v>4</v>
      </c>
      <c r="O10" s="65">
        <f>Prospectus!I77</f>
        <v>120</v>
      </c>
      <c r="P10" s="65">
        <f>'PLEASE FILL IN HERE FIRST!!!'!B47</f>
        <v>120</v>
      </c>
      <c r="Q10" s="66">
        <f>'PLEASE FILL IN HERE FIRST!!!'!B45</f>
        <v>12</v>
      </c>
      <c r="R10" s="70"/>
      <c r="S10" s="51" t="s">
        <v>164</v>
      </c>
      <c r="T10" s="51" t="s">
        <v>166</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x14ac:dyDescent="0.25">
      <c r="A11" s="17">
        <v>1</v>
      </c>
      <c r="B11" s="36"/>
      <c r="C11" s="36" t="s">
        <v>173</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x14ac:dyDescent="0.25">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x14ac:dyDescent="0.25">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x14ac:dyDescent="0.25">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x14ac:dyDescent="0.25">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x14ac:dyDescent="0.25">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x14ac:dyDescent="0.25">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5">
        <v>2</v>
      </c>
    </row>
    <row r="18" spans="1:28" ht="19.5" customHeight="1" thickBot="1" x14ac:dyDescent="0.25">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46"/>
    </row>
    <row r="19" spans="1:28" ht="19.5" customHeight="1" thickBot="1" x14ac:dyDescent="0.25">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46"/>
    </row>
    <row r="20" spans="1:28" ht="19.5" customHeight="1" thickBot="1" x14ac:dyDescent="0.25">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46"/>
    </row>
    <row r="21" spans="1:28" ht="19.5" customHeight="1" thickBot="1" x14ac:dyDescent="0.25">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46"/>
    </row>
    <row r="22" spans="1:28" ht="19.5" customHeight="1" thickBot="1" x14ac:dyDescent="0.25">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47"/>
    </row>
    <row r="23" spans="1:28" ht="19.5" customHeight="1" thickBot="1" x14ac:dyDescent="0.25">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x14ac:dyDescent="0.25">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x14ac:dyDescent="0.25">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x14ac:dyDescent="0.25">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x14ac:dyDescent="0.25">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x14ac:dyDescent="0.25">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x14ac:dyDescent="0.25">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x14ac:dyDescent="0.25">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x14ac:dyDescent="0.25">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x14ac:dyDescent="0.25">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x14ac:dyDescent="0.25">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x14ac:dyDescent="0.25">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x14ac:dyDescent="0.25">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x14ac:dyDescent="0.25">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x14ac:dyDescent="0.25">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x14ac:dyDescent="0.25">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x14ac:dyDescent="0.25">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x14ac:dyDescent="0.25">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x14ac:dyDescent="0.25">
      <c r="A41" s="655" t="s">
        <v>136</v>
      </c>
      <c r="B41" s="655"/>
      <c r="C41" s="655"/>
      <c r="D41" s="655"/>
      <c r="E41" s="655"/>
      <c r="F41" s="655"/>
      <c r="G41" s="655"/>
      <c r="H41" s="655"/>
      <c r="I41" s="655"/>
      <c r="J41" s="655"/>
      <c r="K41" s="655"/>
      <c r="L41" s="655"/>
      <c r="M41" s="655"/>
      <c r="N41" s="655"/>
      <c r="O41" s="62">
        <f>SUM(O11:O40)</f>
        <v>0</v>
      </c>
      <c r="P41" s="62">
        <f>SUM(P11:P40)</f>
        <v>0</v>
      </c>
      <c r="Q41" s="61">
        <f>SUM(Q11:Q40)</f>
        <v>12</v>
      </c>
      <c r="AB41" s="55" t="str">
        <f>IF($H$16="x",$V$2,"")</f>
        <v/>
      </c>
      <c r="AC41" s="42" t="str">
        <f>IF($H$16="x",$V$3,"")</f>
        <v/>
      </c>
      <c r="AD41" s="48">
        <v>6</v>
      </c>
    </row>
    <row r="42" spans="1:54" ht="19.5" customHeight="1" thickBot="1" x14ac:dyDescent="0.25">
      <c r="A42" s="656" t="s">
        <v>137</v>
      </c>
      <c r="B42" s="656"/>
      <c r="C42" s="656"/>
      <c r="D42" s="656"/>
      <c r="E42" s="656"/>
      <c r="F42" s="656"/>
      <c r="G42" s="656"/>
      <c r="H42" s="656"/>
      <c r="I42" s="656"/>
      <c r="J42" s="656"/>
      <c r="K42" s="656"/>
      <c r="L42" s="656"/>
      <c r="M42" s="656"/>
      <c r="N42" s="656"/>
      <c r="O42" s="662">
        <f>O41+P41+Q41</f>
        <v>12</v>
      </c>
      <c r="P42" s="663"/>
      <c r="Q42" s="32" t="str">
        <f>'PLEASE FILL IN HERE FIRST!!!'!B43</f>
        <v>Euro €</v>
      </c>
      <c r="AB42" s="56" t="str">
        <f>IF($H$16="x",$U$2,"")</f>
        <v/>
      </c>
      <c r="AC42" s="43" t="str">
        <f>IF($H$16="x",$U$3,"")</f>
        <v/>
      </c>
      <c r="AD42" s="49"/>
    </row>
    <row r="43" spans="1:54" ht="16" x14ac:dyDescent="0.15">
      <c r="A43" t="s">
        <v>138</v>
      </c>
      <c r="B43"/>
      <c r="C43"/>
      <c r="D43" s="1"/>
      <c r="E43" s="1"/>
      <c r="F43" s="1"/>
      <c r="G43" s="1"/>
      <c r="H43" s="1"/>
      <c r="I43" s="1"/>
      <c r="J43" s="1"/>
      <c r="K43" s="1"/>
      <c r="L43" s="1"/>
      <c r="M43" s="1"/>
      <c r="N43" s="1"/>
      <c r="O43" s="1"/>
      <c r="P43" s="1"/>
      <c r="AB43" s="56" t="str">
        <f>IF($I$16="x",$V$2,"")</f>
        <v/>
      </c>
      <c r="AC43" s="43" t="str">
        <f>IF($I$16="x",$V$4,"")</f>
        <v/>
      </c>
      <c r="AD43" s="49"/>
    </row>
    <row r="44" spans="1:54" ht="16" x14ac:dyDescent="0.15">
      <c r="A44"/>
      <c r="B44"/>
      <c r="C44"/>
      <c r="D44" s="1"/>
      <c r="E44"/>
      <c r="F44"/>
      <c r="G44"/>
      <c r="H44"/>
      <c r="I44"/>
      <c r="J44"/>
      <c r="K44"/>
      <c r="L44"/>
      <c r="M44"/>
      <c r="N44"/>
      <c r="O44"/>
      <c r="P44"/>
      <c r="AB44" s="56" t="str">
        <f>IF($I$16="x",$U$2,"")</f>
        <v/>
      </c>
      <c r="AC44" s="43" t="str">
        <f>IF($I$16="x",$U$4,"")</f>
        <v/>
      </c>
      <c r="AD44" s="49"/>
    </row>
    <row r="45" spans="1:54" ht="16" x14ac:dyDescent="0.2">
      <c r="A45" t="s">
        <v>104</v>
      </c>
      <c r="B45"/>
      <c r="C45"/>
      <c r="D45" s="1"/>
      <c r="E45"/>
      <c r="F45" s="653">
        <f>'PLEASE FILL IN HERE FIRST!!!'!B33</f>
        <v>43573</v>
      </c>
      <c r="G45" s="654"/>
      <c r="J45"/>
      <c r="K45"/>
      <c r="L45"/>
      <c r="M45"/>
      <c r="N45"/>
      <c r="O45"/>
      <c r="P45"/>
      <c r="AB45" s="56" t="str">
        <f>IF($J$16="x",$V$2,"")</f>
        <v/>
      </c>
      <c r="AC45" s="43" t="str">
        <f>IF($J$16="x",$V$5,"")</f>
        <v/>
      </c>
      <c r="AD45" s="49"/>
    </row>
    <row r="46" spans="1:54" ht="17" thickBot="1" x14ac:dyDescent="0.2">
      <c r="A46" s="4" t="s">
        <v>107</v>
      </c>
      <c r="B46"/>
      <c r="C46" s="1"/>
      <c r="D46" s="1"/>
      <c r="E46"/>
      <c r="F46"/>
      <c r="G46"/>
      <c r="H46"/>
      <c r="I46"/>
      <c r="J46"/>
      <c r="K46"/>
      <c r="L46"/>
      <c r="M46"/>
      <c r="N46"/>
      <c r="O46"/>
      <c r="P46"/>
      <c r="AB46" s="58" t="str">
        <f>IF($J$16="x",$U$2,"")</f>
        <v/>
      </c>
      <c r="AC46" s="44" t="str">
        <f>IF($J$16="x",$U$5,"")</f>
        <v/>
      </c>
      <c r="AD46" s="50"/>
    </row>
    <row r="47" spans="1:54" s="25" customFormat="1" ht="16" x14ac:dyDescent="0.2">
      <c r="A47" s="24" t="str">
        <f>'PLEASE FILL IN HERE FIRST!!!'!B23</f>
        <v>Slovenian Table Tennis Association</v>
      </c>
      <c r="B47" s="27" t="s">
        <v>106</v>
      </c>
      <c r="C47" s="29" t="str">
        <f>'PLEASE FILL IN HERE FIRST!!!'!B27</f>
        <v>No fax</v>
      </c>
      <c r="D47" s="30"/>
      <c r="E47" s="31" t="s">
        <v>100</v>
      </c>
      <c r="F47" s="649"/>
      <c r="G47" s="650"/>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x14ac:dyDescent="0.2">
      <c r="A48" s="2"/>
      <c r="B48" s="28" t="s">
        <v>103</v>
      </c>
      <c r="C48" s="660" t="str">
        <f>'PLEASE FILL IN HERE FIRST!!!'!B29</f>
        <v>info@ntzs.si</v>
      </c>
      <c r="D48" s="660"/>
      <c r="E48" s="661"/>
      <c r="F48" s="651"/>
      <c r="G48" s="652"/>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x14ac:dyDescent="0.15">
      <c r="A49"/>
      <c r="B49"/>
      <c r="C49"/>
      <c r="E49"/>
      <c r="F49" s="648"/>
      <c r="G49" s="648"/>
      <c r="H49" s="11"/>
      <c r="J49"/>
      <c r="K49"/>
      <c r="L49"/>
      <c r="M49"/>
      <c r="N49"/>
      <c r="O49"/>
      <c r="P49"/>
      <c r="S49" s="60"/>
      <c r="T49" s="60"/>
      <c r="U49" s="60"/>
      <c r="V49" s="60"/>
      <c r="AC49" s="56" t="str">
        <f>IF($I$17="x",$V$2,"")</f>
        <v/>
      </c>
      <c r="AD49" s="43" t="str">
        <f>IF($I$17="x",$V$4,"")</f>
        <v/>
      </c>
      <c r="AE49" s="49"/>
    </row>
    <row r="50" spans="1:33" ht="16" x14ac:dyDescent="0.15">
      <c r="AC50" s="56" t="str">
        <f>IF($I$17="x",$U$2,"")</f>
        <v/>
      </c>
      <c r="AD50" s="43" t="str">
        <f>IF($I$17="x",$U$4,"")</f>
        <v/>
      </c>
      <c r="AE50" s="49"/>
    </row>
    <row r="51" spans="1:33" ht="16" x14ac:dyDescent="0.15">
      <c r="AC51" s="56" t="str">
        <f>IF($J$17="x",$V$2,"")</f>
        <v/>
      </c>
      <c r="AD51" s="43" t="str">
        <f>IF($J$17="x",$V$5,"")</f>
        <v/>
      </c>
      <c r="AE51" s="49"/>
    </row>
    <row r="52" spans="1:33" ht="17" thickBot="1" x14ac:dyDescent="0.2">
      <c r="AC52" s="58" t="str">
        <f>IF($J$17="x",$U$2,"")</f>
        <v/>
      </c>
      <c r="AD52" s="44" t="str">
        <f>IF($J$17="x",$U$5,"")</f>
        <v/>
      </c>
      <c r="AE52" s="50"/>
    </row>
    <row r="53" spans="1:33" ht="16" x14ac:dyDescent="0.15">
      <c r="AD53" s="55" t="str">
        <f>IF($H$18="x",$V$2,"")</f>
        <v/>
      </c>
      <c r="AE53" s="42" t="str">
        <f>IF($H$18="x",$V$3,"")</f>
        <v/>
      </c>
      <c r="AF53" s="48">
        <v>8</v>
      </c>
    </row>
    <row r="54" spans="1:33" ht="16" x14ac:dyDescent="0.15">
      <c r="AD54" s="56" t="str">
        <f>IF($H$18="x",$U$2,"")</f>
        <v/>
      </c>
      <c r="AE54" s="43" t="str">
        <f>IF($H$18="x",$U$3,"")</f>
        <v/>
      </c>
      <c r="AF54" s="49"/>
    </row>
    <row r="55" spans="1:33" ht="16" x14ac:dyDescent="0.15">
      <c r="AD55" s="56" t="str">
        <f>IF($I$18="x",$V$2,"")</f>
        <v/>
      </c>
      <c r="AE55" s="43" t="str">
        <f>IF($I$18="x",$V$4,"")</f>
        <v/>
      </c>
      <c r="AF55" s="49"/>
    </row>
    <row r="56" spans="1:33" ht="16" x14ac:dyDescent="0.15">
      <c r="AD56" s="56" t="str">
        <f>IF($I$18="x",$U$2,"")</f>
        <v/>
      </c>
      <c r="AE56" s="43" t="str">
        <f>IF($I$18="x",$U$4,"")</f>
        <v/>
      </c>
      <c r="AF56" s="49"/>
    </row>
    <row r="57" spans="1:33" ht="16" x14ac:dyDescent="0.15">
      <c r="AD57" s="56" t="str">
        <f>IF($J$18="x",$V$2,"")</f>
        <v/>
      </c>
      <c r="AE57" s="43" t="str">
        <f>IF($J$18="x",$V$5,"")</f>
        <v/>
      </c>
      <c r="AF57" s="49"/>
    </row>
    <row r="58" spans="1:33" ht="17" thickBot="1" x14ac:dyDescent="0.2">
      <c r="AD58" s="58" t="str">
        <f>IF($J$18="x",$U$2,"")</f>
        <v/>
      </c>
      <c r="AE58" s="44" t="str">
        <f>IF($J$18="x",$U$5,"")</f>
        <v/>
      </c>
      <c r="AF58" s="50"/>
    </row>
    <row r="59" spans="1:33" ht="16" x14ac:dyDescent="0.15">
      <c r="AE59" s="55" t="str">
        <f>IF($H$19="x",$V$2,"")</f>
        <v/>
      </c>
      <c r="AF59" s="42" t="str">
        <f>IF($H$19="x",$V$3,"")</f>
        <v/>
      </c>
      <c r="AG59" s="48">
        <v>9</v>
      </c>
    </row>
    <row r="60" spans="1:33" ht="16" x14ac:dyDescent="0.15">
      <c r="AE60" s="56" t="str">
        <f>IF($H$19="x",$U$2,"")</f>
        <v/>
      </c>
      <c r="AF60" s="43" t="str">
        <f>IF($H$19="x",$U$3,"")</f>
        <v/>
      </c>
      <c r="AG60" s="49"/>
    </row>
    <row r="61" spans="1:33" ht="16" x14ac:dyDescent="0.15">
      <c r="AE61" s="56" t="str">
        <f>IF($I$19="x",$V$2,"")</f>
        <v/>
      </c>
      <c r="AF61" s="43" t="str">
        <f>IF($I$19="x",$V$4,"")</f>
        <v/>
      </c>
      <c r="AG61" s="49"/>
    </row>
    <row r="62" spans="1:33" ht="16" x14ac:dyDescent="0.15">
      <c r="AE62" s="56" t="str">
        <f>IF($I$19="x",$U$2,"")</f>
        <v/>
      </c>
      <c r="AF62" s="43" t="str">
        <f>IF($I$19="x",$U$4,"")</f>
        <v/>
      </c>
      <c r="AG62" s="49"/>
    </row>
    <row r="63" spans="1:33" ht="16" x14ac:dyDescent="0.15">
      <c r="AE63" s="56" t="str">
        <f>IF($J$19="x",$V$2,"")</f>
        <v/>
      </c>
      <c r="AF63" s="43" t="str">
        <f>IF($J$19="x",$V$5,"")</f>
        <v/>
      </c>
      <c r="AG63" s="49"/>
    </row>
    <row r="64" spans="1:33" ht="17" thickBot="1" x14ac:dyDescent="0.2">
      <c r="AE64" s="58" t="str">
        <f>IF($J$19="x",$U$2,"")</f>
        <v/>
      </c>
      <c r="AF64" s="44" t="str">
        <f>IF($J$19="x",$U$5,"")</f>
        <v/>
      </c>
      <c r="AG64" s="50"/>
    </row>
    <row r="65" spans="32:36" ht="16" x14ac:dyDescent="0.15">
      <c r="AF65" s="55" t="str">
        <f>IF($H$20="x",$V$2,"")</f>
        <v/>
      </c>
      <c r="AG65" s="42" t="str">
        <f>IF($H$20="x",$V$3,"")</f>
        <v/>
      </c>
      <c r="AH65" s="48">
        <v>10</v>
      </c>
    </row>
    <row r="66" spans="32:36" ht="16" x14ac:dyDescent="0.15">
      <c r="AF66" s="56" t="str">
        <f>IF($H$20="x",$U$2,"")</f>
        <v/>
      </c>
      <c r="AG66" s="43" t="str">
        <f>IF($H$20="x",$U$3,"")</f>
        <v/>
      </c>
      <c r="AH66" s="49"/>
    </row>
    <row r="67" spans="32:36" ht="16" x14ac:dyDescent="0.15">
      <c r="AF67" s="56" t="str">
        <f>IF($I$20="x",$V$2,"")</f>
        <v/>
      </c>
      <c r="AG67" s="43" t="str">
        <f>IF($I$20="x",$V$4,"")</f>
        <v/>
      </c>
      <c r="AH67" s="49"/>
    </row>
    <row r="68" spans="32:36" ht="16" x14ac:dyDescent="0.15">
      <c r="AF68" s="56" t="str">
        <f>IF($I$20="x",$U$2,"")</f>
        <v/>
      </c>
      <c r="AG68" s="43" t="str">
        <f>IF($I$20="x",$U$4,"")</f>
        <v/>
      </c>
      <c r="AH68" s="49"/>
    </row>
    <row r="69" spans="32:36" ht="16" x14ac:dyDescent="0.15">
      <c r="AF69" s="56" t="str">
        <f>IF($J$20="x",$V$2,"")</f>
        <v/>
      </c>
      <c r="AG69" s="43" t="str">
        <f>IF($J$20="x",$V$5,"")</f>
        <v/>
      </c>
      <c r="AH69" s="49"/>
    </row>
    <row r="70" spans="32:36" ht="17" thickBot="1" x14ac:dyDescent="0.2">
      <c r="AF70" s="58" t="str">
        <f>IF($J$20="x",$U$2,"")</f>
        <v/>
      </c>
      <c r="AG70" s="44" t="str">
        <f>IF($J$20="x",$U$5,"")</f>
        <v/>
      </c>
      <c r="AH70" s="50"/>
    </row>
    <row r="71" spans="32:36" ht="16" x14ac:dyDescent="0.15">
      <c r="AG71" s="55" t="str">
        <f>IF($H$21="x",$V$2,"")</f>
        <v/>
      </c>
      <c r="AH71" s="42" t="str">
        <f>IF($H$21="x",$V$3,"")</f>
        <v/>
      </c>
      <c r="AI71" s="48">
        <v>11</v>
      </c>
    </row>
    <row r="72" spans="32:36" ht="16" x14ac:dyDescent="0.15">
      <c r="AG72" s="56" t="str">
        <f>IF($H$21="x",$U$2,"")</f>
        <v/>
      </c>
      <c r="AH72" s="43" t="str">
        <f>IF($H$21="x",$U$3,"")</f>
        <v/>
      </c>
      <c r="AI72" s="49"/>
    </row>
    <row r="73" spans="32:36" ht="16" x14ac:dyDescent="0.15">
      <c r="AG73" s="56" t="str">
        <f>IF($I$21="x",$V$2,"")</f>
        <v/>
      </c>
      <c r="AH73" s="43" t="str">
        <f>IF($I$21="x",$V$4,"")</f>
        <v/>
      </c>
      <c r="AI73" s="49"/>
    </row>
    <row r="74" spans="32:36" ht="16" x14ac:dyDescent="0.15">
      <c r="AG74" s="56" t="str">
        <f>IF($I$21="x",$U$2,"")</f>
        <v/>
      </c>
      <c r="AH74" s="43" t="str">
        <f>IF($I$21="x",$U$4,"")</f>
        <v/>
      </c>
      <c r="AI74" s="49"/>
    </row>
    <row r="75" spans="32:36" ht="16" x14ac:dyDescent="0.15">
      <c r="AG75" s="56" t="str">
        <f>IF($J$21="x",$V$2,"")</f>
        <v/>
      </c>
      <c r="AH75" s="43" t="str">
        <f>IF($J$21="x",$V$5,"")</f>
        <v/>
      </c>
      <c r="AI75" s="49"/>
    </row>
    <row r="76" spans="32:36" ht="17" thickBot="1" x14ac:dyDescent="0.2">
      <c r="AG76" s="58" t="str">
        <f>IF($J$21="x",$U$2,"")</f>
        <v/>
      </c>
      <c r="AH76" s="44" t="str">
        <f>IF($J$21="x",$U$5,"")</f>
        <v/>
      </c>
      <c r="AI76" s="50"/>
    </row>
    <row r="77" spans="32:36" ht="16" x14ac:dyDescent="0.15">
      <c r="AH77" s="55" t="str">
        <f>IF($H$22="x",$V$2,"")</f>
        <v/>
      </c>
      <c r="AI77" s="42" t="str">
        <f>IF($H$22="x",$V$3,"")</f>
        <v/>
      </c>
      <c r="AJ77" s="48">
        <v>12</v>
      </c>
    </row>
    <row r="78" spans="32:36" ht="16" x14ac:dyDescent="0.15">
      <c r="AH78" s="56" t="str">
        <f>IF($H$22="x",$U$2,"")</f>
        <v/>
      </c>
      <c r="AI78" s="43" t="str">
        <f>IF($H$22="x",$U$3,"")</f>
        <v/>
      </c>
      <c r="AJ78" s="49"/>
    </row>
    <row r="79" spans="32:36" ht="16" x14ac:dyDescent="0.15">
      <c r="AH79" s="56" t="str">
        <f>IF($I$22="x",$V$2,"")</f>
        <v/>
      </c>
      <c r="AI79" s="43" t="str">
        <f>IF($I$22="x",$V$4,"")</f>
        <v/>
      </c>
      <c r="AJ79" s="49"/>
    </row>
    <row r="80" spans="32:36" ht="16" x14ac:dyDescent="0.15">
      <c r="AH80" s="56" t="str">
        <f>IF($I$22="x",$U$2,"")</f>
        <v/>
      </c>
      <c r="AI80" s="43" t="str">
        <f>IF($I$22="x",$U$4,"")</f>
        <v/>
      </c>
      <c r="AJ80" s="49"/>
    </row>
    <row r="81" spans="34:39" ht="16" x14ac:dyDescent="0.15">
      <c r="AH81" s="56" t="str">
        <f>IF($J$22="x",$V$2,"")</f>
        <v/>
      </c>
      <c r="AI81" s="43" t="str">
        <f>IF($J$22="x",$V$5,"")</f>
        <v/>
      </c>
      <c r="AJ81" s="49"/>
    </row>
    <row r="82" spans="34:39" ht="17" thickBot="1" x14ac:dyDescent="0.2">
      <c r="AH82" s="58" t="str">
        <f>IF($J$22="x",$U$2,"")</f>
        <v/>
      </c>
      <c r="AI82" s="44" t="str">
        <f>IF($J$22="x",$U$5,"")</f>
        <v/>
      </c>
      <c r="AJ82" s="50"/>
    </row>
    <row r="83" spans="34:39" ht="16" x14ac:dyDescent="0.15">
      <c r="AI83" s="55" t="str">
        <f>IF($H$23="x",$V$2,"")</f>
        <v/>
      </c>
      <c r="AJ83" s="42" t="str">
        <f>IF($H$23="x",$V$3,"")</f>
        <v/>
      </c>
      <c r="AK83" s="48">
        <v>13</v>
      </c>
    </row>
    <row r="84" spans="34:39" ht="16" x14ac:dyDescent="0.15">
      <c r="AI84" s="56" t="str">
        <f>IF($H$23="x",$U$2,"")</f>
        <v/>
      </c>
      <c r="AJ84" s="43" t="str">
        <f>IF($H$23="x",$U$3,"")</f>
        <v/>
      </c>
      <c r="AK84" s="49"/>
    </row>
    <row r="85" spans="34:39" ht="16" x14ac:dyDescent="0.15">
      <c r="AI85" s="56" t="str">
        <f>IF($I$23="x",$V$2,"")</f>
        <v/>
      </c>
      <c r="AJ85" s="43" t="str">
        <f>IF($I$23="x",$V$4,"")</f>
        <v/>
      </c>
      <c r="AK85" s="49"/>
    </row>
    <row r="86" spans="34:39" ht="16" x14ac:dyDescent="0.15">
      <c r="AI86" s="56" t="str">
        <f>IF($I$23="x",$U$2,"")</f>
        <v/>
      </c>
      <c r="AJ86" s="43" t="str">
        <f>IF($I$23="x",$U$4,"")</f>
        <v/>
      </c>
      <c r="AK86" s="49"/>
    </row>
    <row r="87" spans="34:39" ht="16" x14ac:dyDescent="0.15">
      <c r="AI87" s="56" t="str">
        <f>IF($J$23="x",$V$2,"")</f>
        <v/>
      </c>
      <c r="AJ87" s="43" t="str">
        <f>IF($J$23="x",$V$5,"")</f>
        <v/>
      </c>
      <c r="AK87" s="49"/>
    </row>
    <row r="88" spans="34:39" ht="17" thickBot="1" x14ac:dyDescent="0.2">
      <c r="AI88" s="58" t="str">
        <f>IF($J$23="x",$U$2,"")</f>
        <v/>
      </c>
      <c r="AJ88" s="44" t="str">
        <f>IF($J$23="x",$U$5,"")</f>
        <v/>
      </c>
      <c r="AK88" s="50"/>
    </row>
    <row r="89" spans="34:39" ht="16" x14ac:dyDescent="0.15">
      <c r="AJ89" s="55" t="str">
        <f>IF($H$24="x",$V$2,"")</f>
        <v/>
      </c>
      <c r="AK89" s="42" t="str">
        <f>IF($H$24="x",$V$3,"")</f>
        <v/>
      </c>
      <c r="AL89" s="48">
        <v>14</v>
      </c>
    </row>
    <row r="90" spans="34:39" ht="16" x14ac:dyDescent="0.15">
      <c r="AJ90" s="56" t="str">
        <f>IF($H$24="x",$U$2,"")</f>
        <v/>
      </c>
      <c r="AK90" s="43" t="str">
        <f>IF($H$24="x",$U$3,"")</f>
        <v/>
      </c>
      <c r="AL90" s="49"/>
    </row>
    <row r="91" spans="34:39" ht="16" x14ac:dyDescent="0.15">
      <c r="AJ91" s="56" t="str">
        <f>IF($I$24="x",$V$2,"")</f>
        <v/>
      </c>
      <c r="AK91" s="43" t="str">
        <f>IF($I$24="x",$V$4,"")</f>
        <v/>
      </c>
      <c r="AL91" s="49"/>
    </row>
    <row r="92" spans="34:39" ht="16" x14ac:dyDescent="0.15">
      <c r="AJ92" s="56" t="str">
        <f>IF($I$24="x",$U$2,"")</f>
        <v/>
      </c>
      <c r="AK92" s="43" t="str">
        <f>IF($I$24="x",$U$4,"")</f>
        <v/>
      </c>
      <c r="AL92" s="49"/>
    </row>
    <row r="93" spans="34:39" ht="16" x14ac:dyDescent="0.15">
      <c r="AJ93" s="56" t="str">
        <f>IF($J$24="x",$V$2,"")</f>
        <v/>
      </c>
      <c r="AK93" s="43" t="str">
        <f>IF($J$24="x",$V$5,"")</f>
        <v/>
      </c>
      <c r="AL93" s="49"/>
    </row>
    <row r="94" spans="34:39" ht="17" thickBot="1" x14ac:dyDescent="0.2">
      <c r="AJ94" s="58" t="str">
        <f>IF($J$24="x",$U$2,"")</f>
        <v/>
      </c>
      <c r="AK94" s="44" t="str">
        <f>IF($J$24="x",$U$5,"")</f>
        <v/>
      </c>
      <c r="AL94" s="50"/>
    </row>
    <row r="95" spans="34:39" ht="16" x14ac:dyDescent="0.15">
      <c r="AK95" s="55" t="str">
        <f>IF($H$25="x",$V$2,"")</f>
        <v/>
      </c>
      <c r="AL95" s="42" t="str">
        <f>IF($H$25="x",$V$3,"")</f>
        <v/>
      </c>
      <c r="AM95" s="48">
        <v>15</v>
      </c>
    </row>
    <row r="96" spans="34:39" ht="16" x14ac:dyDescent="0.15">
      <c r="AK96" s="56" t="str">
        <f>IF($H$25="x",$U$2,"")</f>
        <v/>
      </c>
      <c r="AL96" s="43" t="str">
        <f>IF($H$25="x",$U$3,"")</f>
        <v/>
      </c>
      <c r="AM96" s="49"/>
    </row>
    <row r="97" spans="37:41" ht="16" x14ac:dyDescent="0.15">
      <c r="AK97" s="56" t="str">
        <f>IF($I$25="x",$V$2,"")</f>
        <v/>
      </c>
      <c r="AL97" s="43" t="str">
        <f>IF($I$25="x",$V$4,"")</f>
        <v/>
      </c>
      <c r="AM97" s="49"/>
    </row>
    <row r="98" spans="37:41" ht="16" x14ac:dyDescent="0.15">
      <c r="AK98" s="56" t="str">
        <f>IF($I$25="x",$U$2,"")</f>
        <v/>
      </c>
      <c r="AL98" s="43" t="str">
        <f>IF($I$25="x",$U$4,"")</f>
        <v/>
      </c>
      <c r="AM98" s="49"/>
    </row>
    <row r="99" spans="37:41" ht="16" x14ac:dyDescent="0.15">
      <c r="AK99" s="56" t="str">
        <f>IF($J$25="x",$V$2,"")</f>
        <v/>
      </c>
      <c r="AL99" s="43" t="str">
        <f>IF($J$25="x",$V$5,"")</f>
        <v/>
      </c>
      <c r="AM99" s="49"/>
    </row>
    <row r="100" spans="37:41" ht="17" thickBot="1" x14ac:dyDescent="0.2">
      <c r="AK100" s="58" t="str">
        <f>IF($J$25="x",$U$2,"")</f>
        <v/>
      </c>
      <c r="AL100" s="44" t="str">
        <f>IF($J$25="x",$U$5,"")</f>
        <v/>
      </c>
      <c r="AM100" s="50"/>
    </row>
    <row r="101" spans="37:41" ht="16" x14ac:dyDescent="0.15">
      <c r="AL101" s="55" t="str">
        <f>IF($H$26="x",$V$2,"")</f>
        <v/>
      </c>
      <c r="AM101" s="42" t="str">
        <f>IF($H$26="x",$V$3,"")</f>
        <v/>
      </c>
      <c r="AN101" s="48">
        <v>16</v>
      </c>
    </row>
    <row r="102" spans="37:41" ht="16" x14ac:dyDescent="0.15">
      <c r="AL102" s="56" t="str">
        <f>IF($H$26="x",$U$2,"")</f>
        <v/>
      </c>
      <c r="AM102" s="43" t="str">
        <f>IF($H$26="x",$U$3,"")</f>
        <v/>
      </c>
      <c r="AN102" s="49"/>
    </row>
    <row r="103" spans="37:41" ht="16" x14ac:dyDescent="0.15">
      <c r="AL103" s="56" t="str">
        <f>IF($I$26="x",$V$2,"")</f>
        <v/>
      </c>
      <c r="AM103" s="43" t="str">
        <f>IF($I$26="x",$V$4,"")</f>
        <v/>
      </c>
      <c r="AN103" s="49"/>
    </row>
    <row r="104" spans="37:41" ht="16" x14ac:dyDescent="0.15">
      <c r="AL104" s="56" t="str">
        <f>IF($I$26="x",$U$2,"")</f>
        <v/>
      </c>
      <c r="AM104" s="43" t="str">
        <f>IF($I$26="x",$U$4,"")</f>
        <v/>
      </c>
      <c r="AN104" s="49"/>
    </row>
    <row r="105" spans="37:41" ht="16" x14ac:dyDescent="0.15">
      <c r="AL105" s="56" t="str">
        <f>IF($J$26="x",$V$2,"")</f>
        <v/>
      </c>
      <c r="AM105" s="43" t="str">
        <f>IF($J$26="x",$V$5,"")</f>
        <v/>
      </c>
      <c r="AN105" s="49"/>
    </row>
    <row r="106" spans="37:41" ht="17" thickBot="1" x14ac:dyDescent="0.2">
      <c r="AL106" s="58" t="str">
        <f>IF($J$26="x",$U$2,"")</f>
        <v/>
      </c>
      <c r="AM106" s="44" t="str">
        <f>IF($J$26="x",$U$5,"")</f>
        <v/>
      </c>
      <c r="AN106" s="50"/>
    </row>
    <row r="107" spans="37:41" ht="16" x14ac:dyDescent="0.15">
      <c r="AM107" s="55" t="str">
        <f>IF($H$27="x",$V$2,"")</f>
        <v/>
      </c>
      <c r="AN107" s="42" t="str">
        <f>IF($H$27="x",$V$3,"")</f>
        <v/>
      </c>
      <c r="AO107" s="48">
        <v>17</v>
      </c>
    </row>
    <row r="108" spans="37:41" ht="16" x14ac:dyDescent="0.15">
      <c r="AM108" s="56" t="str">
        <f>IF($H$27="x",$U$2,"")</f>
        <v/>
      </c>
      <c r="AN108" s="43" t="str">
        <f>IF($H$27="x",$U$3,"")</f>
        <v/>
      </c>
      <c r="AO108" s="49"/>
    </row>
    <row r="109" spans="37:41" ht="16" x14ac:dyDescent="0.15">
      <c r="AM109" s="56" t="str">
        <f>IF($I$27="x",$V$2,"")</f>
        <v/>
      </c>
      <c r="AN109" s="43" t="str">
        <f>IF($I$27="x",$V$4,"")</f>
        <v/>
      </c>
      <c r="AO109" s="49"/>
    </row>
    <row r="110" spans="37:41" ht="16" x14ac:dyDescent="0.15">
      <c r="AM110" s="56" t="str">
        <f>IF($I$27="x",$U$2,"")</f>
        <v/>
      </c>
      <c r="AN110" s="43" t="str">
        <f>IF($I$27="x",$U$4,"")</f>
        <v/>
      </c>
      <c r="AO110" s="49"/>
    </row>
    <row r="111" spans="37:41" ht="16" x14ac:dyDescent="0.15">
      <c r="AM111" s="56" t="str">
        <f>IF($J$27="x",$V$2,"")</f>
        <v/>
      </c>
      <c r="AN111" s="43" t="str">
        <f>IF($J$27="x",$V$5,"")</f>
        <v/>
      </c>
      <c r="AO111" s="49"/>
    </row>
    <row r="112" spans="37:41" ht="17" thickBot="1" x14ac:dyDescent="0.2">
      <c r="AM112" s="58" t="str">
        <f>IF($J$27="x",$U$2,"")</f>
        <v/>
      </c>
      <c r="AN112" s="44" t="str">
        <f>IF($J$27="x",$U$5,"")</f>
        <v/>
      </c>
      <c r="AO112" s="50"/>
    </row>
    <row r="113" spans="40:44" ht="16" x14ac:dyDescent="0.15">
      <c r="AN113" s="55" t="str">
        <f>IF($H$28="x",$V$2,"")</f>
        <v/>
      </c>
      <c r="AO113" s="42" t="str">
        <f>IF($H$28="x",$V$3,"")</f>
        <v/>
      </c>
      <c r="AP113" s="48">
        <v>18</v>
      </c>
    </row>
    <row r="114" spans="40:44" ht="16" x14ac:dyDescent="0.15">
      <c r="AN114" s="56" t="str">
        <f>IF($H$28="x",$U$2,"")</f>
        <v/>
      </c>
      <c r="AO114" s="43" t="str">
        <f>IF($H$28="x",$U$3,"")</f>
        <v/>
      </c>
      <c r="AP114" s="49"/>
    </row>
    <row r="115" spans="40:44" ht="16" x14ac:dyDescent="0.15">
      <c r="AN115" s="56" t="str">
        <f>IF($I$28="x",$V$2,"")</f>
        <v/>
      </c>
      <c r="AO115" s="43" t="str">
        <f>IF($I$28="x",$V$4,"")</f>
        <v/>
      </c>
      <c r="AP115" s="49"/>
    </row>
    <row r="116" spans="40:44" ht="16" x14ac:dyDescent="0.15">
      <c r="AN116" s="56" t="str">
        <f>IF($I$28="x",$U$2,"")</f>
        <v/>
      </c>
      <c r="AO116" s="43" t="str">
        <f>IF($I$28="x",$U$4,"")</f>
        <v/>
      </c>
      <c r="AP116" s="49"/>
    </row>
    <row r="117" spans="40:44" ht="16" x14ac:dyDescent="0.15">
      <c r="AN117" s="56" t="str">
        <f>IF($J$28="x",$V$2,"")</f>
        <v/>
      </c>
      <c r="AO117" s="43" t="str">
        <f>IF($J$28="x",$V$5,"")</f>
        <v/>
      </c>
      <c r="AP117" s="49"/>
    </row>
    <row r="118" spans="40:44" ht="17" thickBot="1" x14ac:dyDescent="0.2">
      <c r="AN118" s="58" t="str">
        <f>IF($J$28="x",$U$2,"")</f>
        <v/>
      </c>
      <c r="AO118" s="44" t="str">
        <f>IF($J$28="x",$U$5,"")</f>
        <v/>
      </c>
      <c r="AP118" s="50"/>
    </row>
    <row r="119" spans="40:44" ht="16" x14ac:dyDescent="0.15">
      <c r="AO119" s="55" t="str">
        <f>IF($H$29="x",$V$2,"")</f>
        <v/>
      </c>
      <c r="AP119" s="42" t="str">
        <f>IF($H$29="x",$V$3,"")</f>
        <v/>
      </c>
      <c r="AQ119" s="48">
        <v>19</v>
      </c>
    </row>
    <row r="120" spans="40:44" ht="16" x14ac:dyDescent="0.15">
      <c r="AO120" s="56" t="str">
        <f>IF($H$29="x",$U$2,"")</f>
        <v/>
      </c>
      <c r="AP120" s="43" t="str">
        <f>IF($H$29="x",$U$3,"")</f>
        <v/>
      </c>
      <c r="AQ120" s="49"/>
    </row>
    <row r="121" spans="40:44" ht="16" x14ac:dyDescent="0.15">
      <c r="AO121" s="56" t="str">
        <f>IF($I$29="x",$V$2,"")</f>
        <v/>
      </c>
      <c r="AP121" s="43" t="str">
        <f>IF($I$29="x",$V$4,"")</f>
        <v/>
      </c>
      <c r="AQ121" s="49"/>
    </row>
    <row r="122" spans="40:44" ht="16" x14ac:dyDescent="0.15">
      <c r="AO122" s="56" t="str">
        <f>IF($I$29="x",$U$2,"")</f>
        <v/>
      </c>
      <c r="AP122" s="43" t="str">
        <f>IF($I$29="x",$U$4,"")</f>
        <v/>
      </c>
      <c r="AQ122" s="49"/>
    </row>
    <row r="123" spans="40:44" ht="16" x14ac:dyDescent="0.15">
      <c r="AO123" s="56" t="str">
        <f>IF($J$29="x",$V$2,"")</f>
        <v/>
      </c>
      <c r="AP123" s="43" t="str">
        <f>IF($J$29="x",$V$5,"")</f>
        <v/>
      </c>
      <c r="AQ123" s="49"/>
    </row>
    <row r="124" spans="40:44" ht="17" thickBot="1" x14ac:dyDescent="0.2">
      <c r="AO124" s="58" t="str">
        <f>IF($J$29="x",$U$2,"")</f>
        <v/>
      </c>
      <c r="AP124" s="44" t="str">
        <f>IF($J$29="x",$U$5,"")</f>
        <v/>
      </c>
      <c r="AQ124" s="50"/>
    </row>
    <row r="125" spans="40:44" ht="16" x14ac:dyDescent="0.15">
      <c r="AP125" s="55" t="str">
        <f>IF($H$30="x",$V$2,"")</f>
        <v/>
      </c>
      <c r="AQ125" s="42" t="str">
        <f>IF($H$30="x",$V$3,"")</f>
        <v/>
      </c>
      <c r="AR125" s="48">
        <v>20</v>
      </c>
    </row>
    <row r="126" spans="40:44" ht="16" x14ac:dyDescent="0.15">
      <c r="AP126" s="56" t="str">
        <f>IF($H$30="x",$U$2,"")</f>
        <v/>
      </c>
      <c r="AQ126" s="43" t="str">
        <f>IF($H$30="x",$U$3,"")</f>
        <v/>
      </c>
      <c r="AR126" s="49"/>
    </row>
    <row r="127" spans="40:44" ht="16" x14ac:dyDescent="0.15">
      <c r="AP127" s="56" t="str">
        <f>IF($I$30="x",$V$2,"")</f>
        <v/>
      </c>
      <c r="AQ127" s="43" t="str">
        <f>IF($I$30="x",$V$4,"")</f>
        <v/>
      </c>
      <c r="AR127" s="49"/>
    </row>
    <row r="128" spans="40:44" ht="16" x14ac:dyDescent="0.15">
      <c r="AP128" s="56" t="str">
        <f>IF($I$30="x",$U$2,"")</f>
        <v/>
      </c>
      <c r="AQ128" s="43" t="str">
        <f>IF($I$30="x",$U$4,"")</f>
        <v/>
      </c>
      <c r="AR128" s="49"/>
    </row>
    <row r="129" spans="42:47" ht="16" x14ac:dyDescent="0.15">
      <c r="AP129" s="56" t="str">
        <f>IF($J$30="x",$V$2,"")</f>
        <v/>
      </c>
      <c r="AQ129" s="43" t="str">
        <f>IF($J$30="x",$V$5,"")</f>
        <v/>
      </c>
      <c r="AR129" s="49"/>
    </row>
    <row r="130" spans="42:47" ht="17" thickBot="1" x14ac:dyDescent="0.2">
      <c r="AP130" s="58" t="str">
        <f>IF($J$30="x",$U$2,"")</f>
        <v/>
      </c>
      <c r="AQ130" s="44" t="str">
        <f>IF($J$30="x",$U$5,"")</f>
        <v/>
      </c>
      <c r="AR130" s="50"/>
    </row>
    <row r="131" spans="42:47" ht="16" x14ac:dyDescent="0.15">
      <c r="AQ131" s="55" t="str">
        <f>IF($H$31="x",$V$2,"")</f>
        <v/>
      </c>
      <c r="AR131" s="42" t="str">
        <f>IF($H$31="x",$V$3,"")</f>
        <v/>
      </c>
      <c r="AS131" s="48">
        <v>21</v>
      </c>
    </row>
    <row r="132" spans="42:47" ht="16" x14ac:dyDescent="0.15">
      <c r="AQ132" s="56" t="str">
        <f>IF($H$31="x",$U$2,"")</f>
        <v/>
      </c>
      <c r="AR132" s="43" t="str">
        <f>IF($H$31="x",$U$3,"")</f>
        <v/>
      </c>
      <c r="AS132" s="49"/>
    </row>
    <row r="133" spans="42:47" ht="16" x14ac:dyDescent="0.15">
      <c r="AQ133" s="56" t="str">
        <f>IF($I$31="x",$V$2,"")</f>
        <v/>
      </c>
      <c r="AR133" s="43" t="str">
        <f>IF($I$31="x",$V$4,"")</f>
        <v/>
      </c>
      <c r="AS133" s="49"/>
    </row>
    <row r="134" spans="42:47" ht="16" x14ac:dyDescent="0.15">
      <c r="AQ134" s="56" t="str">
        <f>IF($I$31="x",$U$2,"")</f>
        <v/>
      </c>
      <c r="AR134" s="43" t="str">
        <f>IF($I$31="x",$U$4,"")</f>
        <v/>
      </c>
      <c r="AS134" s="49"/>
    </row>
    <row r="135" spans="42:47" ht="16" x14ac:dyDescent="0.15">
      <c r="AQ135" s="56" t="str">
        <f>IF($J$31="x",$V$2,"")</f>
        <v/>
      </c>
      <c r="AR135" s="43" t="str">
        <f>IF($J$31="x",$V$5,"")</f>
        <v/>
      </c>
      <c r="AS135" s="49"/>
    </row>
    <row r="136" spans="42:47" ht="17" thickBot="1" x14ac:dyDescent="0.2">
      <c r="AQ136" s="58" t="str">
        <f>IF($J$31="x",$U$2,"")</f>
        <v/>
      </c>
      <c r="AR136" s="44" t="str">
        <f>IF($J$31="x",$U$5,"")</f>
        <v/>
      </c>
      <c r="AS136" s="50"/>
    </row>
    <row r="137" spans="42:47" ht="16" x14ac:dyDescent="0.15">
      <c r="AR137" s="55" t="str">
        <f>IF($H$32="x",$V$2,"")</f>
        <v/>
      </c>
      <c r="AS137" s="42" t="str">
        <f>IF($H$32="x",$V$3,"")</f>
        <v/>
      </c>
      <c r="AT137" s="48">
        <v>22</v>
      </c>
    </row>
    <row r="138" spans="42:47" ht="16" x14ac:dyDescent="0.15">
      <c r="AR138" s="56" t="str">
        <f>IF($H$32="x",$U$2,"")</f>
        <v/>
      </c>
      <c r="AS138" s="43" t="str">
        <f>IF($H$32="x",$U$3,"")</f>
        <v/>
      </c>
      <c r="AT138" s="49"/>
    </row>
    <row r="139" spans="42:47" ht="16" x14ac:dyDescent="0.15">
      <c r="AR139" s="56" t="str">
        <f>IF($I$32="x",$V$2,"")</f>
        <v/>
      </c>
      <c r="AS139" s="43" t="str">
        <f>IF($I$32="x",$V$4,"")</f>
        <v/>
      </c>
      <c r="AT139" s="49"/>
    </row>
    <row r="140" spans="42:47" ht="16" x14ac:dyDescent="0.15">
      <c r="AR140" s="56" t="str">
        <f>IF($I$32="x",$U$2,"")</f>
        <v/>
      </c>
      <c r="AS140" s="43" t="str">
        <f>IF($I$32="x",$U$4,"")</f>
        <v/>
      </c>
      <c r="AT140" s="49"/>
    </row>
    <row r="141" spans="42:47" ht="16" x14ac:dyDescent="0.15">
      <c r="AR141" s="56" t="str">
        <f>IF($J$32="x",$V$2,"")</f>
        <v/>
      </c>
      <c r="AS141" s="43" t="str">
        <f>IF($J$32="x",$V$5,"")</f>
        <v/>
      </c>
      <c r="AT141" s="49"/>
    </row>
    <row r="142" spans="42:47" ht="17" thickBot="1" x14ac:dyDescent="0.2">
      <c r="AR142" s="58" t="str">
        <f>IF($J$32="x",$U$2,"")</f>
        <v/>
      </c>
      <c r="AS142" s="44" t="str">
        <f>IF($J$32="x",$U$5,"")</f>
        <v/>
      </c>
      <c r="AT142" s="50"/>
    </row>
    <row r="143" spans="42:47" ht="16" x14ac:dyDescent="0.15">
      <c r="AS143" s="55" t="str">
        <f>IF($H$33="x",$V$2,"")</f>
        <v/>
      </c>
      <c r="AT143" s="42" t="str">
        <f>IF($H$33="x",$V$3,"")</f>
        <v/>
      </c>
      <c r="AU143" s="48">
        <v>23</v>
      </c>
    </row>
    <row r="144" spans="42:47" ht="16" x14ac:dyDescent="0.15">
      <c r="AS144" s="56" t="str">
        <f>IF($H$33="x",$U$2,"")</f>
        <v/>
      </c>
      <c r="AT144" s="43" t="str">
        <f>IF($H$33="x",$U$3,"")</f>
        <v/>
      </c>
      <c r="AU144" s="49"/>
    </row>
    <row r="145" spans="45:49" ht="16" x14ac:dyDescent="0.15">
      <c r="AS145" s="56" t="str">
        <f>IF($I$33="x",$V$2,"")</f>
        <v/>
      </c>
      <c r="AT145" s="43" t="str">
        <f>IF($I$33="x",$V$4,"")</f>
        <v/>
      </c>
      <c r="AU145" s="49"/>
    </row>
    <row r="146" spans="45:49" ht="16" x14ac:dyDescent="0.15">
      <c r="AS146" s="56" t="str">
        <f>IF($I$33="x",$U$2,"")</f>
        <v/>
      </c>
      <c r="AT146" s="43" t="str">
        <f>IF($I$33="x",$U$4,"")</f>
        <v/>
      </c>
      <c r="AU146" s="49"/>
    </row>
    <row r="147" spans="45:49" ht="16" x14ac:dyDescent="0.15">
      <c r="AS147" s="56" t="str">
        <f>IF($J$33="x",$V$2,"")</f>
        <v/>
      </c>
      <c r="AT147" s="43" t="str">
        <f>IF($J$33="x",$V$5,"")</f>
        <v/>
      </c>
      <c r="AU147" s="49"/>
    </row>
    <row r="148" spans="45:49" ht="17" thickBot="1" x14ac:dyDescent="0.2">
      <c r="AS148" s="58" t="str">
        <f>IF($J$33="x",$U$2,"")</f>
        <v/>
      </c>
      <c r="AT148" s="44" t="str">
        <f>IF($J$33="x",$U$5,"")</f>
        <v/>
      </c>
      <c r="AU148" s="50"/>
    </row>
    <row r="149" spans="45:49" ht="16" x14ac:dyDescent="0.15">
      <c r="AT149" s="55" t="str">
        <f>IF($H$34="x",$V$2,"")</f>
        <v/>
      </c>
      <c r="AU149" s="42" t="str">
        <f>IF($H$34="x",$V$3,"")</f>
        <v/>
      </c>
      <c r="AV149" s="48">
        <v>24</v>
      </c>
    </row>
    <row r="150" spans="45:49" ht="16" x14ac:dyDescent="0.15">
      <c r="AT150" s="56" t="str">
        <f>IF($H$34="x",$U$2,"")</f>
        <v/>
      </c>
      <c r="AU150" s="43" t="str">
        <f>IF($H$34="x",$U$3,"")</f>
        <v/>
      </c>
      <c r="AV150" s="49"/>
    </row>
    <row r="151" spans="45:49" ht="16" x14ac:dyDescent="0.15">
      <c r="AT151" s="56" t="str">
        <f>IF($I$34="x",$V$2,"")</f>
        <v/>
      </c>
      <c r="AU151" s="43" t="str">
        <f>IF($I$34="x",$V$4,"")</f>
        <v/>
      </c>
      <c r="AV151" s="49"/>
    </row>
    <row r="152" spans="45:49" ht="16" x14ac:dyDescent="0.15">
      <c r="AT152" s="56" t="str">
        <f>IF($I$34="x",$U$2,"")</f>
        <v/>
      </c>
      <c r="AU152" s="43" t="str">
        <f>IF($I$34="x",$U$4,"")</f>
        <v/>
      </c>
      <c r="AV152" s="49"/>
    </row>
    <row r="153" spans="45:49" ht="16" x14ac:dyDescent="0.15">
      <c r="AT153" s="56" t="str">
        <f>IF($J$34="x",$V$2,"")</f>
        <v/>
      </c>
      <c r="AU153" s="43" t="str">
        <f>IF($J$34="x",$V$5,"")</f>
        <v/>
      </c>
      <c r="AV153" s="49"/>
    </row>
    <row r="154" spans="45:49" ht="17" thickBot="1" x14ac:dyDescent="0.2">
      <c r="AT154" s="58" t="str">
        <f>IF($J$34="x",$U$2,"")</f>
        <v/>
      </c>
      <c r="AU154" s="44" t="str">
        <f>IF($J$34="x",$U$5,"")</f>
        <v/>
      </c>
      <c r="AV154" s="50"/>
    </row>
    <row r="155" spans="45:49" ht="16" x14ac:dyDescent="0.15">
      <c r="AU155" s="55" t="str">
        <f>IF($H$35="x",$V$2,"")</f>
        <v/>
      </c>
      <c r="AV155" s="42" t="str">
        <f>IF($H$35="x",$V$3,"")</f>
        <v/>
      </c>
      <c r="AW155" s="48">
        <v>25</v>
      </c>
    </row>
    <row r="156" spans="45:49" ht="16" x14ac:dyDescent="0.15">
      <c r="AU156" s="56" t="str">
        <f>IF($H$35="x",$U$2,"")</f>
        <v/>
      </c>
      <c r="AV156" s="43" t="str">
        <f>IF($H$35="x",$U$3,"")</f>
        <v/>
      </c>
      <c r="AW156" s="49"/>
    </row>
    <row r="157" spans="45:49" ht="16" x14ac:dyDescent="0.15">
      <c r="AU157" s="56" t="str">
        <f>IF($I$35="x",$V$2,"")</f>
        <v/>
      </c>
      <c r="AV157" s="43" t="str">
        <f>IF($I$35="x",$V$4,"")</f>
        <v/>
      </c>
      <c r="AW157" s="49"/>
    </row>
    <row r="158" spans="45:49" ht="16" x14ac:dyDescent="0.15">
      <c r="AU158" s="56" t="str">
        <f>IF($I$35="x",$U$2,"")</f>
        <v/>
      </c>
      <c r="AV158" s="43" t="str">
        <f>IF($I$35="x",$U$4,"")</f>
        <v/>
      </c>
      <c r="AW158" s="49"/>
    </row>
    <row r="159" spans="45:49" ht="16" x14ac:dyDescent="0.15">
      <c r="AU159" s="56" t="str">
        <f>IF($J$35="x",$V$2,"")</f>
        <v/>
      </c>
      <c r="AV159" s="43" t="str">
        <f>IF($J$35="x",$V$5,"")</f>
        <v/>
      </c>
      <c r="AW159" s="49"/>
    </row>
    <row r="160" spans="45:49" ht="17" thickBot="1" x14ac:dyDescent="0.2">
      <c r="AU160" s="58" t="str">
        <f>IF($J$35="x",$U$2,"")</f>
        <v/>
      </c>
      <c r="AV160" s="44" t="str">
        <f>IF($J$35="x",$U$5,"")</f>
        <v/>
      </c>
      <c r="AW160" s="50"/>
    </row>
    <row r="161" spans="48:52" ht="16" x14ac:dyDescent="0.15">
      <c r="AV161" s="55" t="str">
        <f>IF($H$36="x",$V$2,"")</f>
        <v/>
      </c>
      <c r="AW161" s="42" t="str">
        <f>IF($H$36="x",$V$3,"")</f>
        <v/>
      </c>
      <c r="AX161" s="48">
        <v>26</v>
      </c>
    </row>
    <row r="162" spans="48:52" ht="16" x14ac:dyDescent="0.15">
      <c r="AV162" s="56" t="str">
        <f>IF($H$36="x",$U$2,"")</f>
        <v/>
      </c>
      <c r="AW162" s="43" t="str">
        <f>IF($H$36="x",$U$3,"")</f>
        <v/>
      </c>
      <c r="AX162" s="49"/>
    </row>
    <row r="163" spans="48:52" ht="16" x14ac:dyDescent="0.15">
      <c r="AV163" s="56" t="str">
        <f>IF($I$36="x",$V$2,"")</f>
        <v/>
      </c>
      <c r="AW163" s="43" t="str">
        <f>IF($I$36="x",$V$4,"")</f>
        <v/>
      </c>
      <c r="AX163" s="49"/>
    </row>
    <row r="164" spans="48:52" ht="16" x14ac:dyDescent="0.15">
      <c r="AV164" s="56" t="str">
        <f>IF($I$36="x",$U$2,"")</f>
        <v/>
      </c>
      <c r="AW164" s="43" t="str">
        <f>IF($I$36="x",$U$4,"")</f>
        <v/>
      </c>
      <c r="AX164" s="49"/>
    </row>
    <row r="165" spans="48:52" ht="16" x14ac:dyDescent="0.15">
      <c r="AV165" s="56" t="str">
        <f>IF($J$36="x",$V$2,"")</f>
        <v/>
      </c>
      <c r="AW165" s="43" t="str">
        <f>IF($J$36="x",$V$5,"")</f>
        <v/>
      </c>
      <c r="AX165" s="49"/>
    </row>
    <row r="166" spans="48:52" ht="17" thickBot="1" x14ac:dyDescent="0.2">
      <c r="AV166" s="58" t="str">
        <f>IF($J$36="x",$U$2,"")</f>
        <v/>
      </c>
      <c r="AW166" s="44" t="str">
        <f>IF($J$36="x",$U$5,"")</f>
        <v/>
      </c>
      <c r="AX166" s="50"/>
    </row>
    <row r="167" spans="48:52" ht="16" x14ac:dyDescent="0.15">
      <c r="AW167" s="55" t="str">
        <f>IF($H$37="x",$V$2,"")</f>
        <v/>
      </c>
      <c r="AX167" s="42" t="str">
        <f>IF($H$37="x",$V$3,"")</f>
        <v/>
      </c>
      <c r="AY167" s="48">
        <v>27</v>
      </c>
    </row>
    <row r="168" spans="48:52" ht="16" x14ac:dyDescent="0.15">
      <c r="AW168" s="56" t="str">
        <f>IF($H$37="x",$U$2,"")</f>
        <v/>
      </c>
      <c r="AX168" s="43" t="str">
        <f>IF($H$37="x",$U$3,"")</f>
        <v/>
      </c>
      <c r="AY168" s="49"/>
    </row>
    <row r="169" spans="48:52" ht="16" x14ac:dyDescent="0.15">
      <c r="AW169" s="56" t="str">
        <f>IF($I$37="x",$V$2,"")</f>
        <v/>
      </c>
      <c r="AX169" s="43" t="str">
        <f>IF($I$37="x",$V$4,"")</f>
        <v/>
      </c>
      <c r="AY169" s="49"/>
    </row>
    <row r="170" spans="48:52" ht="16" x14ac:dyDescent="0.15">
      <c r="AW170" s="56" t="str">
        <f>IF($I$37="x",$U$2,"")</f>
        <v/>
      </c>
      <c r="AX170" s="43" t="str">
        <f>IF($I$37="x",$U$4,"")</f>
        <v/>
      </c>
      <c r="AY170" s="49"/>
    </row>
    <row r="171" spans="48:52" ht="16" x14ac:dyDescent="0.15">
      <c r="AW171" s="56" t="str">
        <f>IF($J$37="x",$V$2,"")</f>
        <v/>
      </c>
      <c r="AX171" s="43" t="str">
        <f>IF($J$37="x",$V$5,"")</f>
        <v/>
      </c>
      <c r="AY171" s="49"/>
    </row>
    <row r="172" spans="48:52" ht="17" thickBot="1" x14ac:dyDescent="0.2">
      <c r="AW172" s="58" t="str">
        <f>IF($J$37="x",$U$2,"")</f>
        <v/>
      </c>
      <c r="AX172" s="44" t="str">
        <f>IF($J$37="x",$U$5,"")</f>
        <v/>
      </c>
      <c r="AY172" s="50"/>
    </row>
    <row r="173" spans="48:52" ht="16" x14ac:dyDescent="0.15">
      <c r="AX173" s="55" t="str">
        <f>IF($H$38="x",$V$2,"")</f>
        <v/>
      </c>
      <c r="AY173" s="42" t="str">
        <f>IF($H$38="x",$V$3,"")</f>
        <v/>
      </c>
      <c r="AZ173" s="48">
        <v>28</v>
      </c>
    </row>
    <row r="174" spans="48:52" ht="16" x14ac:dyDescent="0.15">
      <c r="AX174" s="56" t="str">
        <f>IF($H$38="x",$U$2,"")</f>
        <v/>
      </c>
      <c r="AY174" s="43" t="str">
        <f>IF($H$38="x",$U$3,"")</f>
        <v/>
      </c>
      <c r="AZ174" s="49"/>
    </row>
    <row r="175" spans="48:52" ht="16" x14ac:dyDescent="0.15">
      <c r="AX175" s="56" t="str">
        <f>IF($I$38="x",$V$2,"")</f>
        <v/>
      </c>
      <c r="AY175" s="43" t="str">
        <f>IF($I$38="x",$V$4,"")</f>
        <v/>
      </c>
      <c r="AZ175" s="49"/>
    </row>
    <row r="176" spans="48:52" ht="16" x14ac:dyDescent="0.15">
      <c r="AX176" s="56" t="str">
        <f>IF($I$38="x",$U$2,"")</f>
        <v/>
      </c>
      <c r="AY176" s="43" t="str">
        <f>IF($I$38="x",$U$4,"")</f>
        <v/>
      </c>
      <c r="AZ176" s="49"/>
    </row>
    <row r="177" spans="50:54" ht="16" x14ac:dyDescent="0.15">
      <c r="AX177" s="56" t="str">
        <f>IF($J$38="x",$V$2,"")</f>
        <v/>
      </c>
      <c r="AY177" s="43" t="str">
        <f>IF($J$38="x",$V$5,"")</f>
        <v/>
      </c>
      <c r="AZ177" s="49"/>
    </row>
    <row r="178" spans="50:54" ht="17" thickBot="1" x14ac:dyDescent="0.2">
      <c r="AX178" s="58" t="str">
        <f>IF($J$38="x",$U$2,"")</f>
        <v/>
      </c>
      <c r="AY178" s="44" t="str">
        <f>IF($J$38="x",$U$5,"")</f>
        <v/>
      </c>
      <c r="AZ178" s="50"/>
    </row>
    <row r="179" spans="50:54" ht="16" x14ac:dyDescent="0.15">
      <c r="AY179" s="55" t="str">
        <f>IF($H$39="x",$V$2,"")</f>
        <v/>
      </c>
      <c r="AZ179" s="42" t="str">
        <f>IF($H$39="x",$V$3,"")</f>
        <v/>
      </c>
      <c r="BA179" s="48">
        <v>29</v>
      </c>
    </row>
    <row r="180" spans="50:54" ht="16" x14ac:dyDescent="0.15">
      <c r="AY180" s="56" t="str">
        <f>IF($H$39="x",$U$2,"")</f>
        <v/>
      </c>
      <c r="AZ180" s="43" t="str">
        <f>IF($H$39="x",$U$3,"")</f>
        <v/>
      </c>
      <c r="BA180" s="49"/>
    </row>
    <row r="181" spans="50:54" ht="16" x14ac:dyDescent="0.15">
      <c r="AY181" s="56" t="str">
        <f>IF($I$39="x",$V$2,"")</f>
        <v/>
      </c>
      <c r="AZ181" s="43" t="str">
        <f>IF($I$39="x",$V$4,"")</f>
        <v/>
      </c>
      <c r="BA181" s="49"/>
    </row>
    <row r="182" spans="50:54" ht="16" x14ac:dyDescent="0.15">
      <c r="AY182" s="56" t="str">
        <f>IF($I$39="x",$U$2,"")</f>
        <v/>
      </c>
      <c r="AZ182" s="43" t="str">
        <f>IF($I$39="x",$U$4,"")</f>
        <v/>
      </c>
      <c r="BA182" s="49"/>
    </row>
    <row r="183" spans="50:54" ht="16" x14ac:dyDescent="0.15">
      <c r="AY183" s="56" t="str">
        <f>IF($J$39="x",$V$2,"")</f>
        <v/>
      </c>
      <c r="AZ183" s="43" t="str">
        <f>IF($J$39="x",$V$5,"")</f>
        <v/>
      </c>
      <c r="BA183" s="49"/>
    </row>
    <row r="184" spans="50:54" ht="17" thickBot="1" x14ac:dyDescent="0.2">
      <c r="AY184" s="58" t="str">
        <f>IF($J$39="x",$U$2,"")</f>
        <v/>
      </c>
      <c r="AZ184" s="44" t="str">
        <f>IF($J$39="x",$U$5,"")</f>
        <v/>
      </c>
      <c r="BA184" s="50"/>
    </row>
    <row r="185" spans="50:54" ht="16" x14ac:dyDescent="0.15">
      <c r="AZ185" s="55" t="str">
        <f>IF($H$40="x",$V$2,"")</f>
        <v/>
      </c>
      <c r="BA185" s="42" t="str">
        <f>IF($H$40="x",$V$3,"")</f>
        <v/>
      </c>
      <c r="BB185" s="48">
        <v>30</v>
      </c>
    </row>
    <row r="186" spans="50:54" ht="16" x14ac:dyDescent="0.15">
      <c r="AZ186" s="56" t="str">
        <f>IF($H$40="x",$U$2,"")</f>
        <v/>
      </c>
      <c r="BA186" s="43" t="str">
        <f>IF($H$40="x",$U$3,"")</f>
        <v/>
      </c>
      <c r="BB186" s="49"/>
    </row>
    <row r="187" spans="50:54" ht="16" x14ac:dyDescent="0.15">
      <c r="AZ187" s="56" t="str">
        <f>IF($I$40="x",$V$2,"")</f>
        <v/>
      </c>
      <c r="BA187" s="43" t="str">
        <f>IF($I$40="x",$V$4,"")</f>
        <v/>
      </c>
      <c r="BB187" s="49"/>
    </row>
    <row r="188" spans="50:54" ht="16" x14ac:dyDescent="0.15">
      <c r="AZ188" s="56" t="str">
        <f>IF($I$40="x",$U$2,"")</f>
        <v/>
      </c>
      <c r="BA188" s="43" t="str">
        <f>IF($I$40="x",$U$4,"")</f>
        <v/>
      </c>
      <c r="BB188" s="49"/>
    </row>
    <row r="189" spans="50:54" ht="16" x14ac:dyDescent="0.15">
      <c r="AZ189" s="56" t="str">
        <f>IF($J$40="x",$V$2,"")</f>
        <v/>
      </c>
      <c r="BA189" s="43" t="str">
        <f>IF($J$40="x",$V$5,"")</f>
        <v/>
      </c>
      <c r="BB189" s="49"/>
    </row>
    <row r="190" spans="50:54" ht="17" thickBot="1" x14ac:dyDescent="0.2">
      <c r="AZ190" s="58" t="str">
        <f>IF($J$40="x",$U$2,"")</f>
        <v/>
      </c>
      <c r="BA190" s="44" t="str">
        <f>IF($J$40="x",$U$5,"")</f>
        <v/>
      </c>
      <c r="BB190" s="50"/>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x14ac:dyDescent="0.15"/>
  <sheetData/>
  <phoneticPr fontId="4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cp:lastModifiedBy>
  <cp:lastPrinted>2019-03-01T07:56:12Z</cp:lastPrinted>
  <dcterms:created xsi:type="dcterms:W3CDTF">2006-06-28T15:36:35Z</dcterms:created>
  <dcterms:modified xsi:type="dcterms:W3CDTF">2019-03-20T09:31:37Z</dcterms:modified>
</cp:coreProperties>
</file>