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4"/>
  <workbookPr showInkAnnotation="0" autoCompressPictures="0"/>
  <mc:AlternateContent xmlns:mc="http://schemas.openxmlformats.org/markup-compatibility/2006">
    <mc:Choice Requires="x15">
      <x15ac:absPath xmlns:x15ac="http://schemas.microsoft.com/office/spreadsheetml/2010/11/ac" url="/Users/shimin_yu/Library/Containers/com.microsoft.Excel/Data/Desktop/Competition Management/2018 Challenge/2018 BLR Open/"/>
    </mc:Choice>
  </mc:AlternateContent>
  <xr:revisionPtr revIDLastSave="0" documentId="13_ncr:1_{8F10B44D-3CB7-D34A-8EAF-1C513501418C}" xr6:coauthVersionLast="36" xr6:coauthVersionMax="36" xr10:uidLastSave="{00000000-0000-0000-0000-000000000000}"/>
  <workbookProtection workbookAlgorithmName="SHA-512" workbookHashValue="0RCwI6xSUmcRVgshS+JyctAv1kvNVOylKhtDaPl7hH2JUjAPE256m+c1ip0SmabckL4lgFfVsoU0+J5xgmf1Hw==" workbookSaltValue="DrDFhcgZe8jDkdFA0OIxjQ==" workbookSpinCount="100000" lockStructure="1"/>
  <bookViews>
    <workbookView xWindow="0" yWindow="460" windowWidth="24000" windowHeight="14960" tabRatio="706" activeTab="6"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Sports_Floor">Listes!$E$2:$E$20</definedName>
    <definedName name="Tables">Listes!$C$2:$C$129</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10" i="17" l="1"/>
  <c r="I105" i="7" l="1"/>
  <c r="I104" i="7"/>
  <c r="I122" i="7"/>
  <c r="D9" i="11"/>
  <c r="J52" i="7" s="1"/>
  <c r="O2" i="17"/>
  <c r="I52" i="7"/>
  <c r="N2" i="17"/>
  <c r="B9" i="11"/>
  <c r="I12" i="17"/>
  <c r="I11" i="17"/>
  <c r="I10" i="17"/>
  <c r="I9" i="17"/>
  <c r="I8" i="17"/>
  <c r="I7" i="17"/>
  <c r="I6" i="17"/>
  <c r="I5" i="17"/>
  <c r="I4" i="17"/>
  <c r="I3" i="17"/>
  <c r="I2" i="17"/>
  <c r="A59" i="11"/>
  <c r="A57" i="11"/>
  <c r="A55" i="11"/>
  <c r="A53" i="11"/>
  <c r="A61" i="11"/>
  <c r="E48" i="7" s="1"/>
  <c r="B45" i="11"/>
  <c r="I173" i="7" s="1"/>
  <c r="B47" i="11"/>
  <c r="I164" i="7" s="1"/>
  <c r="J3" i="17" a="1"/>
  <c r="J3" i="17" s="1"/>
  <c r="J4" i="17" a="1"/>
  <c r="J4" i="17" s="1"/>
  <c r="J5" i="17" a="1"/>
  <c r="J5" i="17" s="1"/>
  <c r="J6" i="17" a="1"/>
  <c r="J6" i="17" s="1"/>
  <c r="J7" i="17" a="1"/>
  <c r="J7" i="17" s="1"/>
  <c r="J8" i="17" a="1"/>
  <c r="J8" i="17" s="1"/>
  <c r="J9" i="17" a="1"/>
  <c r="J9" i="17" s="1"/>
  <c r="J10" i="17" a="1"/>
  <c r="J10" i="17" s="1"/>
  <c r="J11" i="17" a="1"/>
  <c r="J11" i="17" s="1"/>
  <c r="J12" i="17" a="1"/>
  <c r="J12" i="17" s="1"/>
  <c r="J2" i="17" a="1"/>
  <c r="J2" i="17" s="1"/>
  <c r="N3" i="17"/>
  <c r="O3" i="17"/>
  <c r="N4" i="17"/>
  <c r="O4" i="17"/>
  <c r="N5" i="17"/>
  <c r="O5" i="17"/>
  <c r="N6" i="17"/>
  <c r="O6" i="17"/>
  <c r="N7" i="17"/>
  <c r="O7" i="17"/>
  <c r="N8" i="17"/>
  <c r="O8" i="17"/>
  <c r="N9" i="17"/>
  <c r="O9" i="17"/>
  <c r="N10" i="17"/>
  <c r="G52" i="7" s="1"/>
  <c r="N11" i="17"/>
  <c r="O11" i="17"/>
  <c r="N12" i="17"/>
  <c r="O12" i="17"/>
  <c r="O5" i="14"/>
  <c r="K5" i="4" s="1"/>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B21" i="11"/>
  <c r="E34" i="7" s="1"/>
  <c r="B19" i="11"/>
  <c r="E33" i="7" s="1"/>
  <c r="B17" i="11"/>
  <c r="E32" i="7" s="1"/>
  <c r="J211" i="7"/>
  <c r="F54" i="7"/>
  <c r="E54" i="7"/>
  <c r="A63" i="11"/>
  <c r="G49" i="7" s="1"/>
  <c r="G48" i="7"/>
  <c r="B41" i="11"/>
  <c r="G65" i="7" s="1"/>
  <c r="B31" i="1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G142" i="7"/>
  <c r="E47" i="7"/>
  <c r="E46" i="7"/>
  <c r="E45" i="7"/>
  <c r="J173" i="7"/>
  <c r="G46"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4" i="7"/>
  <c r="J73" i="7"/>
  <c r="G45" i="7"/>
  <c r="G44" i="7"/>
  <c r="K12" i="4"/>
  <c r="G12" i="4"/>
  <c r="B29" i="11"/>
  <c r="B27" i="11"/>
  <c r="C50" i="4" s="1"/>
  <c r="B25" i="11"/>
  <c r="B23" i="11"/>
  <c r="A48" i="14" s="1"/>
  <c r="N12" i="14"/>
  <c r="O12" i="14" s="1"/>
  <c r="C49"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3" i="7"/>
  <c r="I87" i="7"/>
  <c r="I86" i="7"/>
  <c r="B35" i="11"/>
  <c r="G48" i="4" s="1"/>
  <c r="A3" i="7"/>
  <c r="E31" i="7"/>
  <c r="A3" i="1"/>
  <c r="A4" i="1"/>
  <c r="D5" i="1"/>
  <c r="F5" i="1"/>
  <c r="H40" i="1"/>
  <c r="A3" i="4"/>
  <c r="A51" i="4"/>
  <c r="F51" i="4"/>
  <c r="A2" i="5"/>
  <c r="A3" i="5"/>
  <c r="F4" i="5"/>
  <c r="H4"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C48"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F52" i="7" l="1"/>
  <c r="B39" i="11"/>
  <c r="G162" i="7" s="1"/>
  <c r="B13" i="11"/>
  <c r="G157" i="7" s="1"/>
  <c r="B11" i="11"/>
  <c r="G156" i="7" s="1"/>
  <c r="F45" i="5"/>
  <c r="F50" i="4"/>
  <c r="E49" i="7"/>
  <c r="O42" i="14"/>
  <c r="D5" i="14"/>
  <c r="D5" i="4" s="1"/>
  <c r="P11" i="14"/>
  <c r="P10" i="5"/>
  <c r="U7" i="5"/>
  <c r="S11" i="5" s="1"/>
  <c r="P42" i="14"/>
  <c r="D22" i="1"/>
  <c r="B49" i="11"/>
  <c r="Q42" i="14"/>
  <c r="O41" i="5"/>
  <c r="P41" i="5"/>
  <c r="U10" i="5"/>
  <c r="H20" i="1"/>
  <c r="W6" i="5"/>
  <c r="H19" i="1"/>
  <c r="C51" i="4"/>
  <c r="B5" i="14"/>
  <c r="B5" i="4" s="1"/>
  <c r="Q10" i="5"/>
  <c r="Q11" i="5" s="1"/>
  <c r="Q41" i="5" s="1"/>
  <c r="Q11" i="14"/>
  <c r="I73" i="7"/>
  <c r="M5" i="14"/>
  <c r="H5" i="4" s="1"/>
  <c r="B42" i="1"/>
  <c r="C47" i="5"/>
  <c r="A47" i="5"/>
  <c r="A50" i="4"/>
  <c r="O43" i="14" l="1"/>
  <c r="U9" i="5"/>
  <c r="I74"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indexed="81"/>
            <rFont val="Arial"/>
            <family val="2"/>
          </rPr>
          <t xml:space="preserve">PLEASE USE THE DROP DOWN MENU!
</t>
        </r>
        <r>
          <rPr>
            <sz val="9"/>
            <color indexed="81"/>
            <rFont val="Arial"/>
            <family val="2"/>
          </rPr>
          <t xml:space="preserve">
</t>
        </r>
      </text>
    </comment>
    <comment ref="B5" authorId="0" shapeId="0" xr:uid="{00000000-0006-0000-0200-000002000000}">
      <text>
        <r>
          <rPr>
            <b/>
            <sz val="9"/>
            <color indexed="81"/>
            <rFont val="Arial"/>
            <family val="2"/>
          </rPr>
          <t xml:space="preserve">PLEASE USE THE DROP DOWN MENU!
</t>
        </r>
        <r>
          <rPr>
            <sz val="9"/>
            <color indexed="81"/>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200-000006000000}">
      <text>
        <r>
          <rPr>
            <b/>
            <sz val="9"/>
            <color indexed="81"/>
            <rFont val="Arial"/>
            <family val="2"/>
          </rPr>
          <t>PLEASE USE THE DROP DOWN MENU!</t>
        </r>
        <r>
          <rPr>
            <sz val="9"/>
            <color indexed="81"/>
            <rFont val="Arial"/>
            <family val="2"/>
          </rPr>
          <t xml:space="preserve">
</t>
        </r>
      </text>
    </comment>
    <comment ref="B59" authorId="0" shapeId="0" xr:uid="{00000000-0006-0000-0200-000007000000}">
      <text>
        <r>
          <rPr>
            <b/>
            <sz val="9"/>
            <color indexed="81"/>
            <rFont val="Arial"/>
            <family val="2"/>
          </rPr>
          <t>PLEASE USE THE DROP DOWN MENU!</t>
        </r>
        <r>
          <rPr>
            <sz val="9"/>
            <color indexed="81"/>
            <rFont val="Arial"/>
            <family val="2"/>
          </rPr>
          <t xml:space="preserve">
</t>
        </r>
      </text>
    </comment>
    <comment ref="B61" authorId="0" shapeId="0" xr:uid="{00000000-0006-0000-0200-000008000000}">
      <text>
        <r>
          <rPr>
            <b/>
            <sz val="9"/>
            <color indexed="81"/>
            <rFont val="Arial"/>
            <family val="2"/>
          </rPr>
          <t>PLEASE USE THE DROP DOWN MENU!</t>
        </r>
        <r>
          <rPr>
            <sz val="9"/>
            <color indexed="81"/>
            <rFont val="Arial"/>
            <family val="2"/>
          </rPr>
          <t xml:space="preserve">
</t>
        </r>
      </text>
    </comment>
    <comment ref="B63" authorId="0" shapeId="0" xr:uid="{00000000-0006-0000-0200-000009000000}">
      <text>
        <r>
          <rPr>
            <b/>
            <sz val="9"/>
            <color indexed="81"/>
            <rFont val="Arial"/>
            <family val="2"/>
          </rPr>
          <t>PLEASE USE THE DROP DOWN MENU!</t>
        </r>
        <r>
          <rPr>
            <sz val="9"/>
            <color indexed="81"/>
            <rFont val="Arial"/>
            <family val="2"/>
          </rPr>
          <t xml:space="preserve">
</t>
        </r>
      </text>
    </comment>
    <comment ref="A83" authorId="0" shapeId="0" xr:uid="{00000000-0006-0000-0200-00000A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G56" authorId="0" shapeId="0" xr:uid="{00000000-0006-0000-0300-000004000000}">
      <text>
        <r>
          <rPr>
            <b/>
            <sz val="8"/>
            <color indexed="81"/>
            <rFont val="Tahoma"/>
            <family val="2"/>
          </rPr>
          <t xml:space="preserve">Enter the date with  the format : 
</t>
        </r>
        <r>
          <rPr>
            <b/>
            <sz val="8"/>
            <color indexed="12"/>
            <rFont val="Tahoma"/>
            <family val="2"/>
          </rPr>
          <t>DD-MM-YY</t>
        </r>
      </text>
    </comment>
    <comment ref="F57" authorId="0" shapeId="0" xr:uid="{00000000-0006-0000-0300-00000500000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shapeId="0" xr:uid="{00000000-0006-0000-0300-00000600000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shapeId="0" xr:uid="{00000000-0006-0000-03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86" authorId="0" shapeId="0" xr:uid="{00000000-0006-0000-03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shapeId="0" xr:uid="{00000000-0006-0000-03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shapeId="0" xr:uid="{00000000-0006-0000-03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shapeId="0" xr:uid="{00000000-0006-0000-0300-00000E000000}">
      <text>
        <r>
          <rPr>
            <b/>
            <sz val="8"/>
            <color rgb="FF000000"/>
            <rFont val="Tahoma"/>
            <family val="2"/>
          </rPr>
          <t xml:space="preserve"> Enter the name of the airport</t>
        </r>
        <r>
          <rPr>
            <sz val="8"/>
            <color rgb="FF000000"/>
            <rFont val="Tahoma"/>
            <family val="2"/>
          </rPr>
          <t xml:space="preserve">
</t>
        </r>
      </text>
    </comment>
    <comment ref="F136" authorId="0" shapeId="0" xr:uid="{00000000-0006-0000-0300-00000F000000}">
      <text>
        <r>
          <rPr>
            <b/>
            <sz val="8"/>
            <color rgb="FF000000"/>
            <rFont val="Tahoma"/>
            <family val="2"/>
          </rPr>
          <t xml:space="preserve"> Enter the name of the railway station</t>
        </r>
        <r>
          <rPr>
            <sz val="8"/>
            <color rgb="FF000000"/>
            <rFont val="Tahoma"/>
            <family val="2"/>
          </rPr>
          <t xml:space="preserve">
</t>
        </r>
      </text>
    </comment>
    <comment ref="G142" authorId="0" shapeId="0" xr:uid="{00000000-0006-0000-0300-000010000000}">
      <text>
        <r>
          <rPr>
            <b/>
            <sz val="8"/>
            <color rgb="FF000000"/>
            <rFont val="Tahoma"/>
            <family val="2"/>
          </rPr>
          <t>The ROOM CANCELLATION DEADLINE is fixed to one week before the event starts!</t>
        </r>
      </text>
    </comment>
    <comment ref="E151" authorId="2" shapeId="0" xr:uid="{00000000-0006-0000-03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2" authorId="2" shapeId="0" xr:uid="{00000000-0006-0000-03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3" authorId="0" shapeId="0" xr:uid="{00000000-0006-0000-03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59" authorId="0" shapeId="0" xr:uid="{00000000-0006-0000-03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0" authorId="0" shapeId="0" xr:uid="{00000000-0006-0000-03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77" authorId="0" shapeId="0" xr:uid="{00000000-0006-0000-0300-000016000000}">
      <text>
        <r>
          <rPr>
            <b/>
            <sz val="8"/>
            <color indexed="81"/>
            <rFont val="Tahoma"/>
            <family val="2"/>
          </rPr>
          <t xml:space="preserve"> Enter the information relating to your bank account for the bank transfert (6 lines)</t>
        </r>
      </text>
    </comment>
    <comment ref="E178" authorId="0" shapeId="0" xr:uid="{00000000-0006-0000-0300-000017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<sst xmlns="http://schemas.openxmlformats.org/spreadsheetml/2006/main" count="1013" uniqueCount="627">
  <si>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</si>
  <si>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</si>
  <si>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</si>
  <si>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</si>
  <si>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</si>
  <si>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</si>
  <si>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</si>
  <si>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</si>
  <si>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</si>
  <si>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</si>
  <si>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</si>
  <si>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</si>
  <si>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</si>
  <si>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</si>
  <si>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</si>
  <si>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</si>
  <si>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</si>
  <si>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</si>
  <si>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</si>
  <si>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</si>
  <si>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</si>
  <si>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</si>
  <si>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</si>
  <si>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</si>
  <si>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</si>
  <si>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</si>
  <si>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</si>
  <si>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</si>
  <si>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</si>
  <si>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</si>
  <si>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</si>
  <si>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</si>
  <si>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</si>
  <si>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</si>
  <si>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</si>
  <si>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</si>
  <si>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</si>
  <si>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</si>
  <si>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</si>
  <si>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</si>
  <si>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</si>
  <si>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</si>
  <si>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</si>
  <si>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</si>
  <si>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</si>
  <si>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</si>
  <si>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</si>
  <si>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</si>
  <si>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</si>
  <si>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</si>
  <si>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</si>
  <si>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</si>
  <si>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</si>
  <si>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</si>
  <si>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</si>
  <si>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</si>
  <si>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</si>
  <si>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</si>
  <si>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</si>
  <si>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</si>
  <si>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</si>
  <si>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</si>
  <si>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</si>
  <si>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</si>
  <si>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</si>
  <si>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</si>
  <si>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</si>
  <si>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</si>
  <si>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</si>
  <si>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</si>
  <si>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</si>
  <si>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</si>
  <si>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</si>
  <si>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</si>
  <si>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</si>
  <si>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</si>
  <si>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</si>
  <si>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</si>
  <si>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</si>
  <si>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</si>
  <si>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</si>
  <si>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</si>
  <si>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</si>
  <si>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</si>
  <si>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</si>
  <si>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</si>
  <si>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</si>
  <si>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</si>
  <si>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</si>
  <si>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</si>
  <si>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</si>
  <si>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</si>
  <si>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</si>
  <si>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</si>
  <si>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</si>
  <si>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</si>
  <si>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</si>
  <si>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</si>
  <si>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</si>
  <si>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</si>
  <si>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</si>
  <si>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</si>
  <si>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</si>
  <si>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</si>
  <si>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</si>
  <si>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</si>
  <si>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</si>
  <si>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</si>
  <si>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</si>
  <si>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</si>
  <si>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</si>
  <si>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</si>
  <si>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</si>
  <si>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</si>
  <si>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</si>
  <si>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</si>
  <si>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</si>
  <si>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</si>
  <si>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</si>
  <si>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</si>
  <si>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</si>
  <si>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</si>
  <si>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</si>
  <si>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</si>
  <si>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</si>
  <si>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</si>
  <si>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</si>
  <si>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</si>
  <si>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</si>
  <si>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</si>
  <si>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</si>
  <si>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</si>
  <si>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</si>
  <si>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</si>
  <si>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</si>
  <si>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</si>
  <si>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</si>
  <si>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</si>
  <si>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</si>
  <si>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</si>
  <si>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</si>
  <si>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</si>
  <si>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</si>
  <si>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</si>
  <si>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</si>
  <si>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</si>
  <si>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</si>
  <si>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</si>
  <si>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</si>
  <si>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</si>
  <si>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</si>
  <si>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</si>
  <si>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</si>
  <si>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</si>
  <si>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</si>
  <si>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</si>
  <si>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</si>
  <si>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</si>
  <si>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</si>
  <si>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</si>
  <si>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</si>
  <si>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</si>
  <si>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</si>
  <si>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</si>
  <si>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</si>
  <si>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</si>
  <si>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</si>
  <si>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</si>
  <si>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</si>
  <si>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</si>
  <si>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</si>
  <si>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</si>
  <si>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</si>
  <si>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</si>
  <si>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</si>
  <si>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</si>
  <si>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</si>
  <si>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</si>
  <si>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</si>
  <si>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</si>
  <si>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</si>
  <si>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</si>
  <si>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</si>
  <si>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</si>
  <si>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</si>
  <si>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</si>
  <si>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</si>
  <si>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</si>
  <si>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</si>
  <si>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</si>
  <si>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</si>
  <si>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</si>
  <si>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</si>
  <si>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</si>
  <si>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</si>
  <si>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</si>
  <si>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</si>
  <si>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</si>
  <si>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</si>
  <si>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</si>
  <si>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</si>
  <si>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</si>
  <si>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</si>
  <si>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</si>
  <si>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</si>
  <si>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</si>
  <si>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</si>
  <si>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</si>
  <si>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</si>
  <si>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</si>
  <si>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</si>
  <si>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</si>
  <si>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</si>
  <si>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</si>
  <si>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</si>
  <si>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</si>
  <si>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</si>
  <si>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</si>
  <si>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</si>
  <si>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</si>
  <si>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</si>
  <si>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</si>
  <si>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</si>
  <si>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</si>
  <si>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</si>
  <si>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</si>
  <si>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</si>
  <si>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</si>
  <si>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</si>
  <si>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</si>
  <si>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</si>
  <si>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</si>
  <si>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</si>
  <si>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</si>
  <si>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</si>
  <si>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</si>
  <si>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</si>
  <si>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</si>
  <si>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</si>
  <si>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</si>
  <si>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</si>
  <si>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</si>
  <si>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</si>
  <si>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</si>
  <si>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</si>
  <si>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</si>
  <si>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</si>
  <si>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</si>
  <si>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</si>
  <si>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</si>
  <si>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</si>
  <si>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</si>
  <si>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</si>
  <si>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</si>
  <si>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</si>
  <si>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</si>
  <si>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</si>
  <si>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</si>
  <si>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</si>
  <si>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</si>
  <si>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</si>
  <si>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</si>
  <si>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</si>
  <si>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</si>
  <si>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</si>
  <si>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</si>
  <si>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</si>
  <si>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</si>
  <si>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</si>
  <si>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</si>
  <si>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</si>
  <si>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</si>
  <si>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</si>
  <si>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</si>
  <si>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</si>
  <si>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</si>
  <si>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</si>
  <si>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</si>
  <si>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</si>
  <si>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</si>
  <si>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</si>
  <si>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</si>
  <si>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</si>
  <si>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</si>
  <si>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</si>
  <si>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</si>
  <si>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</si>
  <si>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</si>
  <si>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</si>
  <si>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</si>
  <si>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</si>
  <si>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</si>
  <si>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</si>
  <si>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</si>
  <si>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</si>
  <si>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</si>
  <si>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</si>
  <si>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</si>
  <si>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</si>
  <si>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</si>
  <si>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</si>
  <si>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</si>
  <si>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</si>
  <si>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</si>
  <si>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</si>
  <si>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</si>
  <si>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</si>
  <si>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</si>
  <si>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</si>
  <si>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</si>
  <si>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</si>
  <si>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</si>
  <si>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</si>
  <si>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</si>
  <si>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</si>
  <si>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</si>
  <si>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</si>
  <si>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</si>
  <si>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</si>
  <si>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</si>
  <si>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</si>
  <si>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</si>
  <si>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</si>
  <si>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</si>
  <si>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</si>
  <si>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</si>
  <si>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</si>
  <si>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</si>
  <si>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</si>
  <si>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</si>
  <si>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</si>
  <si>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</si>
  <si>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</si>
  <si>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</si>
  <si>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</si>
  <si>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</si>
  <si>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</si>
  <si>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</si>
  <si>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</si>
  <si>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</si>
  <si>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</si>
  <si>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</si>
  <si>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</si>
  <si>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</si>
  <si>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</si>
  <si>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</si>
  <si>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</si>
  <si>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</si>
  <si>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</si>
  <si>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</si>
  <si>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</si>
  <si>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</si>
  <si>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</si>
  <si>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</si>
  <si>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</si>
  <si>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</si>
  <si>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</si>
  <si>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</si>
  <si>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</si>
  <si>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</si>
  <si>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</si>
  <si>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</si>
  <si>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</si>
  <si>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</si>
  <si>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</si>
  <si>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</si>
  <si>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</si>
  <si>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</si>
  <si>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</si>
  <si>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</si>
  <si>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</si>
  <si>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</si>
  <si>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</si>
  <si>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</si>
  <si>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</si>
  <si>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</si>
  <si>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</si>
  <si>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</si>
  <si>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</si>
  <si>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</si>
  <si>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</si>
  <si>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</si>
  <si>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</si>
  <si>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</si>
  <si>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</si>
  <si>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</si>
  <si>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</si>
  <si>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</si>
  <si>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</si>
  <si>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</si>
  <si>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</si>
  <si>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</si>
  <si>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</si>
  <si>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</si>
  <si>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</si>
  <si>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</si>
  <si>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</si>
  <si>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</si>
  <si>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</si>
  <si>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</si>
  <si>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</si>
  <si>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</si>
  <si>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</si>
  <si>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</si>
  <si>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</si>
  <si>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</si>
  <si>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</si>
  <si>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</si>
  <si>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</si>
  <si>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</si>
  <si>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</si>
  <si>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</si>
  <si>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</si>
  <si>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</si>
  <si>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</si>
  <si>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</si>
  <si>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</si>
  <si>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</si>
  <si>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</si>
  <si>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</si>
  <si>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</si>
  <si>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</si>
  <si>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</si>
  <si>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</si>
  <si>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</si>
  <si>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</si>
  <si>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</si>
  <si>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</si>
  <si>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</si>
  <si>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</si>
  <si>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</si>
  <si>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</si>
  <si>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</si>
  <si>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</si>
  <si>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</si>
  <si>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</si>
  <si>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</si>
  <si>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</si>
  <si>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</si>
  <si>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</si>
  <si>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</si>
  <si>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</si>
  <si>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</si>
  <si>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</si>
  <si>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</si>
  <si>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</si>
  <si>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</si>
  <si>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</si>
  <si>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</si>
  <si>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</si>
  <si>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</si>
  <si>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</si>
  <si>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</si>
  <si>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</si>
  <si>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</si>
  <si>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</si>
  <si>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</si>
  <si>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</si>
  <si>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</si>
  <si>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</si>
  <si>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</si>
  <si>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</si>
  <si>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</si>
  <si>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</si>
  <si>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</si>
  <si>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</si>
  <si>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</si>
  <si>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</si>
  <si>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</si>
  <si>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</si>
  <si>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</si>
  <si>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</si>
  <si>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</si>
  <si>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</si>
  <si>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</si>
  <si>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</si>
  <si>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</si>
  <si>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</si>
  <si>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</si>
  <si>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</si>
  <si>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</si>
  <si>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</si>
  <si>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</si>
  <si>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</si>
  <si>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</si>
  <si>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</si>
  <si>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</si>
  <si>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</si>
  <si>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</si>
  <si>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</si>
  <si>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</si>
  <si>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</si>
  <si>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</si>
  <si>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</si>
  <si>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</si>
  <si>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</si>
  <si>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</si>
  <si>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</si>
  <si>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</si>
  <si>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</si>
  <si>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</si>
  <si>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</si>
  <si>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</si>
  <si>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</si>
  <si>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</si>
  <si>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</si>
  <si>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</si>
  <si>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</si>
  <si>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</si>
  <si>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</si>
  <si>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</si>
  <si>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</si>
  <si>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</si>
  <si>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</si>
  <si>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</si>
  <si>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</si>
  <si>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</si>
  <si>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</si>
  <si>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</si>
  <si>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</si>
  <si>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</si>
  <si>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</si>
  <si>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</si>
  <si>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</si>
  <si>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</si>
  <si>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</si>
  <si>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</si>
  <si>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</si>
  <si>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</si>
  <si>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</si>
  <si>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</si>
  <si>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</si>
  <si>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</si>
  <si>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</si>
  <si>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</si>
  <si>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</si>
  <si>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</si>
  <si>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</si>
  <si>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</si>
  <si>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</si>
  <si>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</si>
  <si>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</si>
  <si>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</si>
  <si>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</si>
  <si>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</si>
  <si>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</si>
  <si>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</si>
  <si>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</si>
  <si>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</si>
  <si>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</si>
  <si>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</si>
  <si>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</si>
  <si>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</si>
  <si>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</si>
  <si>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</si>
  <si>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</si>
  <si>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</si>
  <si>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</si>
  <si>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</si>
  <si>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</si>
  <si>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</si>
  <si>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</si>
  <si>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</si>
  <si>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</si>
  <si>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</si>
  <si>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</si>
  <si>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</si>
  <si>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</si>
  <si>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</si>
  <si>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</si>
  <si>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</si>
  <si>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</si>
  <si>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</si>
  <si>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</si>
  <si>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</si>
  <si>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</si>
  <si>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</si>
  <si>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</si>
  <si>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</si>
  <si>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</si>
  <si>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</si>
  <si>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</si>
  <si>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</si>
  <si>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</si>
  <si>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</si>
  <si>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4 Days</t>
  </si>
  <si>
    <t>Belarus Table Tennis Federation</t>
  </si>
  <si>
    <t>63/1-1 Pobeditelei Av., Minsk</t>
  </si>
  <si>
    <t>220035 Belarus</t>
  </si>
  <si>
    <t xml:space="preserve">alex18081956@gmail.com </t>
  </si>
  <si>
    <t>www.bttf.by</t>
  </si>
  <si>
    <t>Kate OSTAPENKO</t>
  </si>
  <si>
    <t>Kirill MAZAEV</t>
  </si>
  <si>
    <t>blr.tabletennis@gmail.com</t>
  </si>
  <si>
    <t>+7 9118230892</t>
  </si>
  <si>
    <t>kmazaev@gmail.com</t>
  </si>
  <si>
    <t>Palace of Tennis</t>
  </si>
  <si>
    <t>63 Pobeditelei Av., Minsk</t>
  </si>
  <si>
    <t>+375 17 226 93 68</t>
  </si>
  <si>
    <t>+375 17 226 92 73</t>
  </si>
  <si>
    <t>www.tenniscenter.by</t>
  </si>
  <si>
    <t>November 12, 2018</t>
  </si>
  <si>
    <t>the Venue</t>
  </si>
  <si>
    <t>Tibhar Smash Blue</t>
  </si>
  <si>
    <t>Hotel Victoria ****</t>
  </si>
  <si>
    <t>59a Pobeditelei Av., Minsk</t>
  </si>
  <si>
    <t>+375 17 309 50 00</t>
  </si>
  <si>
    <t>+375 17 209 60 40</t>
  </si>
  <si>
    <t>www.2.hotel-victoria.by</t>
  </si>
  <si>
    <t>The hotel is located withing the walking distance from the Venue</t>
  </si>
  <si>
    <t>International Airport Minsk 2</t>
  </si>
  <si>
    <t>Main Railway Station</t>
  </si>
  <si>
    <t>the Venue (Palace of Tennis)</t>
  </si>
  <si>
    <t>Belarusbank, branch 500 of Minsk Regency</t>
  </si>
  <si>
    <t>BY26AKBB30150802700526000000</t>
  </si>
  <si>
    <t>AKBBBY21500</t>
  </si>
  <si>
    <t>69-1 Dzershinskogo Av., 220036 Minsk, Belarus</t>
  </si>
  <si>
    <t>November 11, 2018</t>
  </si>
  <si>
    <t>October 13, 2018</t>
  </si>
  <si>
    <t>October 20, 2018</t>
  </si>
  <si>
    <t>Payment has to be made by covering all bank fees in connection with the bank transfers</t>
  </si>
  <si>
    <t>November 6, 2018</t>
  </si>
  <si>
    <t>+375 29 346 94 72</t>
  </si>
  <si>
    <t>Dmitriy TSYKUNOV</t>
  </si>
  <si>
    <t xml:space="preserve">U21 Men and Women Singles: 6 players per Association (each gender) / 12 players for the Host Association (each gender) </t>
  </si>
  <si>
    <t>+375 17 363 56 99</t>
  </si>
  <si>
    <t>+375 17 399 52 04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</si>
</sst>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sz val="9"/>
      <color indexed="81"/>
      <name val="Arial"/>
      <family val="2"/>
    </font>
    <font>
      <b/>
      <sz val="9"/>
      <color indexed="81"/>
      <name val="Arial"/>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b/>
      <u/>
      <sz val="9"/>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b/>
      <i/>
      <u/>
      <sz val="11"/>
      <color rgb="FFFF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8"/>
      <color rgb="FF000000"/>
      <name val="Tahoma"/>
      <family val="2"/>
    </font>
    <font>
      <sz val="8"/>
      <color rgb="FF000000"/>
      <name val="Tahoma"/>
      <family val="2"/>
    </font>
    <font>
      <b/>
      <sz val="9"/>
      <color rgb="FF000000"/>
      <name val="Tahoma"/>
      <family val="2"/>
    </font>
    <font>
      <b/>
      <sz val="9"/>
      <color rgb="FF0000D4"/>
      <name val="Tahoma"/>
      <family val="2"/>
    </font>
    <font>
      <sz val="9"/>
      <color rgb="FF000000"/>
      <name val="Tahoma"/>
      <family val="2"/>
    </font>
    <font>
      <b/>
      <sz val="8"/>
      <color rgb="FF0000D4"/>
      <name val="Tahoma"/>
      <family val="2"/>
    </font>
    <font>
      <b/>
      <i/>
      <sz val="8"/>
      <color rgb="FFDD0806"/>
      <name val="Tahoma"/>
      <family val="2"/>
    </font>
    <font>
      <b/>
      <sz val="8"/>
      <color rgb="FF3366FF"/>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59">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3" fillId="0" borderId="0" xfId="0" applyFont="1"/>
    <xf numFmtId="3" fontId="53"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1" fillId="10" borderId="0" xfId="0" applyFont="1" applyFill="1" applyAlignment="1" applyProtection="1">
      <alignment horizontal="center" vertical="center"/>
      <protection locked="0"/>
    </xf>
    <xf numFmtId="0" fontId="60" fillId="9" borderId="14" xfId="0" applyFont="1" applyFill="1" applyBorder="1" applyAlignment="1" applyProtection="1">
      <alignment horizontal="center" vertical="center"/>
    </xf>
    <xf numFmtId="0" fontId="63" fillId="9" borderId="14" xfId="0" applyFont="1" applyFill="1" applyBorder="1" applyAlignment="1" applyProtection="1">
      <alignment horizontal="center" vertical="center"/>
    </xf>
    <xf numFmtId="0" fontId="60" fillId="0" borderId="0" xfId="0" applyFont="1" applyAlignment="1" applyProtection="1">
      <alignment horizontal="center" vertical="center"/>
    </xf>
    <xf numFmtId="0" fontId="14" fillId="0" borderId="0" xfId="0" applyFont="1" applyAlignment="1" applyProtection="1">
      <alignment horizontal="center" vertical="center"/>
    </xf>
    <xf numFmtId="0" fontId="64" fillId="9" borderId="14" xfId="0" applyFont="1" applyFill="1" applyBorder="1" applyAlignment="1" applyProtection="1">
      <alignment horizontal="center" vertical="center"/>
    </xf>
    <xf numFmtId="169" fontId="61" fillId="10" borderId="0" xfId="0" applyNumberFormat="1" applyFont="1" applyFill="1" applyAlignment="1" applyProtection="1">
      <alignment horizontal="center" vertical="center"/>
      <protection locked="0"/>
    </xf>
    <xf numFmtId="167" fontId="66" fillId="0" borderId="0" xfId="0" applyNumberFormat="1" applyFont="1" applyFill="1" applyAlignment="1" applyProtection="1">
      <alignment vertical="center"/>
    </xf>
    <xf numFmtId="0" fontId="60" fillId="0" borderId="0" xfId="0" applyFont="1" applyAlignment="1" applyProtection="1">
      <alignment horizontal="center" vertical="center" shrinkToFit="1"/>
    </xf>
    <xf numFmtId="0" fontId="64" fillId="0" borderId="0" xfId="0" applyFont="1" applyAlignment="1" applyProtection="1">
      <alignment horizontal="center" vertical="center"/>
    </xf>
    <xf numFmtId="167" fontId="65" fillId="13" borderId="0" xfId="0" applyNumberFormat="1" applyFont="1" applyFill="1" applyAlignment="1" applyProtection="1">
      <alignment horizontal="center" vertical="center"/>
    </xf>
    <xf numFmtId="4" fontId="66" fillId="12" borderId="0" xfId="0" applyNumberFormat="1" applyFont="1" applyFill="1" applyAlignment="1" applyProtection="1">
      <alignment horizontal="center" vertical="center"/>
    </xf>
    <xf numFmtId="4" fontId="65" fillId="12" borderId="0" xfId="0" applyNumberFormat="1" applyFont="1" applyFill="1" applyAlignment="1" applyProtection="1">
      <alignment horizontal="center" vertical="center"/>
    </xf>
    <xf numFmtId="0" fontId="60" fillId="5" borderId="14" xfId="0" applyFont="1" applyFill="1" applyBorder="1" applyAlignment="1" applyProtection="1">
      <alignment horizontal="center" vertical="center"/>
    </xf>
    <xf numFmtId="0" fontId="63" fillId="5" borderId="14" xfId="0" applyFont="1" applyFill="1" applyBorder="1" applyAlignment="1" applyProtection="1">
      <alignment horizontal="center" vertical="center"/>
    </xf>
    <xf numFmtId="0" fontId="14" fillId="0" borderId="0" xfId="0" applyFont="1" applyAlignment="1" applyProtection="1">
      <alignment vertical="center"/>
    </xf>
    <xf numFmtId="0" fontId="64" fillId="11" borderId="0" xfId="0" applyFont="1" applyFill="1" applyAlignment="1" applyProtection="1">
      <alignment horizontal="center" vertical="center"/>
    </xf>
    <xf numFmtId="0" fontId="62"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6"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8"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0"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59" fillId="13" borderId="0" xfId="0" applyFont="1" applyFill="1" applyAlignment="1" applyProtection="1">
      <alignment horizontal="center" vertical="center"/>
    </xf>
    <xf numFmtId="0" fontId="60"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6"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9"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5" fillId="0" borderId="0" xfId="0" applyNumberFormat="1" applyFont="1" applyFill="1" applyBorder="1" applyAlignment="1" applyProtection="1">
      <alignment horizontal="center" vertical="center"/>
    </xf>
    <xf numFmtId="0" fontId="64"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4" fillId="0" borderId="0" xfId="0" applyFont="1" applyFill="1" applyAlignment="1" applyProtection="1">
      <alignment horizontal="center" vertical="center"/>
    </xf>
    <xf numFmtId="0" fontId="60" fillId="13" borderId="0" xfId="0" applyFont="1" applyFill="1" applyBorder="1" applyAlignment="1" applyProtection="1">
      <alignment horizontal="center" vertical="center"/>
    </xf>
    <xf numFmtId="169" fontId="65" fillId="13" borderId="0" xfId="0" applyNumberFormat="1" applyFont="1" applyFill="1" applyBorder="1" applyAlignment="1" applyProtection="1">
      <alignment horizontal="center" vertical="center"/>
    </xf>
    <xf numFmtId="0" fontId="64" fillId="13" borderId="0" xfId="0" applyFont="1" applyFill="1" applyBorder="1" applyAlignment="1" applyProtection="1">
      <alignment horizontal="center" vertical="center"/>
    </xf>
    <xf numFmtId="169" fontId="55"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7"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5" fillId="0" borderId="0" xfId="0" applyNumberFormat="1" applyFont="1" applyFill="1" applyAlignment="1" applyProtection="1">
      <alignment horizontal="center" vertical="center"/>
    </xf>
    <xf numFmtId="1" fontId="66" fillId="0" borderId="0" xfId="0" applyNumberFormat="1" applyFont="1" applyFill="1" applyAlignment="1" applyProtection="1">
      <alignment vertical="center"/>
    </xf>
    <xf numFmtId="1" fontId="66"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4" fillId="0" borderId="0" xfId="0" applyNumberFormat="1" applyFont="1" applyFill="1" applyAlignment="1" applyProtection="1">
      <alignment horizontal="center" vertical="center"/>
    </xf>
    <xf numFmtId="1" fontId="65" fillId="0" borderId="0" xfId="0" applyNumberFormat="1" applyFont="1" applyFill="1" applyAlignment="1" applyProtection="1">
      <alignment horizontal="center" vertical="center"/>
    </xf>
    <xf numFmtId="0" fontId="64" fillId="11" borderId="0" xfId="0" applyFont="1" applyFill="1" applyAlignment="1" applyProtection="1">
      <alignment vertical="center"/>
    </xf>
    <xf numFmtId="0" fontId="63" fillId="16" borderId="0" xfId="0" applyFont="1" applyFill="1" applyAlignment="1" applyProtection="1">
      <alignment horizontal="center" vertical="center" shrinkToFit="1"/>
    </xf>
    <xf numFmtId="0" fontId="64" fillId="16" borderId="0" xfId="0" applyFont="1" applyFill="1" applyAlignment="1" applyProtection="1">
      <alignment horizontal="center" vertical="center" wrapText="1" shrinkToFit="1"/>
    </xf>
    <xf numFmtId="167" fontId="66" fillId="13" borderId="0" xfId="0" applyNumberFormat="1" applyFont="1" applyFill="1" applyAlignment="1" applyProtection="1">
      <alignment horizontal="center" vertical="center"/>
    </xf>
    <xf numFmtId="169" fontId="67"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7" fillId="0" borderId="0" xfId="0" applyNumberFormat="1" applyFont="1" applyAlignment="1">
      <alignment horizontal="center" vertical="center"/>
    </xf>
    <xf numFmtId="0" fontId="57" fillId="0" borderId="0" xfId="0" applyFont="1"/>
    <xf numFmtId="0" fontId="28" fillId="0" borderId="0" xfId="0" applyFont="1"/>
    <xf numFmtId="0" fontId="56" fillId="0" borderId="1" xfId="0" applyFont="1" applyFill="1" applyBorder="1" applyAlignment="1" applyProtection="1">
      <alignment horizontal="center" vertical="center"/>
      <protection locked="0"/>
    </xf>
    <xf numFmtId="3" fontId="57" fillId="0" borderId="0" xfId="0" applyNumberFormat="1" applyFont="1" applyAlignment="1">
      <alignment horizontal="left"/>
    </xf>
    <xf numFmtId="0" fontId="40" fillId="0" borderId="0" xfId="0" applyFont="1" applyAlignment="1">
      <alignment vertical="center"/>
    </xf>
    <xf numFmtId="3" fontId="57"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5" fillId="0" borderId="0" xfId="0" applyFont="1" applyAlignment="1"/>
    <xf numFmtId="169" fontId="72" fillId="0" borderId="0" xfId="0" applyNumberFormat="1" applyFont="1" applyAlignment="1">
      <alignment vertical="center"/>
    </xf>
    <xf numFmtId="166" fontId="72" fillId="0" borderId="0" xfId="0" applyNumberFormat="1" applyFont="1" applyAlignment="1">
      <alignment horizontal="center"/>
    </xf>
    <xf numFmtId="0" fontId="0" fillId="0" borderId="0" xfId="0"/>
    <xf numFmtId="167" fontId="61" fillId="15" borderId="0" xfId="0" applyNumberFormat="1" applyFont="1" applyFill="1" applyAlignment="1" applyProtection="1">
      <alignment horizontal="center" vertical="center"/>
      <protection locked="0"/>
    </xf>
    <xf numFmtId="169" fontId="61" fillId="15" borderId="0" xfId="0" applyNumberFormat="1" applyFont="1" applyFill="1" applyAlignment="1" applyProtection="1">
      <alignment horizontal="center" vertical="center"/>
      <protection locked="0"/>
    </xf>
    <xf numFmtId="169" fontId="61" fillId="15" borderId="0" xfId="0" applyNumberFormat="1" applyFont="1" applyFill="1" applyAlignment="1" applyProtection="1">
      <alignment horizontal="center" vertical="center"/>
    </xf>
    <xf numFmtId="0" fontId="71" fillId="15" borderId="0" xfId="1" applyNumberFormat="1" applyFont="1" applyFill="1" applyAlignment="1" applyProtection="1">
      <alignment horizontal="center" vertical="center"/>
    </xf>
    <xf numFmtId="169" fontId="68" fillId="15" borderId="0" xfId="1" applyNumberFormat="1" applyFont="1" applyFill="1" applyAlignment="1" applyProtection="1">
      <alignment horizontal="center" vertical="center" shrinkToFit="1"/>
    </xf>
    <xf numFmtId="167" fontId="66" fillId="15" borderId="0" xfId="0" applyNumberFormat="1" applyFont="1" applyFill="1" applyAlignment="1" applyProtection="1">
      <alignment horizontal="center" vertical="center"/>
      <protection locked="0"/>
    </xf>
    <xf numFmtId="2" fontId="61" fillId="15" borderId="0" xfId="0" applyNumberFormat="1" applyFont="1" applyFill="1" applyAlignment="1" applyProtection="1">
      <alignment horizontal="center" vertical="center"/>
      <protection locked="0"/>
    </xf>
    <xf numFmtId="4" fontId="61" fillId="15" borderId="0" xfId="0" applyNumberFormat="1" applyFont="1" applyFill="1" applyAlignment="1" applyProtection="1">
      <alignment horizontal="center" vertical="center"/>
    </xf>
    <xf numFmtId="167" fontId="61" fillId="15" borderId="0" xfId="0" applyNumberFormat="1" applyFont="1" applyFill="1" applyAlignment="1" applyProtection="1">
      <alignment horizontal="center" vertical="center"/>
    </xf>
    <xf numFmtId="167" fontId="61" fillId="15" borderId="4" xfId="0" applyNumberFormat="1" applyFont="1" applyFill="1" applyBorder="1" applyAlignment="1" applyProtection="1">
      <alignment horizontal="center" vertical="center"/>
    </xf>
    <xf numFmtId="167" fontId="61" fillId="15" borderId="4" xfId="0" applyNumberFormat="1" applyFont="1" applyFill="1" applyBorder="1" applyAlignment="1" applyProtection="1">
      <alignment horizontal="center" vertical="center"/>
      <protection locked="0"/>
    </xf>
    <xf numFmtId="167" fontId="61" fillId="15" borderId="10" xfId="0" applyNumberFormat="1" applyFont="1" applyFill="1" applyBorder="1" applyAlignment="1" applyProtection="1">
      <alignment horizontal="center" vertical="center"/>
      <protection locked="0"/>
    </xf>
    <xf numFmtId="167" fontId="61" fillId="15" borderId="7" xfId="0" applyNumberFormat="1" applyFont="1" applyFill="1" applyBorder="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2" fontId="61" fillId="15" borderId="0" xfId="0" applyNumberFormat="1" applyFont="1" applyFill="1" applyAlignment="1" applyProtection="1">
      <alignment horizontal="center" vertical="center"/>
    </xf>
    <xf numFmtId="0" fontId="78" fillId="9" borderId="14" xfId="0" applyFont="1" applyFill="1" applyBorder="1" applyAlignment="1" applyProtection="1">
      <alignment horizontal="center" vertical="center"/>
    </xf>
    <xf numFmtId="4" fontId="66" fillId="15" borderId="0" xfId="0" applyNumberFormat="1" applyFont="1" applyFill="1" applyAlignment="1">
      <alignment horizontal="center"/>
    </xf>
    <xf numFmtId="167" fontId="77" fillId="13" borderId="0" xfId="0" applyNumberFormat="1" applyFont="1" applyFill="1" applyAlignment="1" applyProtection="1">
      <alignment vertical="center"/>
    </xf>
    <xf numFmtId="0" fontId="76" fillId="13" borderId="0" xfId="0" applyFont="1" applyFill="1" applyAlignment="1" applyProtection="1">
      <alignment vertical="center"/>
    </xf>
    <xf numFmtId="0" fontId="14" fillId="13" borderId="0" xfId="0" applyFont="1" applyFill="1" applyAlignment="1" applyProtection="1">
      <alignment vertical="center"/>
    </xf>
    <xf numFmtId="0" fontId="62" fillId="13" borderId="0" xfId="0" applyFont="1" applyFill="1" applyAlignment="1" applyProtection="1">
      <alignment vertical="center"/>
    </xf>
    <xf numFmtId="167" fontId="66"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5" fillId="0" borderId="0" xfId="0" applyFont="1" applyBorder="1" applyAlignment="1" applyProtection="1">
      <alignment horizontal="center" vertical="center"/>
    </xf>
    <xf numFmtId="0" fontId="85"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8" fillId="0" borderId="0" xfId="0" applyFont="1" applyFill="1" applyBorder="1" applyAlignment="1" applyProtection="1">
      <alignment horizontal="center" vertical="center"/>
    </xf>
    <xf numFmtId="0" fontId="88" fillId="0" borderId="0" xfId="2" applyFont="1" applyBorder="1" applyAlignment="1" applyProtection="1">
      <alignment vertical="top" wrapText="1"/>
    </xf>
    <xf numFmtId="0" fontId="107" fillId="4" borderId="2" xfId="0" applyFont="1" applyFill="1" applyBorder="1" applyAlignment="1" applyProtection="1">
      <alignment vertical="center"/>
    </xf>
    <xf numFmtId="0" fontId="107" fillId="4" borderId="2" xfId="0" applyFont="1" applyFill="1" applyBorder="1" applyAlignment="1" applyProtection="1">
      <alignment horizontal="left" vertical="center"/>
    </xf>
    <xf numFmtId="0" fontId="107" fillId="4" borderId="2" xfId="0" applyFont="1" applyFill="1" applyBorder="1" applyAlignment="1" applyProtection="1">
      <alignment horizontal="center" vertical="center"/>
    </xf>
    <xf numFmtId="169" fontId="107" fillId="4" borderId="2" xfId="0" applyNumberFormat="1" applyFont="1" applyFill="1" applyBorder="1" applyAlignment="1" applyProtection="1">
      <alignment horizontal="center" vertical="center"/>
    </xf>
    <xf numFmtId="4" fontId="107" fillId="4" borderId="2" xfId="0" applyNumberFormat="1" applyFont="1" applyFill="1" applyBorder="1" applyAlignment="1" applyProtection="1">
      <alignment horizontal="center" vertical="center"/>
    </xf>
    <xf numFmtId="0" fontId="90" fillId="0" borderId="2" xfId="0" applyFont="1" applyBorder="1" applyAlignment="1" applyProtection="1">
      <alignment horizontal="center" vertical="center"/>
    </xf>
    <xf numFmtId="0" fontId="90" fillId="8" borderId="2" xfId="0" applyFont="1" applyFill="1" applyBorder="1" applyAlignment="1" applyProtection="1">
      <alignment vertical="center" shrinkToFit="1"/>
      <protection locked="0"/>
    </xf>
    <xf numFmtId="0" fontId="90" fillId="8" borderId="2" xfId="0" applyFont="1" applyFill="1" applyBorder="1" applyAlignment="1" applyProtection="1">
      <alignment horizontal="center" vertical="center"/>
      <protection locked="0"/>
    </xf>
    <xf numFmtId="169" fontId="90" fillId="8" borderId="2" xfId="0" applyNumberFormat="1" applyFont="1" applyFill="1" applyBorder="1" applyAlignment="1" applyProtection="1">
      <alignment horizontal="center" vertical="center"/>
      <protection locked="0"/>
    </xf>
    <xf numFmtId="0" fontId="90" fillId="8" borderId="2" xfId="0" applyFont="1" applyFill="1" applyBorder="1" applyAlignment="1" applyProtection="1">
      <alignment horizontal="center" vertical="center" shrinkToFit="1"/>
      <protection locked="0"/>
    </xf>
    <xf numFmtId="2" fontId="90" fillId="0" borderId="2" xfId="0" applyNumberFormat="1" applyFont="1" applyBorder="1" applyAlignment="1" applyProtection="1">
      <alignment horizontal="center" vertical="center"/>
    </xf>
    <xf numFmtId="4" fontId="90" fillId="0" borderId="5" xfId="0" applyNumberFormat="1" applyFont="1" applyFill="1" applyBorder="1" applyAlignment="1" applyProtection="1">
      <alignment horizontal="center" vertical="center"/>
    </xf>
    <xf numFmtId="2" fontId="90" fillId="0" borderId="5" xfId="0" applyNumberFormat="1" applyFont="1" applyBorder="1" applyAlignment="1" applyProtection="1">
      <alignment horizontal="center" vertical="center"/>
    </xf>
    <xf numFmtId="0" fontId="90" fillId="0" borderId="2" xfId="0" applyFont="1" applyFill="1" applyBorder="1" applyAlignment="1" applyProtection="1">
      <alignment horizontal="center" vertical="center"/>
    </xf>
    <xf numFmtId="0" fontId="90" fillId="2" borderId="2" xfId="0" applyFont="1" applyFill="1" applyBorder="1" applyAlignment="1" applyProtection="1">
      <alignment horizontal="center" vertical="center"/>
    </xf>
    <xf numFmtId="0" fontId="109" fillId="15" borderId="16" xfId="0" applyFont="1" applyFill="1" applyBorder="1" applyAlignment="1" applyProtection="1">
      <alignment horizontal="center" vertical="center"/>
    </xf>
    <xf numFmtId="0" fontId="102" fillId="0" borderId="0" xfId="0" applyFont="1" applyFill="1" applyBorder="1" applyAlignment="1" applyProtection="1">
      <alignment vertical="center"/>
    </xf>
    <xf numFmtId="0" fontId="99" fillId="0" borderId="0" xfId="0" applyFont="1" applyBorder="1" applyAlignment="1" applyProtection="1">
      <alignment horizontal="right" vertical="center"/>
    </xf>
    <xf numFmtId="0" fontId="88" fillId="0" borderId="0" xfId="0" applyFont="1" applyAlignment="1" applyProtection="1">
      <alignment vertical="center"/>
    </xf>
    <xf numFmtId="0" fontId="88" fillId="0" borderId="0" xfId="0" applyFont="1" applyAlignment="1" applyProtection="1">
      <alignment horizontal="center" vertical="center"/>
    </xf>
    <xf numFmtId="0" fontId="88" fillId="0" borderId="0" xfId="0" applyFont="1" applyAlignment="1" applyProtection="1">
      <alignment horizontal="right" vertical="center"/>
    </xf>
    <xf numFmtId="0" fontId="88" fillId="0" borderId="0" xfId="0" applyFont="1" applyBorder="1" applyAlignment="1" applyProtection="1">
      <alignment vertical="center"/>
    </xf>
    <xf numFmtId="0" fontId="107" fillId="4" borderId="2" xfId="0" applyFont="1" applyFill="1" applyBorder="1" applyAlignment="1">
      <alignment horizontal="center" vertical="center"/>
    </xf>
    <xf numFmtId="0" fontId="107" fillId="4" borderId="2" xfId="0" applyFont="1" applyFill="1" applyBorder="1" applyAlignment="1">
      <alignment horizontal="left" vertical="center"/>
    </xf>
    <xf numFmtId="0" fontId="107" fillId="4" borderId="8" xfId="0" applyFont="1" applyFill="1" applyBorder="1" applyAlignment="1">
      <alignment horizontal="center" vertical="center"/>
    </xf>
    <xf numFmtId="169" fontId="107" fillId="4" borderId="8" xfId="0" applyNumberFormat="1" applyFont="1" applyFill="1" applyBorder="1" applyAlignment="1">
      <alignment horizontal="center" vertical="center"/>
    </xf>
    <xf numFmtId="16" fontId="107" fillId="4" borderId="8" xfId="0" applyNumberFormat="1" applyFont="1" applyFill="1" applyBorder="1" applyAlignment="1">
      <alignment horizontal="center" vertical="center"/>
    </xf>
    <xf numFmtId="170" fontId="107" fillId="4" borderId="8" xfId="0" applyNumberFormat="1" applyFont="1" applyFill="1" applyBorder="1" applyAlignment="1">
      <alignment horizontal="center" vertical="center"/>
    </xf>
    <xf numFmtId="169" fontId="107" fillId="4" borderId="2" xfId="0" applyNumberFormat="1" applyFont="1" applyFill="1" applyBorder="1" applyAlignment="1">
      <alignment horizontal="center" vertical="center"/>
    </xf>
    <xf numFmtId="170" fontId="107" fillId="4" borderId="2" xfId="0" applyNumberFormat="1" applyFont="1" applyFill="1" applyBorder="1" applyAlignment="1">
      <alignment horizontal="center" vertical="center"/>
    </xf>
    <xf numFmtId="0" fontId="90" fillId="0" borderId="4" xfId="0" applyFont="1" applyBorder="1" applyAlignment="1">
      <alignment horizontal="center" vertical="center"/>
    </xf>
    <xf numFmtId="0" fontId="90" fillId="0" borderId="5" xfId="0" applyFont="1" applyBorder="1" applyAlignment="1">
      <alignment horizontal="center" vertical="center"/>
    </xf>
    <xf numFmtId="0" fontId="90" fillId="0" borderId="7" xfId="0" applyFont="1" applyBorder="1" applyAlignment="1">
      <alignment horizontal="center" vertical="center"/>
    </xf>
    <xf numFmtId="0" fontId="90" fillId="0" borderId="2" xfId="0" applyFont="1" applyFill="1" applyBorder="1" applyAlignment="1" applyProtection="1">
      <alignment vertical="center" shrinkToFit="1"/>
    </xf>
    <xf numFmtId="0" fontId="88" fillId="8" borderId="2" xfId="0" applyFont="1" applyFill="1" applyBorder="1" applyAlignment="1" applyProtection="1">
      <alignment horizontal="center" vertical="center"/>
      <protection locked="0"/>
    </xf>
    <xf numFmtId="169" fontId="90" fillId="0" borderId="2" xfId="0" applyNumberFormat="1" applyFont="1" applyFill="1" applyBorder="1" applyAlignment="1" applyProtection="1">
      <alignment horizontal="center" vertical="center"/>
    </xf>
    <xf numFmtId="16" fontId="88" fillId="8" borderId="2" xfId="0" applyNumberFormat="1" applyFont="1" applyFill="1" applyBorder="1" applyAlignment="1" applyProtection="1">
      <alignment horizontal="center" vertical="center"/>
      <protection locked="0"/>
    </xf>
    <xf numFmtId="0" fontId="88" fillId="0" borderId="0" xfId="0" applyFont="1"/>
    <xf numFmtId="0" fontId="88" fillId="0" borderId="0" xfId="0" applyFont="1" applyAlignment="1">
      <alignment horizontal="center"/>
    </xf>
    <xf numFmtId="0" fontId="90" fillId="0" borderId="2" xfId="0" applyFont="1" applyBorder="1" applyAlignment="1">
      <alignment horizontal="center" vertical="center"/>
    </xf>
    <xf numFmtId="0" fontId="95" fillId="0" borderId="0" xfId="0" applyFont="1"/>
    <xf numFmtId="0" fontId="95" fillId="0" borderId="0" xfId="0" applyFont="1" applyBorder="1"/>
    <xf numFmtId="0" fontId="106" fillId="0" borderId="0" xfId="0" applyFont="1" applyAlignment="1">
      <alignment horizontal="right"/>
    </xf>
    <xf numFmtId="0" fontId="106" fillId="0" borderId="0" xfId="0" applyFont="1"/>
    <xf numFmtId="0" fontId="100" fillId="0" borderId="0" xfId="0" applyFont="1" applyAlignment="1">
      <alignment horizontal="right" wrapText="1" shrinkToFit="1"/>
    </xf>
    <xf numFmtId="0" fontId="106" fillId="0" borderId="0" xfId="0" applyFont="1" applyFill="1" applyBorder="1" applyAlignment="1" applyProtection="1">
      <alignment horizontal="center"/>
    </xf>
    <xf numFmtId="0" fontId="95" fillId="0" borderId="0" xfId="0" applyFont="1" applyAlignment="1">
      <alignment horizontal="center"/>
    </xf>
    <xf numFmtId="0" fontId="100" fillId="0" borderId="0" xfId="0" applyFont="1" applyAlignment="1">
      <alignment horizontal="right" shrinkToFit="1"/>
    </xf>
    <xf numFmtId="0" fontId="101" fillId="0" borderId="0" xfId="0" applyFont="1" applyFill="1" applyAlignment="1"/>
    <xf numFmtId="0" fontId="105" fillId="0" borderId="0" xfId="0" applyFont="1" applyBorder="1" applyAlignment="1"/>
    <xf numFmtId="0" fontId="112" fillId="0" borderId="0" xfId="0" applyFont="1" applyBorder="1" applyAlignment="1"/>
    <xf numFmtId="0" fontId="88" fillId="0" borderId="8" xfId="0" applyFont="1" applyBorder="1" applyAlignment="1">
      <alignment horizontal="center" vertical="center"/>
    </xf>
    <xf numFmtId="0" fontId="88" fillId="0" borderId="2" xfId="0" applyFont="1" applyBorder="1" applyAlignment="1" applyProtection="1">
      <alignment horizontal="center" vertical="center"/>
    </xf>
    <xf numFmtId="0" fontId="88" fillId="0" borderId="2" xfId="0" applyFont="1" applyBorder="1" applyAlignment="1" applyProtection="1">
      <alignment horizontal="center" vertical="center" wrapText="1"/>
    </xf>
    <xf numFmtId="0" fontId="113" fillId="0" borderId="0" xfId="0" applyFont="1"/>
    <xf numFmtId="0" fontId="113" fillId="0" borderId="0" xfId="0" applyFont="1" applyAlignment="1">
      <alignment horizontal="center" vertical="center"/>
    </xf>
    <xf numFmtId="167" fontId="114" fillId="0" borderId="0" xfId="0" applyNumberFormat="1" applyFont="1" applyAlignment="1">
      <alignment horizontal="center" vertical="center"/>
    </xf>
    <xf numFmtId="0" fontId="84" fillId="11" borderId="0" xfId="0" applyFont="1" applyFill="1"/>
    <xf numFmtId="0" fontId="115" fillId="0" borderId="0" xfId="0" applyFont="1"/>
    <xf numFmtId="0" fontId="74" fillId="21" borderId="0" xfId="0" applyFont="1" applyFill="1" applyAlignment="1">
      <alignment horizontal="left" vertical="center"/>
    </xf>
    <xf numFmtId="167" fontId="74" fillId="21" borderId="0" xfId="0" applyNumberFormat="1" applyFont="1" applyFill="1" applyAlignment="1">
      <alignment horizontal="center" vertical="center"/>
    </xf>
    <xf numFmtId="167" fontId="74" fillId="0" borderId="0" xfId="0" applyNumberFormat="1" applyFont="1" applyFill="1" applyAlignment="1">
      <alignment horizontal="center" vertical="center"/>
    </xf>
    <xf numFmtId="0" fontId="113" fillId="0" borderId="0" xfId="0" applyFont="1" applyFill="1" applyAlignment="1">
      <alignment horizontal="center" vertical="center"/>
    </xf>
    <xf numFmtId="169" fontId="74" fillId="21" borderId="0" xfId="0" applyNumberFormat="1" applyFont="1" applyFill="1" applyAlignment="1">
      <alignment horizontal="center" vertical="center"/>
    </xf>
    <xf numFmtId="0" fontId="84" fillId="11" borderId="0" xfId="0" applyFont="1" applyFill="1" applyAlignment="1">
      <alignment horizontal="center"/>
    </xf>
    <xf numFmtId="0" fontId="115" fillId="0" borderId="0" xfId="0" applyFont="1" applyFill="1" applyAlignment="1">
      <alignment horizontal="center"/>
    </xf>
    <xf numFmtId="0" fontId="115" fillId="0" borderId="0" xfId="0" applyFont="1" applyAlignment="1">
      <alignment horizontal="left"/>
    </xf>
    <xf numFmtId="0" fontId="115" fillId="0" borderId="0" xfId="0" applyFont="1" applyAlignment="1">
      <alignment horizontal="center"/>
    </xf>
    <xf numFmtId="0" fontId="88" fillId="0" borderId="0" xfId="2" applyFont="1" applyFill="1" applyBorder="1" applyAlignment="1" applyProtection="1">
      <alignment vertical="top" wrapText="1"/>
    </xf>
    <xf numFmtId="167" fontId="64" fillId="0" borderId="0" xfId="0" applyNumberFormat="1" applyFont="1" applyFill="1" applyAlignment="1" applyProtection="1">
      <alignment horizontal="center" vertical="center"/>
    </xf>
    <xf numFmtId="0" fontId="116" fillId="11" borderId="0" xfId="0" applyFont="1" applyFill="1" applyAlignment="1">
      <alignment horizontal="center"/>
    </xf>
    <xf numFmtId="0" fontId="117" fillId="0" borderId="0" xfId="0" applyFont="1" applyAlignment="1">
      <alignment horizontal="left"/>
    </xf>
    <xf numFmtId="0" fontId="93"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8" fillId="15" borderId="9" xfId="2" applyFont="1" applyFill="1" applyBorder="1" applyAlignment="1" applyProtection="1">
      <alignment vertical="top"/>
    </xf>
    <xf numFmtId="0" fontId="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88" fillId="15" borderId="0" xfId="2" applyFont="1" applyFill="1" applyBorder="1" applyAlignment="1" applyProtection="1">
      <alignment horizontal="right" vertical="top"/>
    </xf>
    <xf numFmtId="0" fontId="82"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8" fillId="15" borderId="11" xfId="2" applyFont="1" applyFill="1" applyBorder="1" applyAlignment="1" applyProtection="1">
      <alignment horizontal="right" vertical="top"/>
    </xf>
    <xf numFmtId="0" fontId="88" fillId="0" borderId="0" xfId="2" applyFont="1" applyAlignment="1" applyProtection="1">
      <alignment vertical="top"/>
    </xf>
    <xf numFmtId="0" fontId="88"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0" fillId="13" borderId="9" xfId="2" applyFont="1" applyFill="1" applyBorder="1" applyAlignment="1" applyProtection="1">
      <alignment vertical="top"/>
    </xf>
    <xf numFmtId="0" fontId="88" fillId="13" borderId="9" xfId="2" applyFont="1" applyFill="1" applyBorder="1" applyAlignment="1" applyProtection="1">
      <alignment vertical="top"/>
    </xf>
    <xf numFmtId="0" fontId="90" fillId="13" borderId="0" xfId="2" applyFont="1" applyFill="1" applyBorder="1" applyAlignment="1" applyProtection="1">
      <alignment vertical="top"/>
    </xf>
    <xf numFmtId="0" fontId="88" fillId="13" borderId="0" xfId="2" applyFont="1" applyFill="1" applyBorder="1" applyAlignment="1" applyProtection="1">
      <alignment vertical="top"/>
    </xf>
    <xf numFmtId="0" fontId="90" fillId="0" borderId="0" xfId="2" applyFont="1" applyFill="1" applyBorder="1" applyAlignment="1" applyProtection="1">
      <alignment vertical="top"/>
    </xf>
    <xf numFmtId="0" fontId="88" fillId="0" borderId="0" xfId="2" applyFont="1" applyBorder="1" applyAlignment="1" applyProtection="1">
      <alignment vertical="top"/>
    </xf>
    <xf numFmtId="0" fontId="89"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8" fillId="0" borderId="14" xfId="1" applyFont="1" applyBorder="1" applyAlignment="1" applyProtection="1">
      <alignment vertical="top"/>
    </xf>
    <xf numFmtId="0" fontId="88" fillId="0" borderId="14" xfId="2" applyFont="1" applyBorder="1" applyAlignment="1" applyProtection="1">
      <alignment vertical="top"/>
    </xf>
    <xf numFmtId="0" fontId="14" fillId="15" borderId="9" xfId="2" applyFont="1" applyFill="1" applyBorder="1" applyAlignment="1" applyProtection="1">
      <alignment vertical="top"/>
    </xf>
    <xf numFmtId="0" fontId="88" fillId="13" borderId="9" xfId="2" applyFont="1" applyFill="1" applyBorder="1" applyAlignment="1" applyProtection="1">
      <alignment horizontal="left" vertical="top"/>
    </xf>
    <xf numFmtId="164" fontId="98" fillId="14" borderId="9" xfId="2" applyNumberFormat="1" applyFont="1" applyFill="1" applyBorder="1" applyAlignment="1" applyProtection="1">
      <alignment horizontal="center" vertical="top" shrinkToFit="1"/>
      <protection locked="0"/>
    </xf>
    <xf numFmtId="0" fontId="88" fillId="13" borderId="9" xfId="2" applyFont="1" applyFill="1" applyBorder="1" applyAlignment="1" applyProtection="1">
      <alignment horizontal="center" vertical="top"/>
    </xf>
    <xf numFmtId="20" fontId="98" fillId="14" borderId="9" xfId="2" applyNumberFormat="1" applyFont="1" applyFill="1" applyBorder="1" applyAlignment="1" applyProtection="1">
      <alignment horizontal="center" vertical="top"/>
      <protection locked="0"/>
    </xf>
    <xf numFmtId="0" fontId="88" fillId="13" borderId="0" xfId="2" applyFont="1" applyFill="1" applyBorder="1" applyAlignment="1" applyProtection="1">
      <alignment horizontal="right" vertical="top"/>
    </xf>
    <xf numFmtId="0" fontId="90" fillId="14" borderId="12" xfId="0" applyFont="1" applyFill="1" applyBorder="1" applyAlignment="1" applyProtection="1">
      <alignment horizontal="center" vertical="top"/>
      <protection locked="0"/>
    </xf>
    <xf numFmtId="0" fontId="90" fillId="0" borderId="9" xfId="0" applyFont="1" applyFill="1" applyBorder="1" applyAlignment="1" applyProtection="1">
      <alignment horizontal="center" vertical="top"/>
    </xf>
    <xf numFmtId="0" fontId="88" fillId="15" borderId="14" xfId="2" applyFont="1" applyFill="1" applyBorder="1" applyAlignment="1" applyProtection="1">
      <alignment horizontal="center" vertical="top"/>
    </xf>
    <xf numFmtId="0" fontId="90" fillId="15" borderId="0" xfId="2" applyFont="1" applyFill="1" applyBorder="1" applyAlignment="1" applyProtection="1">
      <alignment horizontal="right" vertical="top"/>
    </xf>
    <xf numFmtId="0" fontId="90" fillId="14" borderId="6" xfId="0" applyFont="1" applyFill="1" applyBorder="1" applyAlignment="1" applyProtection="1">
      <alignment horizontal="center" vertical="top"/>
      <protection locked="0"/>
    </xf>
    <xf numFmtId="0" fontId="90" fillId="0" borderId="0" xfId="0" applyFont="1" applyFill="1" applyBorder="1" applyAlignment="1" applyProtection="1">
      <alignment horizontal="center" vertical="top"/>
    </xf>
    <xf numFmtId="0" fontId="88" fillId="15" borderId="11" xfId="2" applyFont="1" applyFill="1" applyBorder="1" applyAlignment="1" applyProtection="1">
      <alignment vertical="top"/>
    </xf>
    <xf numFmtId="0" fontId="90" fillId="13" borderId="11" xfId="0" applyFont="1" applyFill="1" applyBorder="1" applyAlignment="1" applyProtection="1">
      <alignment vertical="top"/>
    </xf>
    <xf numFmtId="0" fontId="90" fillId="0" borderId="11" xfId="0" applyFont="1" applyFill="1" applyBorder="1" applyAlignment="1" applyProtection="1">
      <alignment vertical="top"/>
    </xf>
    <xf numFmtId="0" fontId="88" fillId="0" borderId="9" xfId="2" applyFont="1" applyBorder="1" applyAlignment="1" applyProtection="1">
      <alignment vertical="top"/>
    </xf>
    <xf numFmtId="167" fontId="90"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8" fillId="0" borderId="11" xfId="2" applyFont="1" applyBorder="1" applyAlignment="1" applyProtection="1">
      <alignment vertical="top"/>
    </xf>
    <xf numFmtId="171" fontId="90" fillId="14" borderId="11" xfId="2" applyNumberFormat="1" applyFont="1" applyFill="1" applyBorder="1" applyAlignment="1" applyProtection="1">
      <alignment horizontal="center" vertical="top"/>
      <protection locked="0"/>
    </xf>
    <xf numFmtId="0" fontId="94" fillId="0" borderId="11" xfId="2" applyFont="1" applyBorder="1" applyAlignment="1" applyProtection="1">
      <alignment vertical="top"/>
    </xf>
    <xf numFmtId="0" fontId="90"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8" fillId="13" borderId="0" xfId="2" applyNumberFormat="1" applyFont="1" applyFill="1" applyBorder="1" applyAlignment="1" applyProtection="1">
      <alignment horizontal="center" vertical="top"/>
    </xf>
    <xf numFmtId="4" fontId="90" fillId="14" borderId="0" xfId="2" applyNumberFormat="1" applyFont="1" applyFill="1" applyBorder="1" applyAlignment="1" applyProtection="1">
      <alignment horizontal="center" vertical="top"/>
      <protection locked="0"/>
    </xf>
    <xf numFmtId="49" fontId="90"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7" fillId="0" borderId="0" xfId="2" applyFont="1" applyBorder="1" applyAlignment="1" applyProtection="1">
      <alignment vertical="top"/>
    </xf>
    <xf numFmtId="0" fontId="87"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8" fillId="0" borderId="9" xfId="2" applyFont="1" applyBorder="1" applyAlignment="1" applyProtection="1">
      <alignment horizontal="right" vertical="top"/>
    </xf>
    <xf numFmtId="0" fontId="88" fillId="0" borderId="0" xfId="2" applyFont="1" applyFill="1" applyBorder="1" applyAlignment="1" applyProtection="1">
      <alignment horizontal="right" vertical="top"/>
    </xf>
    <xf numFmtId="0" fontId="94" fillId="0" borderId="0" xfId="2" applyFont="1" applyBorder="1" applyAlignment="1" applyProtection="1">
      <alignment horizontal="right" vertical="top"/>
    </xf>
    <xf numFmtId="4" fontId="103" fillId="0" borderId="0" xfId="2" applyNumberFormat="1" applyFont="1" applyFill="1" applyBorder="1" applyAlignment="1" applyProtection="1">
      <alignment horizontal="center" vertical="top"/>
    </xf>
    <xf numFmtId="0" fontId="103" fillId="0" borderId="0" xfId="2" applyFont="1" applyBorder="1" applyAlignment="1" applyProtection="1">
      <alignment vertical="top"/>
    </xf>
    <xf numFmtId="0" fontId="90" fillId="0" borderId="0" xfId="0" applyFont="1" applyFill="1" applyBorder="1" applyAlignment="1" applyProtection="1">
      <alignment horizontal="center" vertical="top" wrapText="1"/>
    </xf>
    <xf numFmtId="0" fontId="88" fillId="0" borderId="11" xfId="2" applyFont="1" applyBorder="1" applyAlignment="1" applyProtection="1">
      <alignment horizontal="right" vertical="top"/>
    </xf>
    <xf numFmtId="0" fontId="88" fillId="0" borderId="11" xfId="2" applyFont="1" applyFill="1" applyBorder="1" applyAlignment="1" applyProtection="1">
      <alignment horizontal="left" vertical="top"/>
    </xf>
    <xf numFmtId="0" fontId="90" fillId="0" borderId="11" xfId="2" applyFont="1" applyFill="1" applyBorder="1" applyAlignment="1" applyProtection="1">
      <alignment horizontal="left" vertical="top"/>
    </xf>
    <xf numFmtId="164" fontId="93" fillId="11" borderId="9" xfId="2" applyNumberFormat="1" applyFont="1" applyFill="1" applyBorder="1" applyAlignment="1" applyProtection="1">
      <alignment horizontal="center" vertical="top" shrinkToFit="1"/>
    </xf>
    <xf numFmtId="9" fontId="90" fillId="0" borderId="0" xfId="2" applyNumberFormat="1" applyFont="1" applyFill="1" applyBorder="1" applyAlignment="1" applyProtection="1">
      <alignment horizontal="center" vertical="top"/>
    </xf>
    <xf numFmtId="0" fontId="94" fillId="0" borderId="0" xfId="2" applyFont="1" applyBorder="1" applyAlignment="1" applyProtection="1">
      <alignment vertical="top"/>
    </xf>
    <xf numFmtId="0" fontId="40" fillId="17" borderId="0" xfId="0" applyFont="1" applyFill="1" applyAlignment="1" applyProtection="1">
      <alignment vertical="top" wrapText="1"/>
    </xf>
    <xf numFmtId="0" fontId="70"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8" fillId="0" borderId="9" xfId="2" applyNumberFormat="1" applyFont="1" applyFill="1" applyBorder="1" applyAlignment="1" applyProtection="1">
      <alignment horizontal="center" vertical="top"/>
    </xf>
    <xf numFmtId="20" fontId="90" fillId="14" borderId="9" xfId="2" applyNumberFormat="1" applyFont="1" applyFill="1" applyBorder="1" applyAlignment="1" applyProtection="1">
      <alignment horizontal="center" vertical="top"/>
      <protection locked="0"/>
    </xf>
    <xf numFmtId="20" fontId="88" fillId="0" borderId="9" xfId="2" applyNumberFormat="1" applyFont="1" applyFill="1" applyBorder="1" applyAlignment="1" applyProtection="1">
      <alignment horizontal="center" vertical="top"/>
    </xf>
    <xf numFmtId="0" fontId="88" fillId="0" borderId="0" xfId="0" applyFont="1" applyFill="1" applyBorder="1" applyAlignment="1" applyProtection="1">
      <alignment horizontal="center" vertical="top"/>
    </xf>
    <xf numFmtId="20" fontId="90" fillId="14" borderId="0" xfId="2" applyNumberFormat="1" applyFont="1" applyFill="1" applyBorder="1" applyAlignment="1" applyProtection="1">
      <alignment horizontal="center" vertical="top"/>
      <protection locked="0"/>
    </xf>
    <xf numFmtId="20" fontId="88" fillId="0" borderId="0" xfId="2" applyNumberFormat="1" applyFont="1" applyFill="1" applyBorder="1" applyAlignment="1" applyProtection="1">
      <alignment horizontal="center" vertical="top"/>
    </xf>
    <xf numFmtId="0" fontId="88" fillId="13" borderId="11" xfId="2" applyFont="1" applyFill="1" applyBorder="1" applyAlignment="1" applyProtection="1">
      <alignment horizontal="right" vertical="top"/>
    </xf>
    <xf numFmtId="164" fontId="98" fillId="13" borderId="0" xfId="2" applyNumberFormat="1" applyFont="1" applyFill="1" applyBorder="1" applyAlignment="1" applyProtection="1">
      <alignment horizontal="center" vertical="top" shrinkToFit="1"/>
    </xf>
    <xf numFmtId="0" fontId="98" fillId="0" borderId="0" xfId="2" applyFont="1" applyBorder="1" applyAlignment="1" applyProtection="1">
      <alignment vertical="top"/>
    </xf>
    <xf numFmtId="164" fontId="98" fillId="14" borderId="0" xfId="2" applyNumberFormat="1" applyFont="1" applyFill="1" applyBorder="1" applyAlignment="1" applyProtection="1">
      <alignment horizontal="center" vertical="top" shrinkToFit="1"/>
      <protection locked="0"/>
    </xf>
    <xf numFmtId="164" fontId="98"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8" fillId="0" borderId="9" xfId="2" applyFont="1" applyFill="1" applyBorder="1" applyAlignment="1" applyProtection="1">
      <alignment vertical="top"/>
    </xf>
    <xf numFmtId="0" fontId="93" fillId="18" borderId="0" xfId="2" applyFont="1" applyFill="1" applyBorder="1" applyAlignment="1" applyProtection="1">
      <alignment vertical="top"/>
    </xf>
    <xf numFmtId="0" fontId="64" fillId="18" borderId="0" xfId="2" applyFont="1" applyFill="1" applyBorder="1" applyAlignment="1" applyProtection="1">
      <alignment vertical="top"/>
    </xf>
    <xf numFmtId="0" fontId="92" fillId="18" borderId="0" xfId="2" applyFont="1" applyFill="1" applyBorder="1" applyAlignment="1" applyProtection="1">
      <alignment vertical="top"/>
    </xf>
    <xf numFmtId="0" fontId="88" fillId="0" borderId="0" xfId="2" applyFont="1" applyFill="1" applyBorder="1" applyAlignment="1" applyProtection="1">
      <alignment vertical="top"/>
    </xf>
    <xf numFmtId="2" fontId="98" fillId="13" borderId="0" xfId="2" applyNumberFormat="1" applyFont="1" applyFill="1" applyBorder="1" applyAlignment="1" applyProtection="1">
      <alignment horizontal="center" vertical="top"/>
    </xf>
    <xf numFmtId="4" fontId="98" fillId="13" borderId="0" xfId="2" applyNumberFormat="1" applyFont="1" applyFill="1" applyBorder="1" applyAlignment="1" applyProtection="1">
      <alignment horizontal="right" vertical="top"/>
    </xf>
    <xf numFmtId="0" fontId="98"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0" fillId="0" borderId="9" xfId="2" applyFont="1" applyBorder="1" applyAlignment="1" applyProtection="1">
      <alignment vertical="top"/>
    </xf>
    <xf numFmtId="0" fontId="90" fillId="0" borderId="9" xfId="2" applyFont="1" applyFill="1" applyBorder="1" applyAlignment="1" applyProtection="1">
      <alignment vertical="top"/>
    </xf>
    <xf numFmtId="0" fontId="107" fillId="0" borderId="0" xfId="2" applyFont="1" applyFill="1" applyBorder="1" applyAlignment="1" applyProtection="1">
      <alignment horizontal="center" vertical="top"/>
    </xf>
    <xf numFmtId="0" fontId="90" fillId="0" borderId="0" xfId="2" applyFont="1" applyBorder="1" applyAlignment="1" applyProtection="1">
      <alignment vertical="top"/>
    </xf>
    <xf numFmtId="0" fontId="19" fillId="15" borderId="0" xfId="2" applyFont="1" applyFill="1" applyBorder="1" applyAlignment="1" applyProtection="1">
      <alignment vertical="top"/>
    </xf>
    <xf numFmtId="3" fontId="98" fillId="0" borderId="0" xfId="2" applyNumberFormat="1" applyFont="1" applyFill="1" applyBorder="1" applyAlignment="1" applyProtection="1">
      <alignment horizontal="center" vertical="top"/>
    </xf>
    <xf numFmtId="0" fontId="90"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0" fillId="0" borderId="11" xfId="2" applyFont="1" applyBorder="1" applyAlignment="1" applyProtection="1">
      <alignment vertical="top"/>
    </xf>
    <xf numFmtId="0" fontId="90" fillId="0" borderId="11" xfId="2" applyFont="1" applyFill="1" applyBorder="1" applyAlignment="1" applyProtection="1">
      <alignment vertical="top"/>
    </xf>
    <xf numFmtId="0" fontId="39"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2"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1" fillId="11" borderId="0" xfId="0" applyNumberFormat="1" applyFont="1" applyFill="1" applyAlignment="1" applyProtection="1">
      <alignment horizontal="center" vertical="center"/>
      <protection locked="0"/>
    </xf>
    <xf numFmtId="0" fontId="63" fillId="0" borderId="0" xfId="0" applyFont="1" applyAlignment="1" applyProtection="1">
      <alignment horizontal="center" vertical="center"/>
    </xf>
    <xf numFmtId="0" fontId="0" fillId="0" borderId="0" xfId="0"/>
    <xf numFmtId="0" fontId="117" fillId="0" borderId="0" xfId="0" applyFont="1"/>
    <xf numFmtId="0" fontId="115" fillId="0" borderId="0" xfId="0" applyFont="1" applyAlignment="1">
      <alignment horizontal="center" vertical="center"/>
    </xf>
    <xf numFmtId="0" fontId="117" fillId="0" borderId="0" xfId="0" applyFont="1" applyAlignment="1">
      <alignment horizontal="center" vertical="center"/>
    </xf>
    <xf numFmtId="0" fontId="115" fillId="0" borderId="0" xfId="0" applyFont="1" applyFill="1" applyAlignment="1">
      <alignment horizontal="center" vertical="center"/>
    </xf>
    <xf numFmtId="0" fontId="115" fillId="0" borderId="0" xfId="0" applyFont="1" applyAlignment="1">
      <alignment horizontal="right"/>
    </xf>
    <xf numFmtId="0" fontId="117" fillId="0" borderId="0" xfId="0" applyFont="1" applyAlignment="1">
      <alignment horizontal="right"/>
    </xf>
    <xf numFmtId="0" fontId="90" fillId="13" borderId="0" xfId="0" applyFont="1" applyFill="1" applyBorder="1" applyAlignment="1" applyProtection="1">
      <alignment horizontal="center" vertical="top"/>
    </xf>
    <xf numFmtId="0" fontId="88" fillId="15" borderId="9" xfId="2" applyFont="1" applyFill="1" applyBorder="1" applyAlignment="1" applyProtection="1">
      <alignment horizontal="right" vertical="top"/>
    </xf>
    <xf numFmtId="0" fontId="90" fillId="0" borderId="0" xfId="2" applyFont="1" applyFill="1" applyBorder="1" applyAlignment="1" applyProtection="1">
      <alignment horizontal="left" vertical="top"/>
    </xf>
    <xf numFmtId="0" fontId="88" fillId="0" borderId="0" xfId="2" applyFont="1" applyFill="1" applyBorder="1" applyAlignment="1" applyProtection="1">
      <alignment horizontal="left" vertical="top"/>
    </xf>
    <xf numFmtId="173" fontId="115" fillId="0" borderId="0" xfId="0" applyNumberFormat="1" applyFont="1"/>
    <xf numFmtId="0" fontId="85" fillId="0" borderId="0" xfId="0" applyFont="1" applyBorder="1" applyAlignment="1" applyProtection="1"/>
    <xf numFmtId="0" fontId="85" fillId="0" borderId="0" xfId="0" applyFont="1" applyBorder="1" applyAlignment="1" applyProtection="1">
      <alignment horizontal="center"/>
    </xf>
    <xf numFmtId="0" fontId="118" fillId="0" borderId="11" xfId="0" applyFont="1" applyBorder="1" applyAlignment="1">
      <alignment shrinkToFit="1"/>
    </xf>
    <xf numFmtId="173" fontId="115" fillId="0" borderId="0" xfId="0" applyNumberFormat="1" applyFont="1" applyAlignment="1">
      <alignment shrinkToFit="1"/>
    </xf>
    <xf numFmtId="0" fontId="61" fillId="10" borderId="14" xfId="0" applyFont="1" applyFill="1" applyBorder="1" applyAlignment="1" applyProtection="1">
      <alignment horizontal="center" vertical="center"/>
    </xf>
    <xf numFmtId="0" fontId="61" fillId="10" borderId="0" xfId="0" applyFont="1" applyFill="1" applyAlignment="1" applyProtection="1">
      <alignment horizontal="center" vertical="center"/>
    </xf>
    <xf numFmtId="164" fontId="120" fillId="0" borderId="0" xfId="2" applyNumberFormat="1" applyFont="1" applyBorder="1" applyAlignment="1" applyProtection="1">
      <alignment vertical="top"/>
      <protection locked="0"/>
    </xf>
    <xf numFmtId="0" fontId="123" fillId="0" borderId="0" xfId="2" applyFont="1" applyBorder="1" applyAlignment="1" applyProtection="1">
      <alignment vertical="top"/>
      <protection locked="0"/>
    </xf>
    <xf numFmtId="0" fontId="91" fillId="9" borderId="9" xfId="2" applyFont="1" applyFill="1" applyBorder="1" applyAlignment="1" applyProtection="1">
      <alignment horizontal="center" vertical="top"/>
    </xf>
    <xf numFmtId="0" fontId="125" fillId="15" borderId="9" xfId="2" applyFont="1" applyFill="1" applyBorder="1" applyAlignment="1" applyProtection="1">
      <alignment vertical="top"/>
    </xf>
    <xf numFmtId="0" fontId="87" fillId="15" borderId="0" xfId="2" applyFont="1" applyFill="1" applyBorder="1" applyAlignment="1" applyProtection="1">
      <alignment vertical="top"/>
    </xf>
    <xf numFmtId="0" fontId="87" fillId="15" borderId="11" xfId="2" applyFont="1" applyFill="1" applyBorder="1" applyAlignment="1" applyProtection="1">
      <alignment vertical="top"/>
    </xf>
    <xf numFmtId="0" fontId="87" fillId="0" borderId="0" xfId="2" applyFont="1" applyAlignment="1" applyProtection="1">
      <alignment vertical="top"/>
    </xf>
    <xf numFmtId="0" fontId="91" fillId="9" borderId="14" xfId="2" applyFont="1" applyFill="1" applyBorder="1" applyAlignment="1" applyProtection="1">
      <alignment horizontal="center" vertical="top"/>
    </xf>
    <xf numFmtId="0" fontId="125" fillId="15" borderId="14" xfId="2" applyFont="1" applyFill="1" applyBorder="1" applyAlignment="1" applyProtection="1">
      <alignment vertical="top"/>
    </xf>
    <xf numFmtId="0" fontId="125" fillId="15" borderId="0" xfId="2" applyFont="1" applyFill="1" applyBorder="1" applyAlignment="1" applyProtection="1">
      <alignment vertical="top"/>
    </xf>
    <xf numFmtId="0" fontId="126" fillId="15" borderId="0" xfId="2" applyFont="1" applyFill="1" applyBorder="1" applyAlignment="1" applyProtection="1">
      <alignment vertical="top"/>
    </xf>
    <xf numFmtId="0" fontId="127" fillId="15" borderId="0" xfId="2" applyFont="1" applyFill="1" applyBorder="1" applyAlignment="1" applyProtection="1">
      <alignment vertical="top"/>
    </xf>
    <xf numFmtId="0" fontId="87" fillId="15" borderId="9" xfId="2" applyFont="1" applyFill="1" applyBorder="1" applyAlignment="1" applyProtection="1">
      <alignment vertical="top"/>
    </xf>
    <xf numFmtId="0" fontId="87" fillId="15" borderId="0" xfId="2" applyFont="1" applyFill="1" applyBorder="1" applyAlignment="1" applyProtection="1">
      <alignment vertical="top" wrapText="1"/>
    </xf>
    <xf numFmtId="0" fontId="91" fillId="15" borderId="9" xfId="2" applyFont="1" applyFill="1" applyBorder="1" applyAlignment="1" applyProtection="1">
      <alignment horizontal="center" vertical="top"/>
    </xf>
    <xf numFmtId="0" fontId="128" fillId="0" borderId="0" xfId="2" applyFont="1" applyBorder="1" applyAlignment="1" applyProtection="1">
      <alignment horizontal="left" vertical="top"/>
    </xf>
    <xf numFmtId="0" fontId="119" fillId="15" borderId="0" xfId="2" applyFont="1" applyFill="1" applyBorder="1" applyAlignment="1" applyProtection="1">
      <alignment vertical="top" wrapText="1"/>
    </xf>
    <xf numFmtId="0" fontId="119" fillId="15" borderId="0" xfId="2" applyFont="1" applyFill="1" applyBorder="1" applyAlignment="1" applyProtection="1">
      <alignment vertical="top"/>
    </xf>
    <xf numFmtId="0" fontId="91" fillId="15" borderId="0" xfId="2" applyFont="1" applyFill="1" applyBorder="1" applyAlignment="1" applyProtection="1">
      <alignment vertical="top"/>
    </xf>
    <xf numFmtId="0" fontId="119" fillId="15" borderId="11" xfId="2" applyFont="1" applyFill="1" applyBorder="1" applyAlignment="1" applyProtection="1">
      <alignment vertical="top"/>
    </xf>
    <xf numFmtId="0" fontId="129" fillId="15" borderId="0" xfId="2" applyFont="1" applyFill="1" applyBorder="1" applyAlignment="1" applyProtection="1">
      <alignment vertical="top" wrapText="1"/>
    </xf>
    <xf numFmtId="0" fontId="87" fillId="15" borderId="11" xfId="2" applyFont="1" applyFill="1" applyBorder="1" applyAlignment="1" applyProtection="1">
      <alignment vertical="top" wrapText="1"/>
    </xf>
    <xf numFmtId="0" fontId="88" fillId="0" borderId="14" xfId="2" applyFont="1" applyBorder="1" applyAlignment="1" applyProtection="1">
      <alignment horizontal="left" vertical="top"/>
    </xf>
    <xf numFmtId="0" fontId="132" fillId="0" borderId="9" xfId="0" applyFont="1" applyBorder="1" applyAlignment="1">
      <alignment shrinkToFit="1"/>
    </xf>
    <xf numFmtId="169" fontId="132" fillId="0" borderId="9" xfId="0" applyNumberFormat="1" applyFont="1" applyBorder="1" applyAlignment="1">
      <alignment shrinkToFit="1"/>
    </xf>
    <xf numFmtId="0" fontId="132" fillId="0" borderId="9" xfId="0" applyFont="1" applyBorder="1" applyAlignment="1">
      <alignment horizontal="center" shrinkToFit="1"/>
    </xf>
    <xf numFmtId="0" fontId="133" fillId="0" borderId="9" xfId="0" applyFont="1" applyBorder="1" applyAlignment="1">
      <alignment horizontal="center" shrinkToFit="1"/>
    </xf>
    <xf numFmtId="169" fontId="133" fillId="0" borderId="9" xfId="0" applyNumberFormat="1" applyFont="1" applyBorder="1" applyAlignment="1">
      <alignment shrinkToFit="1"/>
    </xf>
    <xf numFmtId="0" fontId="133" fillId="0" borderId="9" xfId="0" applyFont="1" applyBorder="1" applyAlignment="1">
      <alignment shrinkToFit="1"/>
    </xf>
    <xf numFmtId="0" fontId="132" fillId="0" borderId="0" xfId="0" applyFont="1" applyBorder="1" applyAlignment="1" applyProtection="1"/>
    <xf numFmtId="169" fontId="132" fillId="0" borderId="0" xfId="0" applyNumberFormat="1" applyFont="1" applyAlignment="1" applyProtection="1">
      <alignment horizontal="center"/>
    </xf>
    <xf numFmtId="168" fontId="132" fillId="0" borderId="0" xfId="0" applyNumberFormat="1" applyFont="1" applyAlignment="1" applyProtection="1">
      <alignment horizontal="center"/>
    </xf>
    <xf numFmtId="168" fontId="132" fillId="0" borderId="0" xfId="0" applyNumberFormat="1" applyFont="1" applyAlignment="1" applyProtection="1"/>
    <xf numFmtId="169" fontId="132" fillId="0" borderId="0" xfId="0" applyNumberFormat="1" applyFont="1" applyAlignment="1" applyProtection="1"/>
    <xf numFmtId="0" fontId="88" fillId="0" borderId="14" xfId="0" applyFont="1" applyBorder="1" applyAlignment="1">
      <alignment vertical="top"/>
    </xf>
    <xf numFmtId="172" fontId="90" fillId="0" borderId="14" xfId="2" applyNumberFormat="1" applyFont="1" applyBorder="1" applyAlignment="1" applyProtection="1">
      <alignment horizontal="center" vertical="top"/>
    </xf>
    <xf numFmtId="0" fontId="136" fillId="15" borderId="11" xfId="2" applyFont="1" applyFill="1" applyBorder="1" applyAlignment="1" applyProtection="1">
      <alignment vertical="top"/>
    </xf>
    <xf numFmtId="0" fontId="90" fillId="14" borderId="3" xfId="0" applyFont="1" applyFill="1" applyBorder="1" applyAlignment="1" applyProtection="1">
      <alignment horizontal="center" vertical="top"/>
      <protection locked="0"/>
    </xf>
    <xf numFmtId="0" fontId="90" fillId="14" borderId="14" xfId="0" applyFont="1" applyFill="1" applyBorder="1" applyAlignment="1" applyProtection="1">
      <alignment horizontal="center" vertical="top" shrinkToFit="1"/>
      <protection locked="0"/>
    </xf>
    <xf numFmtId="0" fontId="64" fillId="11" borderId="0" xfId="0" applyFont="1" applyFill="1" applyAlignment="1" applyProtection="1">
      <alignment horizontal="center" vertical="center"/>
    </xf>
    <xf numFmtId="0" fontId="79" fillId="9" borderId="0" xfId="0" applyFont="1" applyFill="1" applyAlignment="1" applyProtection="1">
      <alignment horizontal="center" vertical="center" shrinkToFit="1"/>
    </xf>
    <xf numFmtId="0" fontId="83" fillId="0" borderId="11" xfId="2" applyFont="1" applyBorder="1" applyAlignment="1" applyProtection="1">
      <alignment horizontal="right" vertical="top"/>
    </xf>
    <xf numFmtId="0" fontId="88" fillId="0" borderId="0" xfId="2" applyFont="1" applyBorder="1" applyAlignment="1" applyProtection="1">
      <alignment horizontal="left" vertical="top"/>
    </xf>
    <xf numFmtId="0" fontId="87" fillId="0" borderId="0" xfId="0" applyFont="1" applyAlignment="1">
      <alignment horizontal="left" vertical="top"/>
    </xf>
    <xf numFmtId="0" fontId="87" fillId="0" borderId="0" xfId="2" applyFont="1" applyBorder="1" applyAlignment="1" applyProtection="1">
      <alignment horizontal="left" vertical="top"/>
    </xf>
    <xf numFmtId="0" fontId="88" fillId="0" borderId="0" xfId="2" applyFont="1" applyBorder="1" applyAlignment="1" applyProtection="1">
      <alignment horizontal="right" vertical="top" wrapText="1"/>
    </xf>
    <xf numFmtId="0" fontId="99" fillId="20" borderId="9" xfId="0" applyFont="1" applyFill="1" applyBorder="1" applyAlignment="1" applyProtection="1">
      <alignment horizontal="center" vertical="top" wrapText="1" shrinkToFit="1"/>
      <protection locked="0"/>
    </xf>
    <xf numFmtId="0" fontId="99" fillId="20" borderId="0" xfId="0" applyFont="1" applyFill="1" applyBorder="1" applyAlignment="1" applyProtection="1">
      <alignment horizontal="center" vertical="top" wrapText="1" shrinkToFit="1"/>
      <protection locked="0"/>
    </xf>
    <xf numFmtId="0" fontId="99" fillId="20" borderId="11" xfId="0" applyFont="1" applyFill="1" applyBorder="1" applyAlignment="1" applyProtection="1">
      <alignment horizontal="center" vertical="top" wrapText="1" shrinkToFit="1"/>
      <protection locked="0"/>
    </xf>
    <xf numFmtId="0" fontId="88" fillId="19" borderId="0" xfId="0" applyFont="1" applyFill="1" applyBorder="1" applyAlignment="1" applyProtection="1">
      <alignment horizontal="right" vertical="top" wrapText="1" shrinkToFit="1"/>
    </xf>
    <xf numFmtId="0" fontId="88" fillId="19" borderId="11" xfId="0" applyFont="1" applyFill="1" applyBorder="1" applyAlignment="1" applyProtection="1">
      <alignment horizontal="right" vertical="top" wrapText="1" shrinkToFit="1"/>
    </xf>
    <xf numFmtId="0" fontId="90" fillId="14" borderId="0" xfId="0" applyFont="1" applyFill="1" applyBorder="1" applyAlignment="1" applyProtection="1">
      <alignment horizontal="center" vertical="top"/>
      <protection locked="0"/>
    </xf>
    <xf numFmtId="0" fontId="90" fillId="13" borderId="0" xfId="0" applyFont="1" applyFill="1" applyBorder="1" applyAlignment="1" applyProtection="1">
      <alignment horizontal="center" vertical="top"/>
      <protection locked="0"/>
    </xf>
    <xf numFmtId="2" fontId="90" fillId="13" borderId="0" xfId="2" applyNumberFormat="1" applyFont="1" applyFill="1" applyBorder="1" applyAlignment="1" applyProtection="1">
      <alignment horizontal="center" vertical="top"/>
    </xf>
    <xf numFmtId="0" fontId="90" fillId="13" borderId="0" xfId="2" applyFont="1" applyFill="1" applyBorder="1" applyAlignment="1" applyProtection="1">
      <alignment horizontal="center" vertical="top"/>
    </xf>
    <xf numFmtId="49" fontId="90" fillId="14" borderId="0" xfId="0" applyNumberFormat="1" applyFont="1" applyFill="1" applyBorder="1" applyAlignment="1" applyProtection="1">
      <alignment horizontal="center" vertical="top"/>
      <protection locked="0"/>
    </xf>
    <xf numFmtId="0" fontId="90" fillId="14" borderId="9" xfId="0" applyFont="1" applyFill="1" applyBorder="1" applyAlignment="1" applyProtection="1">
      <alignment horizontal="center" vertical="top"/>
      <protection locked="0"/>
    </xf>
    <xf numFmtId="0" fontId="96" fillId="13" borderId="11" xfId="1" quotePrefix="1" applyNumberFormat="1" applyFont="1" applyFill="1" applyBorder="1" applyAlignment="1" applyProtection="1">
      <alignment horizontal="center" vertical="top"/>
    </xf>
    <xf numFmtId="0" fontId="96" fillId="13" borderId="11" xfId="1" applyNumberFormat="1" applyFont="1" applyFill="1" applyBorder="1" applyAlignment="1" applyProtection="1">
      <alignment horizontal="center" vertical="top"/>
    </xf>
    <xf numFmtId="49" fontId="90" fillId="14" borderId="0" xfId="0" quotePrefix="1" applyNumberFormat="1" applyFont="1" applyFill="1" applyBorder="1" applyAlignment="1" applyProtection="1">
      <alignment horizontal="center" vertical="top"/>
      <protection locked="0"/>
    </xf>
    <xf numFmtId="0" fontId="90" fillId="13" borderId="9" xfId="2" applyFont="1" applyFill="1" applyBorder="1" applyAlignment="1" applyProtection="1">
      <alignment horizontal="center" vertical="top"/>
    </xf>
    <xf numFmtId="49" fontId="96" fillId="14" borderId="11" xfId="1" applyNumberFormat="1" applyFont="1" applyFill="1" applyBorder="1" applyAlignment="1" applyProtection="1">
      <alignment horizontal="center" vertical="top"/>
      <protection locked="0"/>
    </xf>
    <xf numFmtId="49" fontId="96" fillId="14" borderId="11" xfId="0" applyNumberFormat="1" applyFont="1" applyFill="1" applyBorder="1" applyAlignment="1" applyProtection="1">
      <alignment horizontal="center" vertical="top"/>
      <protection locked="0"/>
    </xf>
    <xf numFmtId="0" fontId="90" fillId="0" borderId="0" xfId="2" applyFont="1" applyFill="1" applyBorder="1" applyAlignment="1" applyProtection="1">
      <alignment horizontal="center" vertical="top"/>
    </xf>
    <xf numFmtId="49" fontId="96" fillId="14" borderId="0" xfId="1" applyNumberFormat="1" applyFont="1" applyFill="1" applyBorder="1" applyAlignment="1" applyProtection="1">
      <alignment horizontal="center" vertical="top"/>
      <protection locked="0"/>
    </xf>
    <xf numFmtId="0" fontId="99" fillId="14" borderId="9" xfId="2" applyFont="1" applyFill="1" applyBorder="1" applyAlignment="1" applyProtection="1">
      <alignment horizontal="center" vertical="top" wrapText="1" shrinkToFit="1"/>
      <protection locked="0"/>
    </xf>
    <xf numFmtId="0" fontId="99" fillId="14" borderId="0" xfId="2" applyFont="1" applyFill="1" applyBorder="1" applyAlignment="1" applyProtection="1">
      <alignment horizontal="center" vertical="top" wrapText="1" shrinkToFit="1"/>
      <protection locked="0"/>
    </xf>
    <xf numFmtId="0" fontId="99" fillId="14" borderId="11" xfId="2" applyFont="1" applyFill="1" applyBorder="1" applyAlignment="1" applyProtection="1">
      <alignment horizontal="center" vertical="top" wrapText="1" shrinkToFit="1"/>
      <protection locked="0"/>
    </xf>
    <xf numFmtId="0" fontId="90" fillId="0" borderId="0" xfId="2" applyFont="1" applyBorder="1" applyAlignment="1" applyProtection="1">
      <alignment horizontal="right" vertical="center"/>
    </xf>
    <xf numFmtId="0" fontId="90" fillId="14" borderId="9" xfId="2" applyFont="1" applyFill="1" applyBorder="1" applyAlignment="1" applyProtection="1">
      <alignment horizontal="center" vertical="top"/>
      <protection locked="0"/>
    </xf>
    <xf numFmtId="0" fontId="88" fillId="13" borderId="11" xfId="2" applyFont="1" applyFill="1" applyBorder="1" applyAlignment="1" applyProtection="1">
      <alignment horizontal="left" vertical="top" shrinkToFit="1"/>
    </xf>
    <xf numFmtId="0" fontId="54" fillId="15" borderId="0" xfId="2" applyFont="1" applyFill="1" applyBorder="1" applyAlignment="1" applyProtection="1">
      <alignment horizontal="center" vertical="top" wrapText="1"/>
    </xf>
    <xf numFmtId="0" fontId="88" fillId="13" borderId="0" xfId="0" applyFont="1" applyFill="1" applyBorder="1" applyAlignment="1" applyProtection="1">
      <alignment horizontal="center" vertical="top"/>
    </xf>
    <xf numFmtId="0" fontId="90" fillId="14" borderId="9" xfId="0" applyFont="1" applyFill="1" applyBorder="1" applyAlignment="1" applyProtection="1">
      <alignment horizontal="center" vertical="top" shrinkToFit="1"/>
      <protection locked="0"/>
    </xf>
    <xf numFmtId="0" fontId="90" fillId="14" borderId="14" xfId="0" applyFont="1" applyFill="1" applyBorder="1" applyAlignment="1" applyProtection="1">
      <alignment horizontal="center" vertical="top" shrinkToFit="1"/>
      <protection locked="0"/>
    </xf>
    <xf numFmtId="0" fontId="93" fillId="18" borderId="11" xfId="2" applyFont="1" applyFill="1" applyBorder="1" applyAlignment="1" applyProtection="1">
      <alignment horizontal="left" vertical="top"/>
    </xf>
    <xf numFmtId="0" fontId="88" fillId="15" borderId="9" xfId="2" applyFont="1" applyFill="1" applyBorder="1" applyAlignment="1" applyProtection="1">
      <alignment horizontal="right" vertical="top"/>
    </xf>
    <xf numFmtId="0" fontId="88" fillId="0" borderId="0" xfId="2" applyFont="1" applyFill="1" applyBorder="1" applyAlignment="1" applyProtection="1">
      <alignment horizontal="center" vertical="top"/>
    </xf>
    <xf numFmtId="0" fontId="90" fillId="14" borderId="3" xfId="0" applyFont="1" applyFill="1" applyBorder="1" applyAlignment="1" applyProtection="1">
      <alignment horizontal="center" vertical="top" shrinkToFit="1"/>
      <protection locked="0"/>
    </xf>
    <xf numFmtId="0" fontId="90" fillId="13" borderId="9" xfId="0" applyFont="1" applyFill="1" applyBorder="1" applyAlignment="1" applyProtection="1">
      <alignment horizontal="center" vertical="top"/>
    </xf>
    <xf numFmtId="0" fontId="91" fillId="18" borderId="11" xfId="2" applyFont="1" applyFill="1" applyBorder="1" applyAlignment="1" applyProtection="1">
      <alignment horizontal="left" vertical="top" shrinkToFit="1"/>
    </xf>
    <xf numFmtId="0" fontId="87"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90" fillId="13" borderId="0" xfId="0" applyFont="1" applyFill="1" applyBorder="1" applyAlignment="1" applyProtection="1">
      <alignment horizontal="center" vertical="top"/>
    </xf>
    <xf numFmtId="0" fontId="88" fillId="15" borderId="0" xfId="2" applyFont="1" applyFill="1" applyBorder="1" applyAlignment="1" applyProtection="1">
      <alignment horizontal="right" vertical="top" wrapText="1"/>
    </xf>
    <xf numFmtId="0" fontId="88" fillId="15" borderId="11" xfId="2" applyFont="1" applyFill="1" applyBorder="1" applyAlignment="1" applyProtection="1">
      <alignment horizontal="right" vertical="top" wrapText="1"/>
    </xf>
    <xf numFmtId="0" fontId="88" fillId="13"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wrapText="1"/>
    </xf>
    <xf numFmtId="0" fontId="88" fillId="15" borderId="0" xfId="2" applyFont="1" applyFill="1" applyBorder="1" applyAlignment="1" applyProtection="1">
      <alignment horizontal="right" vertical="top" wrapText="1" shrinkToFit="1"/>
    </xf>
    <xf numFmtId="164" fontId="98" fillId="14" borderId="0" xfId="2" applyNumberFormat="1" applyFont="1" applyFill="1" applyBorder="1" applyAlignment="1" applyProtection="1">
      <alignment horizontal="center" vertical="top"/>
      <protection locked="0"/>
    </xf>
    <xf numFmtId="0" fontId="90" fillId="14" borderId="11" xfId="0" applyFont="1" applyFill="1" applyBorder="1" applyAlignment="1" applyProtection="1">
      <alignment horizontal="center" vertical="top"/>
      <protection locked="0"/>
    </xf>
    <xf numFmtId="164" fontId="98" fillId="13" borderId="9" xfId="2" applyNumberFormat="1" applyFont="1" applyFill="1" applyBorder="1" applyAlignment="1" applyProtection="1">
      <alignment horizontal="center" vertical="top" shrinkToFit="1"/>
    </xf>
    <xf numFmtId="0" fontId="90" fillId="17" borderId="0" xfId="0" applyFont="1" applyFill="1" applyAlignment="1">
      <alignment horizontal="left" vertical="top" wrapText="1"/>
    </xf>
    <xf numFmtId="0" fontId="96" fillId="14" borderId="0" xfId="0" applyFont="1" applyFill="1" applyBorder="1" applyAlignment="1" applyProtection="1">
      <alignment horizontal="center" vertical="top"/>
      <protection locked="0"/>
    </xf>
    <xf numFmtId="0" fontId="88" fillId="0" borderId="11" xfId="2" applyFont="1" applyBorder="1" applyAlignment="1" applyProtection="1">
      <alignment vertical="top" wrapText="1"/>
    </xf>
    <xf numFmtId="0" fontId="88" fillId="0" borderId="0" xfId="2" applyFont="1" applyFill="1" applyBorder="1" applyAlignment="1" applyProtection="1">
      <alignment horizontal="left" vertical="top" wrapText="1"/>
    </xf>
    <xf numFmtId="0" fontId="88" fillId="15" borderId="0" xfId="2" applyFont="1" applyFill="1" applyBorder="1" applyAlignment="1" applyProtection="1">
      <alignment horizontal="left" vertical="top"/>
    </xf>
    <xf numFmtId="0" fontId="88" fillId="0" borderId="9" xfId="2" applyFont="1" applyBorder="1" applyAlignment="1" applyProtection="1">
      <alignment horizontal="left" vertical="top" wrapText="1"/>
    </xf>
    <xf numFmtId="0" fontId="88" fillId="0" borderId="9" xfId="2" applyNumberFormat="1" applyFont="1" applyBorder="1" applyAlignment="1" applyProtection="1">
      <alignment horizontal="left" vertical="top" wrapText="1"/>
    </xf>
    <xf numFmtId="0" fontId="88" fillId="0" borderId="0" xfId="2" applyNumberFormat="1" applyFont="1" applyBorder="1" applyAlignment="1" applyProtection="1">
      <alignment horizontal="left" vertical="top" wrapText="1"/>
    </xf>
    <xf numFmtId="0" fontId="88" fillId="0" borderId="11" xfId="2" applyNumberFormat="1" applyFont="1" applyBorder="1" applyAlignment="1" applyProtection="1">
      <alignment horizontal="left" vertical="top" wrapText="1"/>
    </xf>
    <xf numFmtId="0" fontId="88" fillId="0" borderId="0" xfId="2" applyFont="1" applyBorder="1" applyAlignment="1" applyProtection="1">
      <alignment horizontal="left" vertical="top" wrapText="1"/>
    </xf>
    <xf numFmtId="49" fontId="88" fillId="14" borderId="9" xfId="0" applyNumberFormat="1" applyFont="1" applyFill="1" applyBorder="1" applyAlignment="1" applyProtection="1">
      <alignment horizontal="left" vertical="top" wrapText="1"/>
    </xf>
    <xf numFmtId="49" fontId="88" fillId="14" borderId="11" xfId="0" applyNumberFormat="1" applyFont="1" applyFill="1" applyBorder="1" applyAlignment="1" applyProtection="1">
      <alignment horizontal="left" vertical="top" wrapText="1"/>
    </xf>
    <xf numFmtId="0" fontId="80" fillId="15" borderId="0" xfId="2" applyFont="1" applyFill="1" applyBorder="1" applyAlignment="1" applyProtection="1">
      <alignment horizontal="center" vertical="top" wrapText="1"/>
    </xf>
    <xf numFmtId="0" fontId="80" fillId="15" borderId="11" xfId="2" applyFont="1" applyFill="1" applyBorder="1" applyAlignment="1" applyProtection="1">
      <alignment horizontal="center" vertical="top" wrapText="1"/>
    </xf>
    <xf numFmtId="0" fontId="90" fillId="14" borderId="0" xfId="0" quotePrefix="1" applyFont="1" applyFill="1" applyBorder="1" applyAlignment="1" applyProtection="1">
      <alignment horizontal="center" vertical="top"/>
      <protection locked="0"/>
    </xf>
    <xf numFmtId="0" fontId="121" fillId="0" borderId="0" xfId="2" applyFont="1" applyBorder="1" applyAlignment="1" applyProtection="1">
      <alignment horizontal="center" vertical="top"/>
      <protection locked="0"/>
    </xf>
    <xf numFmtId="0" fontId="124" fillId="16" borderId="0" xfId="2" applyFont="1" applyFill="1" applyBorder="1" applyAlignment="1" applyProtection="1">
      <alignment horizontal="center" vertical="top"/>
    </xf>
    <xf numFmtId="164" fontId="122" fillId="0" borderId="0" xfId="2" applyNumberFormat="1" applyFont="1" applyBorder="1" applyAlignment="1" applyProtection="1">
      <alignment horizontal="center" vertical="top"/>
      <protection locked="0"/>
    </xf>
    <xf numFmtId="0" fontId="95" fillId="15" borderId="0" xfId="2" applyFont="1" applyFill="1" applyBorder="1" applyAlignment="1" applyProtection="1">
      <alignment horizontal="left" vertical="top" wrapText="1" shrinkToFit="1"/>
    </xf>
    <xf numFmtId="0" fontId="98" fillId="13" borderId="9" xfId="2" applyFont="1" applyFill="1" applyBorder="1" applyAlignment="1" applyProtection="1">
      <alignment horizontal="center" vertical="top" wrapText="1" shrinkToFit="1"/>
    </xf>
    <xf numFmtId="0" fontId="98" fillId="13" borderId="0" xfId="2" applyFont="1" applyFill="1" applyBorder="1" applyAlignment="1" applyProtection="1">
      <alignment horizontal="center" vertical="top" wrapText="1" shrinkToFit="1"/>
    </xf>
    <xf numFmtId="0" fontId="57" fillId="15" borderId="0" xfId="2" applyFont="1" applyFill="1" applyBorder="1" applyAlignment="1" applyProtection="1">
      <alignment horizontal="center" vertical="top" shrinkToFit="1"/>
    </xf>
    <xf numFmtId="164" fontId="104" fillId="13" borderId="0" xfId="2" applyNumberFormat="1" applyFont="1" applyFill="1" applyBorder="1" applyAlignment="1" applyProtection="1">
      <alignment horizontal="center" vertical="top" shrinkToFit="1"/>
    </xf>
    <xf numFmtId="0" fontId="90" fillId="14" borderId="0" xfId="0" applyFont="1" applyFill="1" applyBorder="1" applyAlignment="1" applyProtection="1">
      <alignment horizontal="center" vertical="top" wrapText="1"/>
      <protection locked="0"/>
    </xf>
    <xf numFmtId="0" fontId="107" fillId="18" borderId="9" xfId="2" applyFont="1" applyFill="1" applyBorder="1" applyAlignment="1" applyProtection="1">
      <alignment horizontal="center" vertical="top"/>
    </xf>
    <xf numFmtId="0" fontId="90" fillId="0" borderId="9" xfId="2" applyFont="1" applyBorder="1" applyAlignment="1" applyProtection="1">
      <alignment horizontal="left" vertical="top"/>
    </xf>
    <xf numFmtId="0" fontId="107"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3" fillId="18" borderId="0" xfId="2" applyFont="1" applyFill="1" applyBorder="1" applyAlignment="1" applyProtection="1">
      <alignment horizontal="left" vertical="top"/>
    </xf>
    <xf numFmtId="164" fontId="98" fillId="14" borderId="9" xfId="2" applyNumberFormat="1" applyFont="1" applyFill="1" applyBorder="1" applyAlignment="1" applyProtection="1">
      <alignment horizontal="center" vertical="top"/>
      <protection locked="0"/>
    </xf>
    <xf numFmtId="0" fontId="88" fillId="0" borderId="0" xfId="2" applyFont="1" applyFill="1" applyBorder="1" applyAlignment="1" applyProtection="1">
      <alignment horizontal="center" vertical="top" shrinkToFit="1"/>
    </xf>
    <xf numFmtId="0" fontId="90" fillId="0" borderId="9" xfId="2" applyNumberFormat="1" applyFont="1" applyBorder="1" applyAlignment="1" applyProtection="1">
      <alignment horizontal="left" vertical="top" wrapText="1"/>
    </xf>
    <xf numFmtId="0" fontId="90" fillId="0" borderId="11" xfId="2" applyNumberFormat="1" applyFont="1" applyBorder="1" applyAlignment="1" applyProtection="1">
      <alignment horizontal="left" vertical="top" wrapText="1"/>
    </xf>
    <xf numFmtId="49" fontId="90"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0" fillId="0" borderId="0" xfId="2" applyFont="1" applyFill="1" applyBorder="1" applyAlignment="1" applyProtection="1">
      <alignment horizontal="left" vertical="top"/>
    </xf>
    <xf numFmtId="0" fontId="88" fillId="0" borderId="0" xfId="2" applyFont="1" applyFill="1" applyBorder="1" applyAlignment="1" applyProtection="1">
      <alignment horizontal="left" vertical="top"/>
    </xf>
    <xf numFmtId="0" fontId="88" fillId="0" borderId="11" xfId="2" applyFont="1" applyBorder="1" applyAlignment="1" applyProtection="1">
      <alignment horizontal="left" vertical="top" wrapText="1"/>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6" fillId="0" borderId="3" xfId="0" applyFont="1" applyFill="1" applyBorder="1" applyAlignment="1" applyProtection="1">
      <alignment horizontal="center" vertical="center"/>
      <protection locked="0"/>
    </xf>
    <xf numFmtId="0" fontId="56" fillId="0" borderId="14" xfId="0" applyFont="1" applyFill="1" applyBorder="1" applyAlignment="1" applyProtection="1">
      <alignment horizontal="center" vertical="center"/>
      <protection locked="0"/>
    </xf>
    <xf numFmtId="0" fontId="56"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3" fillId="3" borderId="10" xfId="0" quotePrefix="1" applyNumberFormat="1" applyFont="1" applyFill="1" applyBorder="1" applyAlignment="1">
      <alignment horizontal="center"/>
    </xf>
    <xf numFmtId="164" fontId="73" fillId="3" borderId="0" xfId="0" quotePrefix="1" applyNumberFormat="1" applyFont="1" applyFill="1" applyBorder="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2"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5" fillId="0" borderId="0" xfId="0" applyFont="1" applyAlignment="1">
      <alignment horizontal="center" vertical="center"/>
    </xf>
    <xf numFmtId="0" fontId="75" fillId="0" borderId="0" xfId="0" applyFont="1" applyAlignment="1">
      <alignment horizontal="center"/>
    </xf>
    <xf numFmtId="0" fontId="121" fillId="0" borderId="0" xfId="0" applyFont="1" applyAlignment="1" applyProtection="1">
      <alignment horizontal="center" vertical="center"/>
    </xf>
    <xf numFmtId="0" fontId="134" fillId="0" borderId="0" xfId="0" applyFont="1" applyAlignment="1" applyProtection="1">
      <alignment horizontal="center" vertical="center"/>
    </xf>
    <xf numFmtId="0" fontId="135" fillId="0" borderId="11" xfId="0" applyFont="1" applyBorder="1" applyAlignment="1" applyProtection="1">
      <alignment horizontal="center" vertical="center"/>
    </xf>
    <xf numFmtId="169" fontId="132" fillId="0" borderId="0" xfId="0" applyNumberFormat="1" applyFont="1" applyAlignment="1" applyProtection="1">
      <alignment horizontal="center"/>
    </xf>
    <xf numFmtId="0" fontId="86" fillId="0" borderId="3" xfId="0" applyFont="1" applyBorder="1" applyAlignment="1" applyProtection="1">
      <alignment horizontal="left" vertical="center"/>
    </xf>
    <xf numFmtId="0" fontId="86" fillId="0" borderId="6" xfId="0" applyFont="1" applyBorder="1" applyAlignment="1" applyProtection="1">
      <alignment horizontal="left" vertical="center"/>
    </xf>
    <xf numFmtId="0" fontId="97" fillId="2" borderId="3" xfId="0" applyFont="1" applyFill="1" applyBorder="1" applyAlignment="1" applyProtection="1">
      <alignment horizontal="left" vertical="center"/>
      <protection locked="0"/>
    </xf>
    <xf numFmtId="0" fontId="97" fillId="2" borderId="14" xfId="0" applyFont="1" applyFill="1" applyBorder="1" applyAlignment="1" applyProtection="1">
      <alignment horizontal="left" vertical="center"/>
      <protection locked="0"/>
    </xf>
    <xf numFmtId="0" fontId="97" fillId="2" borderId="6" xfId="0" applyFont="1" applyFill="1" applyBorder="1" applyAlignment="1" applyProtection="1">
      <alignment horizontal="left" vertical="center"/>
      <protection locked="0"/>
    </xf>
    <xf numFmtId="0" fontId="90" fillId="0" borderId="9" xfId="0" applyFont="1" applyBorder="1" applyAlignment="1" applyProtection="1">
      <alignment horizontal="right" vertical="center"/>
    </xf>
    <xf numFmtId="4" fontId="109" fillId="15" borderId="26" xfId="0" applyNumberFormat="1" applyFont="1" applyFill="1" applyBorder="1" applyAlignment="1" applyProtection="1">
      <alignment horizontal="center" vertical="center"/>
    </xf>
    <xf numFmtId="4" fontId="109" fillId="15" borderId="27" xfId="0" applyNumberFormat="1" applyFont="1" applyFill="1" applyBorder="1" applyAlignment="1" applyProtection="1">
      <alignment horizontal="center" vertical="center"/>
    </xf>
    <xf numFmtId="0" fontId="90" fillId="0" borderId="5" xfId="0" applyFont="1" applyBorder="1" applyAlignment="1" applyProtection="1">
      <alignment horizontal="center" vertical="center"/>
    </xf>
    <xf numFmtId="0" fontId="90" fillId="0" borderId="8" xfId="0" applyFont="1" applyBorder="1" applyAlignment="1" applyProtection="1">
      <alignment horizontal="center" vertical="center"/>
    </xf>
    <xf numFmtId="0" fontId="88" fillId="0" borderId="4" xfId="0" applyFont="1" applyBorder="1" applyAlignment="1" applyProtection="1">
      <alignment horizontal="center" vertical="center"/>
      <protection locked="0"/>
    </xf>
    <xf numFmtId="0" fontId="88" fillId="0" borderId="9"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7"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15" xfId="0" applyFont="1" applyBorder="1" applyAlignment="1" applyProtection="1">
      <alignment horizontal="center" vertical="center"/>
      <protection locked="0"/>
    </xf>
    <xf numFmtId="164" fontId="107" fillId="18" borderId="0" xfId="0" applyNumberFormat="1" applyFont="1" applyFill="1" applyBorder="1" applyAlignment="1" applyProtection="1">
      <alignment horizontal="center" vertical="center" shrinkToFit="1"/>
    </xf>
    <xf numFmtId="164" fontId="107" fillId="18" borderId="11" xfId="0" applyNumberFormat="1" applyFont="1" applyFill="1" applyBorder="1" applyAlignment="1" applyProtection="1">
      <alignment horizontal="center" vertical="center" shrinkToFit="1"/>
    </xf>
    <xf numFmtId="49" fontId="98" fillId="0" borderId="3" xfId="0" applyNumberFormat="1" applyFont="1" applyBorder="1" applyAlignment="1" applyProtection="1">
      <alignment horizontal="center" vertical="center" shrinkToFit="1"/>
    </xf>
    <xf numFmtId="0" fontId="98" fillId="0" borderId="14" xfId="0" applyNumberFormat="1" applyFont="1" applyBorder="1" applyAlignment="1" applyProtection="1">
      <alignment horizontal="center" vertical="center" shrinkToFit="1"/>
    </xf>
    <xf numFmtId="0" fontId="98" fillId="0" borderId="6" xfId="0" applyNumberFormat="1" applyFont="1" applyBorder="1" applyAlignment="1" applyProtection="1">
      <alignment horizontal="center" vertical="center" shrinkToFit="1"/>
    </xf>
    <xf numFmtId="0" fontId="90" fillId="7" borderId="0" xfId="0" applyFont="1" applyFill="1" applyAlignment="1" applyProtection="1">
      <alignment horizontal="center" vertical="center"/>
    </xf>
    <xf numFmtId="0" fontId="93" fillId="18" borderId="0" xfId="0" applyFont="1" applyFill="1" applyBorder="1" applyAlignment="1" applyProtection="1">
      <alignment horizontal="left" vertical="center"/>
    </xf>
    <xf numFmtId="0" fontId="103" fillId="0" borderId="11" xfId="0" applyFont="1" applyFill="1" applyBorder="1" applyAlignment="1" applyProtection="1">
      <alignment horizontal="center" vertical="center"/>
    </xf>
    <xf numFmtId="0" fontId="103" fillId="0" borderId="0" xfId="0" applyFont="1" applyAlignment="1" applyProtection="1">
      <alignment horizontal="center" vertical="center" shrinkToFit="1"/>
    </xf>
    <xf numFmtId="0" fontId="90" fillId="0" borderId="5" xfId="0" applyFont="1" applyBorder="1" applyAlignment="1">
      <alignment horizontal="center" vertical="center"/>
    </xf>
    <xf numFmtId="0" fontId="90" fillId="0" borderId="8" xfId="0" applyFont="1" applyBorder="1" applyAlignment="1">
      <alignment horizontal="center" vertical="center"/>
    </xf>
    <xf numFmtId="0" fontId="100" fillId="0" borderId="0" xfId="0" applyFont="1" applyBorder="1" applyAlignment="1" applyProtection="1">
      <alignment horizontal="center" vertical="center" shrinkToFit="1"/>
    </xf>
    <xf numFmtId="0" fontId="100" fillId="0" borderId="0" xfId="0" applyFont="1" applyAlignment="1" applyProtection="1">
      <alignment horizontal="center" vertical="center" shrinkToFit="1"/>
    </xf>
    <xf numFmtId="0" fontId="108" fillId="11" borderId="0" xfId="0" applyFont="1" applyFill="1" applyAlignment="1">
      <alignment horizontal="center"/>
    </xf>
    <xf numFmtId="0" fontId="121" fillId="0" borderId="0" xfId="0" applyFont="1" applyAlignment="1">
      <alignment horizontal="center" vertical="center"/>
    </xf>
    <xf numFmtId="0" fontId="130" fillId="0" borderId="0" xfId="0" applyFont="1" applyAlignment="1">
      <alignment horizontal="center" vertical="center"/>
    </xf>
    <xf numFmtId="0" fontId="131" fillId="0" borderId="0" xfId="0" applyFont="1" applyAlignment="1">
      <alignment horizontal="center" vertical="center"/>
    </xf>
    <xf numFmtId="169" fontId="132" fillId="0" borderId="9" xfId="0" applyNumberFormat="1" applyFont="1" applyBorder="1" applyAlignment="1">
      <alignment horizontal="center" shrinkToFit="1"/>
    </xf>
    <xf numFmtId="0" fontId="110" fillId="2" borderId="3" xfId="0" applyFont="1" applyFill="1" applyBorder="1" applyAlignment="1" applyProtection="1">
      <alignment horizontal="left" vertical="center"/>
    </xf>
    <xf numFmtId="0" fontId="110" fillId="2" borderId="14" xfId="0" applyFont="1" applyFill="1" applyBorder="1" applyAlignment="1" applyProtection="1">
      <alignment horizontal="left" vertical="center"/>
    </xf>
    <xf numFmtId="0" fontId="110" fillId="2" borderId="6" xfId="0" applyFont="1" applyFill="1" applyBorder="1" applyAlignment="1" applyProtection="1">
      <alignment horizontal="left" vertical="center"/>
    </xf>
    <xf numFmtId="0" fontId="132" fillId="0" borderId="9" xfId="0" applyFont="1" applyBorder="1" applyAlignment="1">
      <alignment horizontal="right" shrinkToFit="1"/>
    </xf>
    <xf numFmtId="164" fontId="111" fillId="18" borderId="0" xfId="0" applyNumberFormat="1" applyFont="1" applyFill="1" applyBorder="1" applyAlignment="1">
      <alignment horizontal="center" vertical="center" shrinkToFit="1"/>
    </xf>
    <xf numFmtId="0" fontId="100" fillId="0" borderId="11" xfId="0" applyFont="1" applyFill="1" applyBorder="1" applyAlignment="1" applyProtection="1">
      <alignment horizontal="center" vertical="center" shrinkToFit="1"/>
    </xf>
    <xf numFmtId="0" fontId="100" fillId="0" borderId="9" xfId="0" applyFont="1" applyBorder="1" applyAlignment="1">
      <alignment horizontal="center" vertical="center" shrinkToFit="1"/>
    </xf>
    <xf numFmtId="0" fontId="110" fillId="0" borderId="5" xfId="0" applyFont="1" applyBorder="1" applyAlignment="1">
      <alignment horizontal="center" vertical="center"/>
    </xf>
    <xf numFmtId="0" fontId="110"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0000000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89662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275389</xdr:colOff>
      <xdr:row>1</xdr:row>
      <xdr:rowOff>85558</xdr:rowOff>
    </xdr:from>
    <xdr:to>
      <xdr:col>9</xdr:col>
      <xdr:colOff>1195925</xdr:colOff>
      <xdr:row>4</xdr:row>
      <xdr:rowOff>266700</xdr:rowOff>
    </xdr:to>
    <xdr:pic>
      <xdr:nvPicPr>
        <xdr:cNvPr id="3" name="Picture 2">
          <a:extLst>
            <a:ext uri="{FF2B5EF4-FFF2-40B4-BE49-F238E27FC236}">
              <a16:creationId xmlns:a16="http://schemas.microsoft.com/office/drawing/2014/main" id="{6A83A926-5E97-F043-9BEB-43EA98446DB0}"/>
            </a:ext>
          </a:extLst>
        </xdr:cNvPr>
        <xdr:cNvPicPr>
          <a:picLocks noChangeAspect="1"/>
        </xdr:cNvPicPr>
      </xdr:nvPicPr>
      <xdr:blipFill>
        <a:blip xmlns:r="http://schemas.openxmlformats.org/officeDocument/2006/relationships" r:embed="rId3"/>
        <a:stretch>
          <a:fillRect/>
        </a:stretch>
      </xdr:blipFill>
      <xdr:spPr>
        <a:xfrm>
          <a:off x="275389" y="161758"/>
          <a:ext cx="11337711" cy="12860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file:///C:/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file:///C:/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file:///C:/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workbookViewId="0">
      <pane xSplit="23840" topLeftCell="D1"/>
      <selection activeCell="A10" sqref="A10:XFD10"/>
      <selection pane="topRight" activeCell="A10" sqref="A10:XFD10"/>
    </sheetView>
  </sheetViews>
  <sheetFormatPr baseColWidth="10" defaultColWidth="10.83203125" defaultRowHeight="14"/>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453</v>
      </c>
      <c r="E2" s="273" t="s">
        <v>351</v>
      </c>
      <c r="F2" s="274" t="s">
        <v>187</v>
      </c>
      <c r="G2" s="280" t="s">
        <v>368</v>
      </c>
      <c r="H2" s="279" t="s">
        <v>438</v>
      </c>
      <c r="I2" s="284">
        <f>INDEX($R$3:$R$17,MATCH(Prospectus!$E$60,Events!$Q$3:$Q$17,0))</f>
        <v>260</v>
      </c>
      <c r="J2" s="271" t="str">
        <f t="array" ref="J2">IFERROR(INDEX($D$2:$D$104,SMALL(IF('PLEASE FILL IN HERE FIRST!!!'!$B$5=$E$2:$E$104,MATCH(ROW($E$2:$E$104),ROW($E$2:$E$104)),""),ROW(G1))),"")</f>
        <v>Spala (POL) - ITTF CHALLENGE</v>
      </c>
      <c r="L2" s="271" t="s">
        <v>369</v>
      </c>
      <c r="M2" s="271" t="s">
        <v>321</v>
      </c>
      <c r="N2" s="424">
        <f>A2+1</f>
        <v>43173</v>
      </c>
      <c r="O2" s="424">
        <f>B2-2</f>
        <v>43174</v>
      </c>
    </row>
    <row r="3" spans="1:28" ht="16" customHeight="1">
      <c r="A3" s="276">
        <v>43187</v>
      </c>
      <c r="B3" s="276">
        <v>43191</v>
      </c>
      <c r="C3" s="273">
        <v>40000</v>
      </c>
      <c r="D3" s="272" t="s">
        <v>454</v>
      </c>
      <c r="E3" s="273" t="s">
        <v>351</v>
      </c>
      <c r="F3" s="274" t="s">
        <v>187</v>
      </c>
      <c r="G3" s="280" t="s">
        <v>368</v>
      </c>
      <c r="H3" s="279" t="s">
        <v>438</v>
      </c>
      <c r="I3" s="284">
        <f>INDEX($R$3:$R$17,MATCH(Prospectus!$E$60,Events!$Q$3:$Q$17,0))</f>
        <v>260</v>
      </c>
      <c r="J3" s="271" t="str">
        <f t="array" ref="J3">IFERROR(INDEX($D$2:$D$104,SMALL(IF('PLEASE FILL IN HERE FIRST!!!'!$B$5=$E$2:$E$104,MATCH(ROW($E$2:$E$104),ROW($E$2:$E$104)),""),ROW(G2))),"")</f>
        <v>Guadalajara (ESP) - ITTF CHALLENGE</v>
      </c>
      <c r="L3" s="271" t="s">
        <v>350</v>
      </c>
      <c r="M3" s="271" t="s">
        <v>322</v>
      </c>
      <c r="N3" s="424">
        <f t="shared" ref="N3:N12" si="0">A3+1</f>
        <v>43188</v>
      </c>
      <c r="O3" s="424">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260</v>
      </c>
      <c r="J4" s="271" t="str">
        <f t="array" ref="J4">IFERROR(INDEX($D$2:$D$104,SMALL(IF('PLEASE FILL IN HERE FIRST!!!'!$B$5=$E$2:$E$104,MATCH(ROW($E$2:$E$104),ROW($E$2:$E$104)),""),ROW(G3))),"")</f>
        <v>Otocec (SLO) - ITTF CHALLENGE</v>
      </c>
      <c r="L4" s="271" t="s">
        <v>351</v>
      </c>
      <c r="M4" s="271" t="s">
        <v>436</v>
      </c>
      <c r="N4" s="424">
        <f t="shared" si="0"/>
        <v>43193</v>
      </c>
      <c r="O4" s="424">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260</v>
      </c>
      <c r="J5" s="271" t="str">
        <f t="array" ref="J5">IFERROR(INDEX($D$2:$D$104,SMALL(IF('PLEASE FILL IN HERE FIRST!!!'!$B$5=$E$2:$E$104,MATCH(ROW($E$2:$E$104),ROW($E$2:$E$104)),""),ROW(G4))),"")</f>
        <v>Zagreb (CRO) - ITTF CHALLENGE</v>
      </c>
      <c r="L5" s="271" t="s">
        <v>362</v>
      </c>
      <c r="N5" s="424">
        <f t="shared" si="0"/>
        <v>43201</v>
      </c>
      <c r="O5" s="424">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260</v>
      </c>
      <c r="J6" s="271" t="str">
        <f t="array" ref="J6">IFERROR(INDEX($D$2:$D$104,SMALL(IF('PLEASE FILL IN HERE FIRST!!!'!$B$5=$E$2:$E$104,MATCH(ROW($E$2:$E$104),ROW($E$2:$E$104)),""),ROW(G5))),"")</f>
        <v>Bangkok (THA) - ITTF CHALLENGE</v>
      </c>
      <c r="N6" s="424">
        <f t="shared" si="0"/>
        <v>43237</v>
      </c>
      <c r="O6" s="424">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260</v>
      </c>
      <c r="J7" s="271" t="str">
        <f t="array" ref="J7">IFERROR(INDEX($D$2:$D$104,SMALL(IF('PLEASE FILL IN HERE FIRST!!!'!$B$5=$E$2:$E$104,MATCH(ROW($E$2:$E$104),ROW($E$2:$E$104)),""),ROW(G6))),"")</f>
        <v>Pyongyang (PRK) - ITTF CHALLENGE</v>
      </c>
      <c r="N7" s="424">
        <f t="shared" si="0"/>
        <v>43265</v>
      </c>
      <c r="O7" s="424">
        <f t="shared" si="1"/>
        <v>43266</v>
      </c>
      <c r="Q7" s="271">
        <v>12</v>
      </c>
      <c r="R7" s="411">
        <v>260</v>
      </c>
      <c r="S7" s="411"/>
      <c r="T7" s="411"/>
      <c r="U7" s="411"/>
      <c r="Y7" s="411"/>
      <c r="Z7" s="411"/>
      <c r="AA7" s="411"/>
      <c r="AB7" s="413"/>
    </row>
    <row r="8" spans="1:28">
      <c r="A8" s="276">
        <v>43320</v>
      </c>
      <c r="B8" s="276">
        <v>43324</v>
      </c>
      <c r="C8" s="273">
        <v>40000</v>
      </c>
      <c r="D8" s="272" t="s">
        <v>357</v>
      </c>
      <c r="E8" s="273" t="s">
        <v>351</v>
      </c>
      <c r="F8" s="274" t="s">
        <v>187</v>
      </c>
      <c r="G8" s="280" t="s">
        <v>368</v>
      </c>
      <c r="H8" s="279" t="s">
        <v>438</v>
      </c>
      <c r="I8" s="284">
        <f>INDEX($R$3:$R$17,MATCH(Prospectus!$E$60,Events!$Q$3:$Q$17,0))</f>
        <v>260</v>
      </c>
      <c r="J8" s="271" t="str">
        <f t="array" ref="J8">IFERROR(INDEX($D$2:$D$104,SMALL(IF('PLEASE FILL IN HERE FIRST!!!'!$B$5=$E$2:$E$104,MATCH(ROW($E$2:$E$104),ROW($E$2:$E$104)),""),ROW(G7))),"")</f>
        <v>Lagos (NGR) - ITTF CHALLENGE</v>
      </c>
      <c r="N8" s="424">
        <f t="shared" si="0"/>
        <v>43321</v>
      </c>
      <c r="O8" s="424">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260</v>
      </c>
      <c r="J9" s="271" t="str">
        <f t="array" ref="J9">IFERROR(INDEX($D$2:$D$104,SMALL(IF('PLEASE FILL IN HERE FIRST!!!'!$B$5=$E$2:$E$104,MATCH(ROW($E$2:$E$104),ROW($E$2:$E$104)),""),ROW(G8))),"")</f>
        <v>De Haan (BEL) - ITTF CHALLENGE</v>
      </c>
      <c r="N9" s="424">
        <f t="shared" si="0"/>
        <v>43397</v>
      </c>
      <c r="O9" s="424">
        <f t="shared" si="1"/>
        <v>43398</v>
      </c>
      <c r="Q9" s="271">
        <v>14</v>
      </c>
      <c r="R9" s="411">
        <v>300</v>
      </c>
      <c r="S9" s="411"/>
      <c r="T9" s="411"/>
      <c r="U9" s="411"/>
      <c r="Y9" s="411"/>
      <c r="Z9" s="411"/>
      <c r="AA9" s="411"/>
      <c r="AB9" s="411"/>
    </row>
    <row r="10" spans="1:28" ht="16" customHeight="1">
      <c r="A10" s="276">
        <v>43417</v>
      </c>
      <c r="B10" s="276">
        <v>43422</v>
      </c>
      <c r="C10" s="273">
        <v>40000</v>
      </c>
      <c r="D10" s="272" t="s">
        <v>352</v>
      </c>
      <c r="E10" s="273" t="s">
        <v>351</v>
      </c>
      <c r="F10" s="274" t="s">
        <v>187</v>
      </c>
      <c r="G10" s="280" t="s">
        <v>368</v>
      </c>
      <c r="H10" s="279" t="s">
        <v>585</v>
      </c>
      <c r="I10" s="284">
        <f>INDEX($R$3:$R$17,MATCH(Prospectus!$E$60,Events!$Q$3:$Q$17,0))</f>
        <v>260</v>
      </c>
      <c r="J10" s="271" t="str">
        <f t="array" ref="J10">IFERROR(INDEX($D$2:$D$104,SMALL(IF('PLEASE FILL IN HERE FIRST!!!'!$B$5=$E$2:$E$104,MATCH(ROW($E$2:$E$104),ROW($E$2:$E$104)),""),ROW(G9))),"")</f>
        <v>Minsk (BLR) - ITTF CHALLENGE</v>
      </c>
      <c r="N10" s="424">
        <f t="shared" si="0"/>
        <v>43418</v>
      </c>
      <c r="O10" s="424">
        <f>B10-3</f>
        <v>43419</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260</v>
      </c>
      <c r="J11" s="271" t="str">
        <f t="array" ref="J11">IFERROR(INDEX($D$2:$D$104,SMALL(IF('PLEASE FILL IN HERE FIRST!!!'!$B$5=$E$2:$E$104,MATCH(ROW($E$2:$E$104),ROW($E$2:$E$104)),""),ROW(G10))),"")</f>
        <v/>
      </c>
      <c r="N11" s="424">
        <f t="shared" si="0"/>
        <v>1</v>
      </c>
      <c r="O11" s="424">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260</v>
      </c>
      <c r="J12" s="271" t="str">
        <f t="array" ref="J12">IFERROR(INDEX($D$2:$D$104,SMALL(IF('PLEASE FILL IN HERE FIRST!!!'!$B$5=$E$2:$E$104,MATCH(ROW($E$2:$E$104),ROW($E$2:$E$104)),""),ROW(G11))),"")</f>
        <v/>
      </c>
      <c r="N12" s="424">
        <f t="shared" si="0"/>
        <v>1</v>
      </c>
      <c r="O12" s="424">
        <f t="shared" si="1"/>
        <v>-2</v>
      </c>
      <c r="Q12" s="410">
        <v>17</v>
      </c>
      <c r="R12" s="412">
        <v>360</v>
      </c>
      <c r="S12" s="412"/>
      <c r="T12" s="412"/>
      <c r="U12" s="412"/>
      <c r="X12" s="415"/>
      <c r="Y12" s="412"/>
      <c r="Z12" s="412"/>
      <c r="AA12" s="412"/>
      <c r="AB12" s="412"/>
    </row>
    <row r="13" spans="1:28">
      <c r="A13" s="267"/>
      <c r="B13" s="267"/>
      <c r="C13" s="268"/>
      <c r="D13" s="268"/>
      <c r="E13" s="268"/>
      <c r="F13" s="274"/>
      <c r="I13" s="284"/>
      <c r="N13" s="424"/>
      <c r="O13" s="424"/>
      <c r="Q13" s="271">
        <v>18</v>
      </c>
      <c r="R13" s="411">
        <v>380</v>
      </c>
      <c r="S13" s="411"/>
      <c r="T13" s="411"/>
      <c r="U13" s="411"/>
      <c r="Y13" s="411"/>
      <c r="Z13" s="411"/>
      <c r="AA13" s="411"/>
      <c r="AB13" s="411"/>
    </row>
    <row r="14" spans="1:28" ht="16" customHeight="1">
      <c r="A14" s="267"/>
      <c r="B14" s="267"/>
      <c r="C14" s="269"/>
      <c r="D14" s="268"/>
      <c r="E14" s="268"/>
      <c r="F14" s="274"/>
      <c r="I14" s="284"/>
      <c r="N14" s="424"/>
      <c r="O14" s="424"/>
      <c r="Q14" s="410">
        <v>19</v>
      </c>
      <c r="R14" s="412">
        <v>400</v>
      </c>
      <c r="S14" s="412"/>
      <c r="T14" s="412"/>
      <c r="U14" s="412"/>
      <c r="X14" s="415"/>
      <c r="Y14" s="412"/>
      <c r="Z14" s="412"/>
      <c r="AA14" s="412"/>
      <c r="AB14" s="412"/>
    </row>
    <row r="15" spans="1:28">
      <c r="F15" s="274"/>
      <c r="I15" s="284"/>
      <c r="N15" s="424"/>
      <c r="O15" s="424"/>
      <c r="Q15" s="271">
        <v>20</v>
      </c>
      <c r="R15" s="411">
        <v>420</v>
      </c>
      <c r="S15" s="411"/>
      <c r="T15" s="411"/>
      <c r="U15" s="411"/>
      <c r="Y15" s="411"/>
      <c r="Z15" s="411"/>
      <c r="AA15" s="411"/>
      <c r="AB15" s="411"/>
    </row>
    <row r="16" spans="1:28">
      <c r="F16" s="274"/>
      <c r="I16" s="284"/>
      <c r="N16" s="424"/>
      <c r="O16" s="424"/>
      <c r="Q16" s="410">
        <v>21</v>
      </c>
      <c r="R16" s="412">
        <v>440</v>
      </c>
    </row>
    <row r="17" spans="6:18">
      <c r="F17" s="274"/>
      <c r="I17" s="284"/>
      <c r="N17" s="424"/>
      <c r="O17" s="424"/>
      <c r="Q17" s="271">
        <v>22</v>
      </c>
      <c r="R17" s="411">
        <v>460</v>
      </c>
    </row>
    <row r="18" spans="6:18" ht="16" customHeight="1">
      <c r="F18" s="274"/>
      <c r="I18" s="284"/>
      <c r="N18" s="424"/>
      <c r="O18" s="424"/>
    </row>
    <row r="19" spans="6:18">
      <c r="F19" s="274"/>
      <c r="I19" s="284"/>
      <c r="N19" s="424"/>
      <c r="O19" s="424"/>
    </row>
    <row r="20" spans="6:18">
      <c r="F20" s="274"/>
      <c r="I20" s="284"/>
      <c r="N20" s="424"/>
      <c r="O20" s="424"/>
    </row>
    <row r="21" spans="6:18">
      <c r="F21" s="274"/>
      <c r="I21" s="284"/>
      <c r="N21" s="424"/>
      <c r="O21" s="424"/>
    </row>
    <row r="22" spans="6:18">
      <c r="F22" s="274"/>
      <c r="I22" s="284"/>
      <c r="N22" s="424"/>
      <c r="O22" s="424"/>
    </row>
    <row r="23" spans="6:18" ht="14" customHeight="1">
      <c r="F23" s="274"/>
      <c r="I23" s="284"/>
      <c r="N23" s="424"/>
      <c r="O23" s="424"/>
    </row>
    <row r="24" spans="6:18">
      <c r="F24" s="274"/>
      <c r="I24" s="284"/>
      <c r="N24" s="424"/>
      <c r="O24" s="424"/>
    </row>
    <row r="25" spans="6:18" ht="14" customHeight="1">
      <c r="F25" s="274"/>
      <c r="I25" s="284"/>
      <c r="N25" s="424"/>
      <c r="O25" s="424"/>
    </row>
    <row r="26" spans="6:18">
      <c r="F26" s="274"/>
      <c r="I26" s="284"/>
      <c r="N26" s="424"/>
      <c r="O26" s="424"/>
    </row>
    <row r="27" spans="6:18" ht="16" customHeight="1">
      <c r="F27" s="274"/>
      <c r="I27" s="284"/>
      <c r="N27" s="420"/>
      <c r="O27" s="420"/>
    </row>
    <row r="28" spans="6:18">
      <c r="F28" s="274"/>
      <c r="I28" s="284"/>
      <c r="N28" s="420"/>
      <c r="O28" s="420"/>
    </row>
    <row r="29" spans="6:18" ht="14" customHeight="1">
      <c r="F29" s="274"/>
      <c r="N29" s="420"/>
      <c r="O29" s="420"/>
    </row>
    <row r="30" spans="6:18">
      <c r="F30" s="275"/>
      <c r="N30" s="420"/>
      <c r="O30" s="420"/>
    </row>
    <row r="31" spans="6:18">
      <c r="F31" s="275"/>
    </row>
  </sheetData>
  <sortState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8"/>
  <sheetViews>
    <sheetView workbookViewId="0">
      <selection activeCell="A10" sqref="A10:XFD10"/>
    </sheetView>
  </sheetViews>
  <sheetFormatPr baseColWidth="10" defaultColWidth="11.5" defaultRowHeight="13"/>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459</v>
      </c>
      <c r="G1" s="197"/>
      <c r="H1" s="196" t="s">
        <v>188</v>
      </c>
      <c r="I1" s="195" t="s">
        <v>88</v>
      </c>
      <c r="J1" s="195" t="s">
        <v>12</v>
      </c>
      <c r="L1" s="196" t="s">
        <v>316</v>
      </c>
    </row>
    <row r="2" spans="1:12">
      <c r="A2" s="20">
        <v>1</v>
      </c>
      <c r="B2" s="76" t="s">
        <v>447</v>
      </c>
      <c r="C2" s="149" t="s">
        <v>227</v>
      </c>
      <c r="D2" s="83"/>
      <c r="E2" s="34" t="s">
        <v>460</v>
      </c>
      <c r="F2" s="34" t="s">
        <v>445</v>
      </c>
      <c r="G2" s="149"/>
      <c r="H2" s="83" t="s">
        <v>461</v>
      </c>
      <c r="I2" s="84" t="s">
        <v>462</v>
      </c>
      <c r="J2" s="33">
        <v>0.25</v>
      </c>
      <c r="L2" s="150" t="s">
        <v>463</v>
      </c>
    </row>
    <row r="3" spans="1:12">
      <c r="A3" s="20">
        <v>2</v>
      </c>
      <c r="B3" s="76" t="s">
        <v>447</v>
      </c>
      <c r="C3" s="149" t="s">
        <v>464</v>
      </c>
      <c r="E3" s="34" t="s">
        <v>465</v>
      </c>
      <c r="F3" s="34" t="s">
        <v>466</v>
      </c>
      <c r="G3" s="149"/>
      <c r="H3" s="83"/>
      <c r="I3" s="84" t="s">
        <v>89</v>
      </c>
      <c r="J3" s="33">
        <v>0.26041666666666669</v>
      </c>
      <c r="L3" s="76" t="s">
        <v>467</v>
      </c>
    </row>
    <row r="4" spans="1:12">
      <c r="A4" s="20">
        <v>3</v>
      </c>
      <c r="B4" s="76" t="s">
        <v>468</v>
      </c>
      <c r="C4" s="34" t="s">
        <v>228</v>
      </c>
      <c r="E4" s="34" t="s">
        <v>469</v>
      </c>
      <c r="F4" s="34" t="s">
        <v>466</v>
      </c>
      <c r="G4" s="149"/>
      <c r="H4" s="172" t="s">
        <v>281</v>
      </c>
      <c r="I4" s="84" t="s">
        <v>2</v>
      </c>
      <c r="J4" s="33">
        <v>0.27083333333333331</v>
      </c>
      <c r="L4" s="76" t="s">
        <v>470</v>
      </c>
    </row>
    <row r="5" spans="1:12">
      <c r="A5" s="20">
        <v>4</v>
      </c>
      <c r="B5" s="76" t="s">
        <v>468</v>
      </c>
      <c r="C5" s="34" t="s">
        <v>229</v>
      </c>
      <c r="E5" s="34" t="s">
        <v>471</v>
      </c>
      <c r="F5" s="34" t="s">
        <v>445</v>
      </c>
      <c r="G5" s="149"/>
      <c r="H5" s="83"/>
      <c r="I5" s="84" t="s">
        <v>472</v>
      </c>
      <c r="J5" s="33">
        <v>0.28125</v>
      </c>
      <c r="L5" s="76" t="s">
        <v>473</v>
      </c>
    </row>
    <row r="6" spans="1:12">
      <c r="A6" s="20">
        <v>5</v>
      </c>
      <c r="B6" s="76" t="s">
        <v>468</v>
      </c>
      <c r="C6" s="34" t="s">
        <v>284</v>
      </c>
      <c r="D6" s="76" t="s">
        <v>452</v>
      </c>
      <c r="E6" s="34" t="s">
        <v>428</v>
      </c>
      <c r="F6" s="34" t="s">
        <v>445</v>
      </c>
      <c r="G6" s="149"/>
      <c r="H6" s="172" t="s">
        <v>461</v>
      </c>
      <c r="I6" s="84" t="s">
        <v>474</v>
      </c>
      <c r="J6" s="33">
        <v>0.29166666666666669</v>
      </c>
      <c r="L6" s="76" t="s">
        <v>475</v>
      </c>
    </row>
    <row r="7" spans="1:12">
      <c r="A7" s="20">
        <v>6</v>
      </c>
      <c r="B7" s="76" t="s">
        <v>468</v>
      </c>
      <c r="C7" s="149" t="s">
        <v>230</v>
      </c>
      <c r="E7" s="34" t="s">
        <v>476</v>
      </c>
      <c r="F7" s="34" t="s">
        <v>446</v>
      </c>
      <c r="G7" s="149"/>
      <c r="I7" s="84" t="s">
        <v>477</v>
      </c>
      <c r="J7" s="33">
        <v>0.30208333333333331</v>
      </c>
      <c r="L7" s="76" t="s">
        <v>478</v>
      </c>
    </row>
    <row r="8" spans="1:12">
      <c r="A8" s="20">
        <v>7</v>
      </c>
      <c r="B8" s="76" t="s">
        <v>447</v>
      </c>
      <c r="C8" s="149" t="s">
        <v>398</v>
      </c>
      <c r="E8" s="34" t="s">
        <v>479</v>
      </c>
      <c r="F8" s="34" t="s">
        <v>447</v>
      </c>
      <c r="G8" s="149"/>
      <c r="H8" s="172" t="s">
        <v>282</v>
      </c>
      <c r="I8" s="84" t="s">
        <v>480</v>
      </c>
      <c r="J8" s="33">
        <v>0.3125</v>
      </c>
      <c r="L8" s="76" t="s">
        <v>481</v>
      </c>
    </row>
    <row r="9" spans="1:12">
      <c r="A9" s="20">
        <v>8</v>
      </c>
      <c r="B9" s="76" t="s">
        <v>447</v>
      </c>
      <c r="C9" s="34" t="s">
        <v>406</v>
      </c>
      <c r="E9" s="34" t="s">
        <v>482</v>
      </c>
      <c r="F9" s="34" t="s">
        <v>445</v>
      </c>
      <c r="G9" s="40"/>
      <c r="H9" s="83"/>
      <c r="I9" s="20" t="s">
        <v>3</v>
      </c>
      <c r="J9" s="33">
        <v>0.32291666666666669</v>
      </c>
      <c r="L9" s="76" t="s">
        <v>483</v>
      </c>
    </row>
    <row r="10" spans="1:12">
      <c r="A10" s="20">
        <v>9</v>
      </c>
      <c r="B10" s="76" t="s">
        <v>468</v>
      </c>
      <c r="C10" s="149" t="s">
        <v>285</v>
      </c>
      <c r="E10" s="34" t="s">
        <v>484</v>
      </c>
      <c r="F10" s="34" t="s">
        <v>445</v>
      </c>
      <c r="G10" s="40"/>
      <c r="H10" s="83"/>
      <c r="I10" s="20" t="s">
        <v>4</v>
      </c>
      <c r="J10" s="33">
        <v>0.33333333333333331</v>
      </c>
      <c r="L10" s="76" t="s">
        <v>485</v>
      </c>
    </row>
    <row r="11" spans="1:12">
      <c r="A11" s="20">
        <v>10</v>
      </c>
      <c r="B11" s="76" t="s">
        <v>468</v>
      </c>
      <c r="C11" s="149" t="s">
        <v>231</v>
      </c>
      <c r="E11" s="34" t="s">
        <v>486</v>
      </c>
      <c r="F11" s="34" t="s">
        <v>447</v>
      </c>
      <c r="G11" s="150"/>
      <c r="I11" s="20" t="s">
        <v>5</v>
      </c>
      <c r="J11" s="33">
        <v>0.34375</v>
      </c>
      <c r="L11" s="76" t="s">
        <v>487</v>
      </c>
    </row>
    <row r="12" spans="1:12">
      <c r="A12" s="20">
        <v>11</v>
      </c>
      <c r="B12" s="76" t="s">
        <v>468</v>
      </c>
      <c r="C12" s="149" t="s">
        <v>232</v>
      </c>
      <c r="E12" s="34" t="s">
        <v>488</v>
      </c>
      <c r="F12" s="34" t="s">
        <v>445</v>
      </c>
      <c r="G12" s="150"/>
      <c r="I12" s="20" t="s">
        <v>6</v>
      </c>
      <c r="J12" s="33">
        <v>0.35416666666666669</v>
      </c>
      <c r="L12" s="76" t="s">
        <v>489</v>
      </c>
    </row>
    <row r="13" spans="1:12">
      <c r="A13" s="20">
        <v>12</v>
      </c>
      <c r="B13" s="76" t="s">
        <v>447</v>
      </c>
      <c r="C13" s="149" t="s">
        <v>407</v>
      </c>
      <c r="E13" s="34" t="s">
        <v>429</v>
      </c>
      <c r="F13" s="34" t="s">
        <v>448</v>
      </c>
      <c r="G13" s="40"/>
      <c r="I13" s="20" t="s">
        <v>7</v>
      </c>
      <c r="J13" s="33">
        <v>0.36458333333333331</v>
      </c>
      <c r="L13" s="76" t="s">
        <v>490</v>
      </c>
    </row>
    <row r="14" spans="1:12">
      <c r="A14" s="20">
        <v>13</v>
      </c>
      <c r="B14" s="76" t="s">
        <v>447</v>
      </c>
      <c r="C14" s="149" t="s">
        <v>233</v>
      </c>
      <c r="E14" s="34" t="s">
        <v>430</v>
      </c>
      <c r="F14" s="34" t="s">
        <v>445</v>
      </c>
      <c r="G14" s="75"/>
      <c r="I14" s="20" t="s">
        <v>8</v>
      </c>
      <c r="J14" s="33">
        <v>0.375</v>
      </c>
      <c r="L14" s="76" t="s">
        <v>491</v>
      </c>
    </row>
    <row r="15" spans="1:12">
      <c r="A15" s="20">
        <v>14</v>
      </c>
      <c r="B15" s="76" t="s">
        <v>492</v>
      </c>
      <c r="C15" s="149" t="s">
        <v>408</v>
      </c>
      <c r="E15" s="34" t="s">
        <v>493</v>
      </c>
      <c r="F15" s="34" t="s">
        <v>445</v>
      </c>
      <c r="I15" s="20" t="s">
        <v>9</v>
      </c>
      <c r="J15" s="33">
        <v>0.38541666666666669</v>
      </c>
      <c r="L15" s="76" t="s">
        <v>494</v>
      </c>
    </row>
    <row r="16" spans="1:12">
      <c r="A16" s="20">
        <v>15</v>
      </c>
      <c r="B16" s="76" t="s">
        <v>492</v>
      </c>
      <c r="C16" s="149" t="s">
        <v>409</v>
      </c>
      <c r="E16" s="34" t="s">
        <v>495</v>
      </c>
      <c r="F16" s="34" t="s">
        <v>445</v>
      </c>
      <c r="J16" s="33">
        <v>0.39583333333333331</v>
      </c>
      <c r="L16" s="76" t="s">
        <v>496</v>
      </c>
    </row>
    <row r="17" spans="1:12">
      <c r="A17" s="20">
        <v>16</v>
      </c>
      <c r="B17" s="76" t="s">
        <v>447</v>
      </c>
      <c r="C17" s="149" t="s">
        <v>234</v>
      </c>
      <c r="E17" s="34" t="s">
        <v>497</v>
      </c>
      <c r="F17" s="34" t="s">
        <v>445</v>
      </c>
      <c r="J17" s="33">
        <v>0.40625</v>
      </c>
      <c r="L17" s="76" t="s">
        <v>498</v>
      </c>
    </row>
    <row r="18" spans="1:12">
      <c r="A18" s="20">
        <v>17</v>
      </c>
      <c r="B18" s="76" t="s">
        <v>447</v>
      </c>
      <c r="C18" s="149" t="s">
        <v>235</v>
      </c>
      <c r="E18" s="34" t="s">
        <v>499</v>
      </c>
      <c r="F18" s="34" t="s">
        <v>449</v>
      </c>
      <c r="J18" s="33">
        <v>0.41666666666666669</v>
      </c>
      <c r="L18" s="76" t="s">
        <v>500</v>
      </c>
    </row>
    <row r="19" spans="1:12">
      <c r="A19" s="20">
        <v>18</v>
      </c>
      <c r="B19" s="76" t="s">
        <v>447</v>
      </c>
      <c r="C19" s="149" t="s">
        <v>286</v>
      </c>
      <c r="E19" s="34" t="s">
        <v>226</v>
      </c>
      <c r="F19" s="34" t="s">
        <v>445</v>
      </c>
      <c r="J19" s="33">
        <v>0.42708333333333331</v>
      </c>
      <c r="L19" s="76" t="s">
        <v>501</v>
      </c>
    </row>
    <row r="20" spans="1:12">
      <c r="A20" s="20">
        <v>19</v>
      </c>
      <c r="B20" s="76" t="s">
        <v>447</v>
      </c>
      <c r="C20" s="149" t="s">
        <v>287</v>
      </c>
      <c r="E20" s="34" t="s">
        <v>502</v>
      </c>
      <c r="F20" s="34" t="s">
        <v>445</v>
      </c>
      <c r="J20" s="33">
        <v>0.4375</v>
      </c>
      <c r="L20" s="76" t="s">
        <v>503</v>
      </c>
    </row>
    <row r="21" spans="1:12">
      <c r="A21" s="20">
        <v>20</v>
      </c>
      <c r="B21" s="76" t="s">
        <v>447</v>
      </c>
      <c r="C21" s="149" t="s">
        <v>410</v>
      </c>
      <c r="E21" s="34" t="s">
        <v>431</v>
      </c>
      <c r="F21" s="34" t="s">
        <v>445</v>
      </c>
      <c r="J21" s="33">
        <v>0.44791666666666669</v>
      </c>
      <c r="L21" s="76" t="s">
        <v>504</v>
      </c>
    </row>
    <row r="22" spans="1:12">
      <c r="A22" s="20">
        <v>21</v>
      </c>
      <c r="B22" s="76" t="s">
        <v>447</v>
      </c>
      <c r="C22" s="34" t="s">
        <v>288</v>
      </c>
      <c r="E22" s="34" t="s">
        <v>272</v>
      </c>
      <c r="J22" s="33">
        <v>0.45833333333333331</v>
      </c>
      <c r="L22" s="76" t="s">
        <v>505</v>
      </c>
    </row>
    <row r="23" spans="1:12">
      <c r="A23" s="20">
        <v>22</v>
      </c>
      <c r="B23" s="76" t="s">
        <v>447</v>
      </c>
      <c r="C23" s="34" t="s">
        <v>411</v>
      </c>
      <c r="J23" s="33">
        <v>0.46875</v>
      </c>
      <c r="L23" s="76" t="s">
        <v>506</v>
      </c>
    </row>
    <row r="24" spans="1:12">
      <c r="A24" s="20">
        <v>23</v>
      </c>
      <c r="B24" s="76" t="s">
        <v>468</v>
      </c>
      <c r="C24" s="149" t="s">
        <v>507</v>
      </c>
      <c r="J24" s="33">
        <v>0.47916666666666669</v>
      </c>
      <c r="L24" s="76" t="s">
        <v>508</v>
      </c>
    </row>
    <row r="25" spans="1:12">
      <c r="A25" s="20">
        <v>24</v>
      </c>
      <c r="B25" s="76" t="s">
        <v>468</v>
      </c>
      <c r="C25" s="34" t="s">
        <v>509</v>
      </c>
      <c r="D25" s="82"/>
      <c r="J25" s="33">
        <v>0.48958333333333331</v>
      </c>
      <c r="L25" s="76" t="s">
        <v>510</v>
      </c>
    </row>
    <row r="26" spans="1:12">
      <c r="A26" s="20">
        <v>25</v>
      </c>
      <c r="B26" s="76" t="s">
        <v>468</v>
      </c>
      <c r="C26" s="34" t="s">
        <v>511</v>
      </c>
      <c r="J26" s="33">
        <v>0.5</v>
      </c>
      <c r="L26" s="76" t="s">
        <v>512</v>
      </c>
    </row>
    <row r="27" spans="1:12">
      <c r="A27" s="20">
        <v>26</v>
      </c>
      <c r="B27" s="76" t="s">
        <v>468</v>
      </c>
      <c r="C27" s="149" t="s">
        <v>236</v>
      </c>
      <c r="J27" s="33">
        <v>0.51041666666666663</v>
      </c>
      <c r="L27" s="76" t="s">
        <v>513</v>
      </c>
    </row>
    <row r="28" spans="1:12">
      <c r="A28" s="20">
        <v>27</v>
      </c>
      <c r="B28" s="76" t="s">
        <v>468</v>
      </c>
      <c r="C28" s="34" t="s">
        <v>289</v>
      </c>
      <c r="D28" s="76" t="s">
        <v>272</v>
      </c>
      <c r="J28" s="33">
        <v>0.52083333333333337</v>
      </c>
      <c r="L28" s="76" t="s">
        <v>514</v>
      </c>
    </row>
    <row r="29" spans="1:12">
      <c r="A29" s="20">
        <v>28</v>
      </c>
      <c r="B29" s="76" t="s">
        <v>515</v>
      </c>
      <c r="C29" s="149" t="s">
        <v>290</v>
      </c>
      <c r="J29" s="33">
        <v>0.53125</v>
      </c>
      <c r="L29" s="76" t="s">
        <v>516</v>
      </c>
    </row>
    <row r="30" spans="1:12">
      <c r="A30" s="20">
        <v>29</v>
      </c>
      <c r="B30" s="76" t="s">
        <v>517</v>
      </c>
      <c r="C30" s="149" t="s">
        <v>412</v>
      </c>
      <c r="J30" s="33">
        <v>0.54166666666666663</v>
      </c>
      <c r="L30" s="76" t="s">
        <v>518</v>
      </c>
    </row>
    <row r="31" spans="1:12">
      <c r="A31" s="20">
        <v>30</v>
      </c>
      <c r="B31" s="76" t="s">
        <v>447</v>
      </c>
      <c r="C31" s="149" t="s">
        <v>291</v>
      </c>
      <c r="J31" s="33">
        <v>0.55208333333333337</v>
      </c>
      <c r="L31" s="76" t="s">
        <v>519</v>
      </c>
    </row>
    <row r="32" spans="1:12">
      <c r="A32" s="20">
        <v>31</v>
      </c>
      <c r="B32" s="76" t="s">
        <v>468</v>
      </c>
      <c r="C32" s="149" t="s">
        <v>237</v>
      </c>
      <c r="J32" s="33">
        <v>0.5625</v>
      </c>
      <c r="L32" s="76" t="s">
        <v>399</v>
      </c>
    </row>
    <row r="33" spans="1:12">
      <c r="A33" s="20">
        <v>32</v>
      </c>
      <c r="B33" s="76" t="s">
        <v>468</v>
      </c>
      <c r="C33" s="149" t="s">
        <v>292</v>
      </c>
      <c r="J33" s="33">
        <v>0.57291666666666663</v>
      </c>
      <c r="L33" s="76" t="s">
        <v>520</v>
      </c>
    </row>
    <row r="34" spans="1:12">
      <c r="A34" s="20">
        <v>33</v>
      </c>
      <c r="B34" s="76" t="s">
        <v>468</v>
      </c>
      <c r="C34" s="149" t="s">
        <v>293</v>
      </c>
      <c r="J34" s="33">
        <v>0.58333333333333337</v>
      </c>
      <c r="L34" s="76" t="s">
        <v>521</v>
      </c>
    </row>
    <row r="35" spans="1:12">
      <c r="A35" s="20">
        <v>34</v>
      </c>
      <c r="B35" s="76" t="s">
        <v>468</v>
      </c>
      <c r="C35" s="149" t="s">
        <v>238</v>
      </c>
      <c r="J35" s="33">
        <v>0.59375</v>
      </c>
      <c r="L35" s="76" t="s">
        <v>522</v>
      </c>
    </row>
    <row r="36" spans="1:12">
      <c r="A36" s="20">
        <v>35</v>
      </c>
      <c r="B36" s="76" t="s">
        <v>447</v>
      </c>
      <c r="C36" s="34" t="s">
        <v>413</v>
      </c>
      <c r="J36" s="33">
        <v>0.60416666666666663</v>
      </c>
      <c r="L36" s="76" t="s">
        <v>523</v>
      </c>
    </row>
    <row r="37" spans="1:12">
      <c r="A37" s="20">
        <v>36</v>
      </c>
      <c r="B37" s="76" t="s">
        <v>447</v>
      </c>
      <c r="C37" s="34" t="s">
        <v>524</v>
      </c>
      <c r="J37" s="33">
        <v>0.61458333333333337</v>
      </c>
      <c r="L37" s="76" t="s">
        <v>525</v>
      </c>
    </row>
    <row r="38" spans="1:12">
      <c r="A38" s="20">
        <v>37</v>
      </c>
      <c r="B38" s="76" t="s">
        <v>447</v>
      </c>
      <c r="C38" s="34" t="s">
        <v>239</v>
      </c>
      <c r="J38" s="33">
        <v>0.625</v>
      </c>
      <c r="L38" s="76" t="s">
        <v>526</v>
      </c>
    </row>
    <row r="39" spans="1:12">
      <c r="A39" s="20">
        <v>38</v>
      </c>
      <c r="B39" s="76" t="s">
        <v>468</v>
      </c>
      <c r="C39" s="34" t="s">
        <v>240</v>
      </c>
      <c r="J39" s="33">
        <v>0.63541666666666663</v>
      </c>
      <c r="L39" s="76" t="s">
        <v>527</v>
      </c>
    </row>
    <row r="40" spans="1:12">
      <c r="A40" s="20">
        <v>39</v>
      </c>
      <c r="B40" s="76" t="s">
        <v>468</v>
      </c>
      <c r="C40" s="34" t="s">
        <v>414</v>
      </c>
      <c r="J40" s="33">
        <v>0.64583333333333337</v>
      </c>
      <c r="L40" s="76" t="s">
        <v>528</v>
      </c>
    </row>
    <row r="41" spans="1:12">
      <c r="A41" s="20">
        <v>40</v>
      </c>
      <c r="B41" s="76" t="s">
        <v>468</v>
      </c>
      <c r="C41" s="34" t="s">
        <v>294</v>
      </c>
      <c r="J41" s="33">
        <v>0.65625</v>
      </c>
      <c r="L41" s="76" t="s">
        <v>529</v>
      </c>
    </row>
    <row r="42" spans="1:12">
      <c r="A42" s="20">
        <v>41</v>
      </c>
      <c r="B42" s="76" t="s">
        <v>447</v>
      </c>
      <c r="C42" s="34" t="s">
        <v>530</v>
      </c>
      <c r="J42" s="33">
        <v>0.66666666666666663</v>
      </c>
      <c r="L42" s="76" t="s">
        <v>531</v>
      </c>
    </row>
    <row r="43" spans="1:12">
      <c r="A43" s="20">
        <v>42</v>
      </c>
      <c r="B43" s="76" t="s">
        <v>447</v>
      </c>
      <c r="C43" s="34" t="s">
        <v>295</v>
      </c>
      <c r="J43" s="33">
        <v>0.67708333333333337</v>
      </c>
      <c r="L43" s="76" t="s">
        <v>532</v>
      </c>
    </row>
    <row r="44" spans="1:12">
      <c r="A44" s="20">
        <v>43</v>
      </c>
      <c r="B44" s="76" t="s">
        <v>468</v>
      </c>
      <c r="C44" s="34" t="s">
        <v>241</v>
      </c>
      <c r="J44" s="33">
        <v>0.6875</v>
      </c>
      <c r="L44" s="76" t="s">
        <v>533</v>
      </c>
    </row>
    <row r="45" spans="1:12">
      <c r="A45" s="20">
        <v>44</v>
      </c>
      <c r="B45" s="76" t="s">
        <v>447</v>
      </c>
      <c r="C45" s="149" t="s">
        <v>415</v>
      </c>
      <c r="J45" s="33">
        <v>0.69791666666666663</v>
      </c>
      <c r="L45" s="76" t="s">
        <v>534</v>
      </c>
    </row>
    <row r="46" spans="1:12">
      <c r="A46" s="20">
        <v>45</v>
      </c>
      <c r="B46" s="76" t="s">
        <v>447</v>
      </c>
      <c r="C46" s="149" t="s">
        <v>416</v>
      </c>
      <c r="J46" s="33">
        <v>0.70833333333333337</v>
      </c>
      <c r="L46" s="76" t="s">
        <v>535</v>
      </c>
    </row>
    <row r="47" spans="1:12">
      <c r="A47" s="20">
        <v>46</v>
      </c>
      <c r="B47" s="76" t="s">
        <v>447</v>
      </c>
      <c r="C47" s="34" t="s">
        <v>242</v>
      </c>
      <c r="J47" s="33">
        <v>0.71875</v>
      </c>
      <c r="L47" s="76" t="s">
        <v>536</v>
      </c>
    </row>
    <row r="48" spans="1:12">
      <c r="A48" s="20">
        <v>47</v>
      </c>
      <c r="B48" s="76" t="s">
        <v>447</v>
      </c>
      <c r="C48" s="34" t="s">
        <v>537</v>
      </c>
      <c r="J48" s="33">
        <v>0.72916666666666663</v>
      </c>
      <c r="L48" s="76" t="s">
        <v>538</v>
      </c>
    </row>
    <row r="49" spans="1:12">
      <c r="A49" s="20">
        <v>48</v>
      </c>
      <c r="B49" s="76" t="s">
        <v>539</v>
      </c>
      <c r="C49" s="34" t="s">
        <v>540</v>
      </c>
      <c r="J49" s="33">
        <v>0.73958333333333337</v>
      </c>
      <c r="L49" s="76" t="s">
        <v>541</v>
      </c>
    </row>
    <row r="50" spans="1:12">
      <c r="A50" s="20">
        <v>49</v>
      </c>
      <c r="B50" s="76" t="s">
        <v>542</v>
      </c>
      <c r="C50" s="39" t="s">
        <v>543</v>
      </c>
      <c r="J50" s="33">
        <v>0.75</v>
      </c>
      <c r="L50" s="76" t="s">
        <v>544</v>
      </c>
    </row>
    <row r="51" spans="1:12">
      <c r="A51" s="20">
        <v>50</v>
      </c>
      <c r="B51" s="76" t="s">
        <v>447</v>
      </c>
      <c r="C51" s="34" t="s">
        <v>545</v>
      </c>
      <c r="J51" s="33">
        <v>0.76041666666666663</v>
      </c>
      <c r="L51" s="76" t="s">
        <v>546</v>
      </c>
    </row>
    <row r="52" spans="1:12">
      <c r="A52" s="20">
        <v>51</v>
      </c>
      <c r="B52" s="76" t="s">
        <v>468</v>
      </c>
      <c r="C52" s="34" t="s">
        <v>547</v>
      </c>
      <c r="J52" s="33">
        <v>0.77083333333333337</v>
      </c>
      <c r="L52" s="76" t="s">
        <v>548</v>
      </c>
    </row>
    <row r="53" spans="1:12">
      <c r="A53" s="20">
        <v>52</v>
      </c>
      <c r="B53" s="76" t="s">
        <v>447</v>
      </c>
      <c r="C53" s="34" t="s">
        <v>549</v>
      </c>
      <c r="J53" s="33">
        <v>0.78125</v>
      </c>
    </row>
    <row r="54" spans="1:12">
      <c r="A54" s="20">
        <v>53</v>
      </c>
      <c r="B54" s="76" t="s">
        <v>447</v>
      </c>
      <c r="C54" s="34" t="s">
        <v>550</v>
      </c>
      <c r="J54" s="33">
        <v>0.79166666666666663</v>
      </c>
    </row>
    <row r="55" spans="1:12">
      <c r="A55" s="20">
        <v>54</v>
      </c>
      <c r="B55" s="76" t="s">
        <v>468</v>
      </c>
      <c r="C55" s="149" t="s">
        <v>243</v>
      </c>
      <c r="J55" s="33">
        <v>0.80208333333333337</v>
      </c>
    </row>
    <row r="56" spans="1:12">
      <c r="A56" s="20">
        <v>55</v>
      </c>
      <c r="B56" s="76" t="s">
        <v>468</v>
      </c>
      <c r="C56" s="149" t="s">
        <v>244</v>
      </c>
      <c r="J56" s="33">
        <v>0.8125</v>
      </c>
    </row>
    <row r="57" spans="1:12">
      <c r="A57" s="20">
        <v>56</v>
      </c>
      <c r="B57" s="76" t="s">
        <v>468</v>
      </c>
      <c r="C57" s="34" t="s">
        <v>417</v>
      </c>
      <c r="J57" s="33">
        <v>0.82291666666666663</v>
      </c>
    </row>
    <row r="58" spans="1:12">
      <c r="A58" s="20">
        <v>57</v>
      </c>
      <c r="B58" s="76" t="s">
        <v>468</v>
      </c>
      <c r="C58" s="34" t="s">
        <v>551</v>
      </c>
      <c r="J58" s="33">
        <v>0.83333333333333337</v>
      </c>
    </row>
    <row r="59" spans="1:12">
      <c r="A59" s="20">
        <v>58</v>
      </c>
      <c r="B59" s="76" t="s">
        <v>468</v>
      </c>
      <c r="C59" s="149" t="s">
        <v>245</v>
      </c>
      <c r="J59" s="33">
        <v>0.84375</v>
      </c>
    </row>
    <row r="60" spans="1:12">
      <c r="A60" s="20">
        <v>59</v>
      </c>
      <c r="B60" s="76" t="s">
        <v>468</v>
      </c>
      <c r="C60" s="34" t="s">
        <v>246</v>
      </c>
      <c r="J60" s="33">
        <v>0.85416666666666663</v>
      </c>
    </row>
    <row r="61" spans="1:12">
      <c r="A61" s="20">
        <v>60</v>
      </c>
      <c r="B61" s="76" t="s">
        <v>468</v>
      </c>
      <c r="C61" s="149" t="s">
        <v>552</v>
      </c>
      <c r="J61" s="33">
        <v>0.86458333333333337</v>
      </c>
    </row>
    <row r="62" spans="1:12">
      <c r="A62" s="20">
        <v>61</v>
      </c>
      <c r="B62" s="76" t="s">
        <v>468</v>
      </c>
      <c r="C62" s="34" t="s">
        <v>247</v>
      </c>
      <c r="J62" s="33">
        <v>0.875</v>
      </c>
    </row>
    <row r="63" spans="1:12">
      <c r="A63" s="20">
        <v>62</v>
      </c>
      <c r="B63" s="76" t="s">
        <v>468</v>
      </c>
      <c r="C63" s="34" t="s">
        <v>248</v>
      </c>
      <c r="J63" s="33">
        <v>0.88541666666666663</v>
      </c>
    </row>
    <row r="64" spans="1:12">
      <c r="A64" s="20">
        <v>63</v>
      </c>
      <c r="B64" s="76" t="s">
        <v>468</v>
      </c>
      <c r="C64" s="34" t="s">
        <v>296</v>
      </c>
      <c r="J64" s="33">
        <v>0.89583333333333337</v>
      </c>
    </row>
    <row r="65" spans="1:12">
      <c r="A65" s="20">
        <v>64</v>
      </c>
      <c r="B65" s="76" t="s">
        <v>468</v>
      </c>
      <c r="C65" s="34" t="s">
        <v>297</v>
      </c>
      <c r="J65" s="33">
        <v>0.90625</v>
      </c>
    </row>
    <row r="66" spans="1:12">
      <c r="A66" s="20">
        <v>65</v>
      </c>
      <c r="B66" s="76" t="s">
        <v>468</v>
      </c>
      <c r="C66" s="34" t="s">
        <v>249</v>
      </c>
      <c r="J66" s="33">
        <v>0.91666666666666663</v>
      </c>
    </row>
    <row r="67" spans="1:12">
      <c r="A67" s="20">
        <v>66</v>
      </c>
      <c r="B67" s="76" t="s">
        <v>468</v>
      </c>
      <c r="C67" s="34" t="s">
        <v>298</v>
      </c>
      <c r="J67" s="33">
        <v>0.92708333333333337</v>
      </c>
    </row>
    <row r="68" spans="1:12">
      <c r="A68" s="20">
        <v>67</v>
      </c>
      <c r="B68" s="76" t="s">
        <v>468</v>
      </c>
      <c r="C68" s="34" t="s">
        <v>299</v>
      </c>
      <c r="J68" s="33">
        <v>0.9375</v>
      </c>
    </row>
    <row r="69" spans="1:12">
      <c r="A69" s="20">
        <v>68</v>
      </c>
      <c r="B69" s="76" t="s">
        <v>468</v>
      </c>
      <c r="C69" s="82" t="s">
        <v>418</v>
      </c>
      <c r="J69" s="33">
        <v>0.94791666666666663</v>
      </c>
    </row>
    <row r="70" spans="1:12">
      <c r="A70" s="20">
        <v>69</v>
      </c>
      <c r="B70" s="76" t="s">
        <v>468</v>
      </c>
      <c r="C70" s="34" t="s">
        <v>553</v>
      </c>
      <c r="J70" s="33">
        <v>0.95833333333333337</v>
      </c>
    </row>
    <row r="71" spans="1:12">
      <c r="A71" s="20">
        <v>70</v>
      </c>
      <c r="B71" s="76" t="s">
        <v>468</v>
      </c>
      <c r="C71" s="34" t="s">
        <v>250</v>
      </c>
      <c r="J71" s="33">
        <v>0.96875</v>
      </c>
    </row>
    <row r="72" spans="1:12">
      <c r="A72" s="20">
        <v>71</v>
      </c>
      <c r="B72" s="76" t="s">
        <v>447</v>
      </c>
      <c r="C72" s="34" t="s">
        <v>251</v>
      </c>
      <c r="J72" s="33">
        <v>0.97916666666666663</v>
      </c>
    </row>
    <row r="73" spans="1:12">
      <c r="A73" s="20">
        <v>72</v>
      </c>
      <c r="B73" s="76" t="s">
        <v>447</v>
      </c>
      <c r="C73" s="34" t="s">
        <v>419</v>
      </c>
      <c r="J73" s="33">
        <v>0.98958333333333337</v>
      </c>
    </row>
    <row r="74" spans="1:12">
      <c r="A74" s="20">
        <v>73</v>
      </c>
      <c r="B74" s="76" t="s">
        <v>447</v>
      </c>
      <c r="C74" s="34" t="s">
        <v>300</v>
      </c>
      <c r="J74" s="33">
        <v>0</v>
      </c>
      <c r="L74" s="409"/>
    </row>
    <row r="75" spans="1:12">
      <c r="A75" s="20">
        <v>74</v>
      </c>
      <c r="B75" s="76" t="s">
        <v>447</v>
      </c>
      <c r="C75" s="34" t="s">
        <v>301</v>
      </c>
      <c r="L75" s="409"/>
    </row>
    <row r="76" spans="1:12">
      <c r="A76" s="20">
        <v>75</v>
      </c>
      <c r="B76" s="76" t="s">
        <v>447</v>
      </c>
      <c r="C76" s="34" t="s">
        <v>420</v>
      </c>
      <c r="L76" s="409"/>
    </row>
    <row r="77" spans="1:12">
      <c r="A77" s="20">
        <v>76</v>
      </c>
      <c r="B77" s="76" t="s">
        <v>447</v>
      </c>
      <c r="C77" s="34" t="s">
        <v>302</v>
      </c>
    </row>
    <row r="78" spans="1:12">
      <c r="A78" s="20">
        <v>77</v>
      </c>
      <c r="B78" s="76" t="s">
        <v>447</v>
      </c>
      <c r="C78" s="82" t="s">
        <v>252</v>
      </c>
    </row>
    <row r="79" spans="1:12">
      <c r="A79" s="20">
        <v>78</v>
      </c>
      <c r="B79" s="76" t="s">
        <v>468</v>
      </c>
      <c r="C79" s="82" t="s">
        <v>303</v>
      </c>
    </row>
    <row r="80" spans="1:12">
      <c r="A80" s="20">
        <v>79</v>
      </c>
      <c r="B80" s="76" t="s">
        <v>468</v>
      </c>
      <c r="C80" s="34" t="s">
        <v>304</v>
      </c>
    </row>
    <row r="81" spans="1:3">
      <c r="A81" s="20">
        <v>80</v>
      </c>
      <c r="B81" s="76" t="s">
        <v>468</v>
      </c>
      <c r="C81" s="34" t="s">
        <v>253</v>
      </c>
    </row>
    <row r="82" spans="1:3">
      <c r="A82" s="20">
        <v>81</v>
      </c>
      <c r="B82" s="76" t="s">
        <v>468</v>
      </c>
      <c r="C82" s="82" t="s">
        <v>305</v>
      </c>
    </row>
    <row r="83" spans="1:3">
      <c r="A83" s="20">
        <v>82</v>
      </c>
      <c r="B83" s="76" t="s">
        <v>446</v>
      </c>
      <c r="C83" s="34" t="s">
        <v>421</v>
      </c>
    </row>
    <row r="84" spans="1:3">
      <c r="A84" s="20">
        <v>83</v>
      </c>
      <c r="B84" s="76" t="s">
        <v>468</v>
      </c>
      <c r="C84" s="34" t="s">
        <v>554</v>
      </c>
    </row>
    <row r="85" spans="1:3">
      <c r="A85" s="20">
        <v>84</v>
      </c>
      <c r="B85" s="76" t="s">
        <v>447</v>
      </c>
      <c r="C85" s="34" t="s">
        <v>422</v>
      </c>
    </row>
    <row r="86" spans="1:3">
      <c r="A86" s="20">
        <v>85</v>
      </c>
      <c r="B86" s="76" t="s">
        <v>468</v>
      </c>
      <c r="C86" s="34" t="s">
        <v>254</v>
      </c>
    </row>
    <row r="87" spans="1:3">
      <c r="A87" s="20">
        <v>86</v>
      </c>
      <c r="B87" s="76" t="s">
        <v>468</v>
      </c>
      <c r="C87" s="34" t="s">
        <v>423</v>
      </c>
    </row>
    <row r="88" spans="1:3">
      <c r="A88" s="20">
        <v>87</v>
      </c>
      <c r="B88" s="76" t="s">
        <v>468</v>
      </c>
      <c r="C88" s="75" t="s">
        <v>424</v>
      </c>
    </row>
    <row r="89" spans="1:3">
      <c r="A89" s="20">
        <v>88</v>
      </c>
      <c r="B89" s="76" t="s">
        <v>468</v>
      </c>
      <c r="C89" s="34" t="s">
        <v>425</v>
      </c>
    </row>
    <row r="90" spans="1:3">
      <c r="A90" s="20">
        <v>89</v>
      </c>
      <c r="B90" s="76" t="s">
        <v>468</v>
      </c>
      <c r="C90" s="34" t="s">
        <v>306</v>
      </c>
    </row>
    <row r="91" spans="1:3">
      <c r="A91" s="20">
        <v>90</v>
      </c>
      <c r="B91" s="76" t="s">
        <v>446</v>
      </c>
      <c r="C91" s="34" t="s">
        <v>555</v>
      </c>
    </row>
    <row r="92" spans="1:3">
      <c r="A92" s="20">
        <v>91</v>
      </c>
      <c r="B92" s="76" t="s">
        <v>446</v>
      </c>
      <c r="C92" s="34" t="s">
        <v>556</v>
      </c>
    </row>
    <row r="93" spans="1:3">
      <c r="A93" s="20">
        <v>92</v>
      </c>
      <c r="B93" s="76" t="s">
        <v>447</v>
      </c>
      <c r="C93" s="34" t="s">
        <v>399</v>
      </c>
    </row>
    <row r="94" spans="1:3">
      <c r="A94" s="20">
        <v>93</v>
      </c>
      <c r="B94" s="76" t="s">
        <v>447</v>
      </c>
      <c r="C94" s="34" t="s">
        <v>557</v>
      </c>
    </row>
    <row r="95" spans="1:3">
      <c r="A95" s="20">
        <v>94</v>
      </c>
      <c r="B95" s="76" t="s">
        <v>446</v>
      </c>
      <c r="C95" s="34" t="s">
        <v>400</v>
      </c>
    </row>
    <row r="96" spans="1:3">
      <c r="A96" s="20">
        <v>95</v>
      </c>
      <c r="B96" s="76" t="s">
        <v>447</v>
      </c>
      <c r="C96" s="34" t="s">
        <v>558</v>
      </c>
    </row>
    <row r="97" spans="1:3">
      <c r="A97" s="20">
        <v>96</v>
      </c>
      <c r="B97" s="76" t="s">
        <v>446</v>
      </c>
      <c r="C97" s="34" t="s">
        <v>559</v>
      </c>
    </row>
    <row r="98" spans="1:3">
      <c r="A98" s="20">
        <v>97</v>
      </c>
      <c r="B98" s="76" t="s">
        <v>447</v>
      </c>
      <c r="C98" s="34" t="s">
        <v>560</v>
      </c>
    </row>
    <row r="99" spans="1:3">
      <c r="A99" s="20">
        <v>98</v>
      </c>
      <c r="B99" s="76" t="s">
        <v>446</v>
      </c>
      <c r="C99" s="34" t="s">
        <v>561</v>
      </c>
    </row>
    <row r="100" spans="1:3">
      <c r="A100" s="20">
        <v>99</v>
      </c>
      <c r="B100" s="76" t="s">
        <v>446</v>
      </c>
      <c r="C100" s="34" t="s">
        <v>562</v>
      </c>
    </row>
    <row r="101" spans="1:3">
      <c r="A101" s="20">
        <v>100</v>
      </c>
      <c r="B101" s="76" t="s">
        <v>447</v>
      </c>
      <c r="C101" s="34" t="s">
        <v>563</v>
      </c>
    </row>
    <row r="102" spans="1:3">
      <c r="A102" s="20">
        <v>101</v>
      </c>
      <c r="B102" s="76" t="s">
        <v>447</v>
      </c>
      <c r="C102" s="34" t="s">
        <v>564</v>
      </c>
    </row>
    <row r="103" spans="1:3">
      <c r="A103" s="20">
        <v>102</v>
      </c>
      <c r="B103" s="76" t="s">
        <v>468</v>
      </c>
      <c r="C103" s="34" t="s">
        <v>401</v>
      </c>
    </row>
    <row r="104" spans="1:3">
      <c r="A104" s="20">
        <v>103</v>
      </c>
      <c r="B104" s="76" t="s">
        <v>447</v>
      </c>
      <c r="C104" s="34" t="s">
        <v>565</v>
      </c>
    </row>
    <row r="105" spans="1:3">
      <c r="A105" s="20">
        <v>104</v>
      </c>
      <c r="B105" s="76" t="s">
        <v>447</v>
      </c>
      <c r="C105" s="34" t="s">
        <v>255</v>
      </c>
    </row>
    <row r="106" spans="1:3">
      <c r="A106" s="20">
        <v>105</v>
      </c>
      <c r="B106" s="76" t="s">
        <v>468</v>
      </c>
      <c r="C106" s="34" t="s">
        <v>256</v>
      </c>
    </row>
    <row r="107" spans="1:3">
      <c r="A107" s="20">
        <v>106</v>
      </c>
      <c r="B107" s="76" t="s">
        <v>447</v>
      </c>
      <c r="C107" s="34" t="s">
        <v>257</v>
      </c>
    </row>
    <row r="108" spans="1:3">
      <c r="A108" s="20">
        <v>107</v>
      </c>
      <c r="B108" s="76" t="s">
        <v>468</v>
      </c>
      <c r="C108" s="34" t="s">
        <v>258</v>
      </c>
    </row>
    <row r="109" spans="1:3">
      <c r="A109" s="20">
        <v>108</v>
      </c>
      <c r="B109" s="76" t="s">
        <v>447</v>
      </c>
      <c r="C109" s="34" t="s">
        <v>426</v>
      </c>
    </row>
    <row r="110" spans="1:3">
      <c r="A110" s="20">
        <v>109</v>
      </c>
      <c r="B110" s="76" t="s">
        <v>447</v>
      </c>
      <c r="C110" s="34" t="s">
        <v>259</v>
      </c>
    </row>
    <row r="111" spans="1:3">
      <c r="A111" s="20">
        <v>110</v>
      </c>
      <c r="B111" s="76" t="s">
        <v>447</v>
      </c>
      <c r="C111" s="34" t="s">
        <v>260</v>
      </c>
    </row>
    <row r="112" spans="1:3">
      <c r="A112" s="20">
        <v>111</v>
      </c>
      <c r="B112" s="76" t="s">
        <v>447</v>
      </c>
      <c r="C112" s="34" t="s">
        <v>307</v>
      </c>
    </row>
    <row r="113" spans="1:3">
      <c r="A113" s="20">
        <v>112</v>
      </c>
      <c r="B113" s="76" t="s">
        <v>468</v>
      </c>
      <c r="C113" s="34" t="s">
        <v>261</v>
      </c>
    </row>
    <row r="114" spans="1:3">
      <c r="A114" s="20">
        <v>113</v>
      </c>
      <c r="B114" s="76" t="s">
        <v>447</v>
      </c>
      <c r="C114" s="34" t="s">
        <v>566</v>
      </c>
    </row>
    <row r="115" spans="1:3">
      <c r="A115" s="20">
        <v>114</v>
      </c>
      <c r="B115" s="76" t="s">
        <v>447</v>
      </c>
      <c r="C115" s="34" t="s">
        <v>567</v>
      </c>
    </row>
    <row r="116" spans="1:3">
      <c r="A116" s="20">
        <v>115</v>
      </c>
      <c r="B116" s="76" t="s">
        <v>468</v>
      </c>
      <c r="C116" s="34" t="s">
        <v>262</v>
      </c>
    </row>
    <row r="117" spans="1:3">
      <c r="A117" s="20">
        <v>116</v>
      </c>
      <c r="B117" s="76" t="s">
        <v>447</v>
      </c>
      <c r="C117" s="34" t="s">
        <v>402</v>
      </c>
    </row>
    <row r="118" spans="1:3">
      <c r="A118" s="20">
        <v>117</v>
      </c>
      <c r="B118" s="76" t="s">
        <v>468</v>
      </c>
      <c r="C118" s="34" t="s">
        <v>263</v>
      </c>
    </row>
    <row r="119" spans="1:3">
      <c r="A119" s="20">
        <v>118</v>
      </c>
      <c r="B119" s="76" t="s">
        <v>468</v>
      </c>
      <c r="C119" s="34" t="s">
        <v>264</v>
      </c>
    </row>
    <row r="120" spans="1:3">
      <c r="A120" s="20">
        <v>119</v>
      </c>
      <c r="B120" s="76" t="s">
        <v>468</v>
      </c>
      <c r="C120" s="34" t="s">
        <v>265</v>
      </c>
    </row>
    <row r="121" spans="1:3">
      <c r="A121" s="20">
        <v>120</v>
      </c>
      <c r="B121" s="76" t="s">
        <v>468</v>
      </c>
      <c r="C121" s="34" t="s">
        <v>308</v>
      </c>
    </row>
    <row r="122" spans="1:3">
      <c r="A122" s="20">
        <v>121</v>
      </c>
      <c r="B122" s="76" t="s">
        <v>447</v>
      </c>
      <c r="C122" s="34" t="s">
        <v>568</v>
      </c>
    </row>
    <row r="123" spans="1:3">
      <c r="A123" s="20">
        <v>122</v>
      </c>
      <c r="B123" s="76" t="s">
        <v>468</v>
      </c>
      <c r="C123" s="34" t="s">
        <v>569</v>
      </c>
    </row>
    <row r="124" spans="1:3">
      <c r="A124" s="20">
        <v>123</v>
      </c>
      <c r="B124" s="76" t="s">
        <v>447</v>
      </c>
      <c r="C124" s="34" t="s">
        <v>266</v>
      </c>
    </row>
    <row r="125" spans="1:3">
      <c r="A125" s="20">
        <v>124</v>
      </c>
      <c r="B125" s="76" t="s">
        <v>447</v>
      </c>
      <c r="C125" s="34" t="s">
        <v>309</v>
      </c>
    </row>
    <row r="126" spans="1:3">
      <c r="A126" s="20">
        <v>125</v>
      </c>
      <c r="B126" s="76" t="s">
        <v>468</v>
      </c>
      <c r="C126" s="34" t="s">
        <v>267</v>
      </c>
    </row>
    <row r="127" spans="1:3">
      <c r="A127" s="20">
        <v>126</v>
      </c>
      <c r="B127" s="76" t="s">
        <v>447</v>
      </c>
      <c r="C127" s="34" t="s">
        <v>268</v>
      </c>
    </row>
    <row r="128" spans="1:3">
      <c r="A128" s="20">
        <v>127</v>
      </c>
      <c r="B128" s="76" t="s">
        <v>447</v>
      </c>
      <c r="C128" s="34" t="s">
        <v>269</v>
      </c>
    </row>
    <row r="129" spans="1:3">
      <c r="A129" s="20">
        <v>128</v>
      </c>
      <c r="B129" s="76" t="s">
        <v>447</v>
      </c>
      <c r="C129" s="34" t="s">
        <v>310</v>
      </c>
    </row>
    <row r="130" spans="1:3">
      <c r="A130" s="20">
        <v>129</v>
      </c>
      <c r="B130" s="76" t="s">
        <v>447</v>
      </c>
      <c r="C130" s="34" t="s">
        <v>403</v>
      </c>
    </row>
    <row r="131" spans="1:3">
      <c r="A131" s="20">
        <v>130</v>
      </c>
      <c r="B131" s="76" t="s">
        <v>447</v>
      </c>
      <c r="C131" s="34" t="s">
        <v>570</v>
      </c>
    </row>
    <row r="132" spans="1:3">
      <c r="A132" s="20">
        <v>131</v>
      </c>
      <c r="B132" s="76" t="s">
        <v>447</v>
      </c>
      <c r="C132" s="34" t="s">
        <v>427</v>
      </c>
    </row>
    <row r="133" spans="1:3">
      <c r="A133" s="20">
        <v>132</v>
      </c>
      <c r="B133" s="76" t="s">
        <v>447</v>
      </c>
      <c r="C133" s="34" t="s">
        <v>404</v>
      </c>
    </row>
    <row r="134" spans="1:3">
      <c r="A134" s="20">
        <v>133</v>
      </c>
      <c r="B134" s="76" t="s">
        <v>447</v>
      </c>
      <c r="C134" s="34" t="s">
        <v>571</v>
      </c>
    </row>
    <row r="135" spans="1:3">
      <c r="A135" s="20">
        <v>134</v>
      </c>
      <c r="B135" s="76" t="s">
        <v>447</v>
      </c>
      <c r="C135" s="34" t="s">
        <v>270</v>
      </c>
    </row>
    <row r="136" spans="1:3">
      <c r="A136" s="20">
        <v>135</v>
      </c>
      <c r="B136" s="76" t="s">
        <v>572</v>
      </c>
      <c r="C136" s="34" t="s">
        <v>573</v>
      </c>
    </row>
    <row r="137" spans="1:3">
      <c r="A137" s="20">
        <v>136</v>
      </c>
      <c r="B137" s="76" t="s">
        <v>447</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4" zoomScale="75" zoomScaleNormal="75" zoomScalePageLayoutView="75" workbookViewId="0">
      <selection activeCell="B40" sqref="B40"/>
    </sheetView>
  </sheetViews>
  <sheetFormatPr baseColWidth="10" defaultColWidth="11.5" defaultRowHeight="18"/>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5"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6"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574</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352</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575</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43417</v>
      </c>
      <c r="C9" s="111" t="s">
        <v>108</v>
      </c>
      <c r="D9" s="186">
        <f>INDEX(Events!B2:B12,MATCH(B7,Events!D2:D12,0))</f>
        <v>43422</v>
      </c>
      <c r="E9" s="193"/>
      <c r="F9" s="101">
        <v>150</v>
      </c>
      <c r="G9" s="101">
        <v>160</v>
      </c>
      <c r="H9" s="101">
        <v>15</v>
      </c>
      <c r="I9" s="101">
        <v>16</v>
      </c>
      <c r="J9" s="280" t="s">
        <v>369</v>
      </c>
      <c r="M9" s="107"/>
      <c r="N9" s="199"/>
      <c r="O9" s="101" t="s">
        <v>207</v>
      </c>
      <c r="P9" s="101" t="s">
        <v>278</v>
      </c>
      <c r="T9" s="128" t="s">
        <v>209</v>
      </c>
      <c r="U9" s="119" t="s">
        <v>386</v>
      </c>
      <c r="V9" s="122" t="s">
        <v>174</v>
      </c>
      <c r="W9" s="124" t="s">
        <v>576</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B9-31</f>
        <v>43386</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577</v>
      </c>
      <c r="X11" s="117"/>
      <c r="Y11" s="117"/>
      <c r="Z11" s="117"/>
    </row>
    <row r="12" spans="1:26" ht="4.5" customHeight="1">
      <c r="A12" s="87"/>
      <c r="B12" s="91"/>
      <c r="C12" s="111"/>
      <c r="D12" s="111"/>
      <c r="J12" s="90"/>
      <c r="M12" s="90"/>
      <c r="N12" s="200"/>
      <c r="O12" s="104"/>
      <c r="T12" s="136"/>
    </row>
    <row r="13" spans="1:26">
      <c r="A13" s="89" t="s">
        <v>36</v>
      </c>
      <c r="B13" s="175">
        <f>B9-21</f>
        <v>43396</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578</v>
      </c>
    </row>
    <row r="14" spans="1:26" ht="4.5" customHeight="1">
      <c r="A14" s="87"/>
      <c r="B14" s="91"/>
      <c r="C14" s="111"/>
      <c r="D14" s="111"/>
      <c r="M14" s="107"/>
      <c r="N14" s="199"/>
      <c r="O14" s="104"/>
    </row>
    <row r="15" spans="1:26">
      <c r="A15" s="89" t="s">
        <v>49</v>
      </c>
      <c r="B15" s="92" t="s">
        <v>182</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579</v>
      </c>
    </row>
    <row r="16" spans="1:26" ht="4.5" customHeight="1">
      <c r="A16" s="87"/>
      <c r="B16" s="91"/>
      <c r="C16" s="111"/>
      <c r="D16" s="111"/>
      <c r="M16" s="107"/>
      <c r="N16" s="199"/>
      <c r="O16" s="104"/>
      <c r="T16" s="136"/>
    </row>
    <row r="17" spans="1:23">
      <c r="A17" s="89" t="s">
        <v>37</v>
      </c>
      <c r="B17" s="174" t="str">
        <f>INDEX(U5:U100,MATCH(B15,T5:T100,0))</f>
        <v>0032 477 68 15 91</v>
      </c>
      <c r="C17" s="111"/>
      <c r="D17" s="111"/>
      <c r="E17" s="193"/>
      <c r="M17" s="107"/>
      <c r="N17" s="199"/>
      <c r="O17" s="104"/>
      <c r="P17" s="101" t="s">
        <v>282</v>
      </c>
      <c r="T17" s="136" t="s">
        <v>315</v>
      </c>
      <c r="U17" s="90" t="s">
        <v>389</v>
      </c>
      <c r="V17" s="122" t="s">
        <v>174</v>
      </c>
      <c r="W17" s="134" t="s">
        <v>580</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581</v>
      </c>
    </row>
    <row r="20" spans="1:23" ht="4.5" customHeight="1">
      <c r="A20" s="87"/>
      <c r="B20" s="91"/>
      <c r="C20" s="111"/>
      <c r="D20" s="111"/>
      <c r="M20" s="107"/>
      <c r="N20" s="199"/>
      <c r="O20" s="104"/>
      <c r="T20" s="136"/>
    </row>
    <row r="21" spans="1:23">
      <c r="A21" s="89" t="s">
        <v>39</v>
      </c>
      <c r="B21" s="176" t="str">
        <f>INDEX(W5:W100,MATCH(B15,T5:T100,0))</f>
        <v>dleroy@ittf.com</v>
      </c>
      <c r="C21" s="111"/>
      <c r="D21" s="111"/>
      <c r="E21" s="193"/>
      <c r="M21" s="107"/>
      <c r="N21" s="200"/>
      <c r="O21" s="104"/>
      <c r="T21" s="136" t="s">
        <v>372</v>
      </c>
      <c r="U21" s="90" t="s">
        <v>391</v>
      </c>
      <c r="V21" s="122" t="s">
        <v>174</v>
      </c>
      <c r="W21" s="134" t="s">
        <v>582</v>
      </c>
    </row>
    <row r="22" spans="1:23" ht="4.5" customHeight="1">
      <c r="A22" s="87"/>
      <c r="B22" s="91"/>
      <c r="C22" s="111"/>
      <c r="D22" s="111"/>
      <c r="M22" s="107"/>
      <c r="N22" s="199"/>
      <c r="O22" s="104"/>
    </row>
    <row r="23" spans="1:23">
      <c r="A23" s="89" t="s">
        <v>43</v>
      </c>
      <c r="B23" s="175" t="str">
        <f>Prospectus!E8</f>
        <v>Belarus Table Tennis Federation</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+375 17 399 52 04</v>
      </c>
      <c r="C25" s="111"/>
      <c r="D25" s="111"/>
      <c r="E25" s="193"/>
      <c r="M25" s="107"/>
      <c r="N25" s="199"/>
      <c r="O25" s="104"/>
      <c r="T25" s="136" t="s">
        <v>375</v>
      </c>
      <c r="U25" s="90" t="s">
        <v>393</v>
      </c>
      <c r="V25" s="122" t="s">
        <v>174</v>
      </c>
      <c r="W25" s="134" t="s">
        <v>583</v>
      </c>
    </row>
    <row r="26" spans="1:23" ht="4.5" customHeight="1">
      <c r="A26" s="87"/>
      <c r="B26" s="91"/>
      <c r="C26" s="111"/>
      <c r="D26" s="111"/>
      <c r="M26" s="107"/>
      <c r="N26" s="199"/>
      <c r="O26" s="104"/>
      <c r="T26" s="136"/>
    </row>
    <row r="27" spans="1:23">
      <c r="A27" s="89" t="s">
        <v>41</v>
      </c>
      <c r="B27" s="175" t="str">
        <f>Prospectus!E12</f>
        <v>+375 17 399 52 04</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 xml:space="preserve">alex18081956@gmail.com </v>
      </c>
      <c r="C29" s="111"/>
      <c r="D29" s="111"/>
      <c r="E29" s="193"/>
      <c r="M29" s="107"/>
      <c r="N29" s="199"/>
      <c r="O29" s="104"/>
      <c r="T29" s="136" t="s">
        <v>378</v>
      </c>
      <c r="U29" s="90" t="s">
        <v>395</v>
      </c>
      <c r="V29" s="122" t="s">
        <v>174</v>
      </c>
      <c r="W29" s="134" t="s">
        <v>584</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t="str">
        <f>Prospectus!G159</f>
        <v>October 13, 2018</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t="str">
        <f>Prospectus!G160</f>
        <v>October 20, 2018</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43415</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xr:uid="{00000000-0002-0000-0200-000000000000}">
      <formula1>$H$7:$I$7</formula1>
    </dataValidation>
    <dataValidation type="list" allowBlank="1" showInputMessage="1" showErrorMessage="1" sqref="B53 B55" xr:uid="{00000000-0002-0000-0200-000001000000}">
      <formula1>$P$7:$P$17</formula1>
    </dataValidation>
    <dataValidation type="list" allowBlank="1" showInputMessage="1" showErrorMessage="1" sqref="B15" xr:uid="{00000000-0002-0000-0200-000002000000}">
      <formula1>$T$5:$T$33</formula1>
    </dataValidation>
    <dataValidation type="list" allowBlank="1" showInputMessage="1" showErrorMessage="1" sqref="B57 B59 B61 B63" xr:uid="{00000000-0002-0000-0200-000003000000}">
      <formula1>$P$11:$P$17</formula1>
    </dataValidation>
    <dataValidation type="list" allowBlank="1" showInputMessage="1" showErrorMessage="1" sqref="A59 A57 A55 A53 A63 A61" xr:uid="{00000000-0002-0000-0200-000004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Events!$L$2:$L$5</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Events!$J$2:$J$22</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31"/>
  <sheetViews>
    <sheetView showGridLines="0" topLeftCell="A130" zoomScaleSheetLayoutView="100" workbookViewId="0">
      <selection activeCell="E151" sqref="E151:F151"/>
    </sheetView>
  </sheetViews>
  <sheetFormatPr baseColWidth="10" defaultColWidth="10.83203125" defaultRowHeight="14"/>
  <cols>
    <col min="1" max="1" width="4.6640625" style="433" customWidth="1"/>
    <col min="2" max="2" width="26.83203125" style="433"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34" t="str">
        <f>'PLEASE FILL IN HERE FIRST!!!'!B3&amp;" "&amp;"["&amp;'PLEASE FILL IN HERE FIRST!!!'!B5&amp;"]"</f>
        <v>ITTF Challenge [Challenge]</v>
      </c>
      <c r="B2" s="534"/>
      <c r="C2" s="534"/>
      <c r="D2" s="534"/>
      <c r="E2" s="534"/>
      <c r="F2" s="534"/>
      <c r="G2" s="534"/>
      <c r="H2" s="534"/>
      <c r="I2" s="534"/>
      <c r="J2" s="534"/>
    </row>
    <row r="3" spans="1:10" ht="29" customHeight="1">
      <c r="A3" s="534" t="str">
        <f>'PLEASE FILL IN HERE FIRST!!!'!B7</f>
        <v>Minsk (BLR) - ITTF CHALLENGE</v>
      </c>
      <c r="B3" s="534"/>
      <c r="C3" s="534"/>
      <c r="D3" s="534"/>
      <c r="E3" s="534"/>
      <c r="F3" s="534"/>
      <c r="G3" s="534"/>
      <c r="H3" s="534"/>
      <c r="I3" s="534"/>
      <c r="J3" s="534"/>
    </row>
    <row r="4" spans="1:10" ht="29" customHeight="1">
      <c r="A4" s="427"/>
      <c r="B4" s="536" t="s">
        <v>197</v>
      </c>
      <c r="C4" s="536"/>
      <c r="D4" s="536"/>
      <c r="E4" s="536"/>
      <c r="F4" s="536"/>
      <c r="G4" s="536"/>
      <c r="H4" s="536"/>
      <c r="I4" s="536"/>
      <c r="J4" s="536"/>
    </row>
    <row r="5" spans="1:10" ht="29" customHeight="1">
      <c r="A5" s="428"/>
      <c r="B5" s="428"/>
      <c r="C5" s="428"/>
      <c r="D5" s="428"/>
      <c r="E5" s="428"/>
      <c r="F5" s="428"/>
      <c r="G5" s="428"/>
      <c r="H5" s="428"/>
      <c r="I5" s="428"/>
      <c r="J5" s="428"/>
    </row>
    <row r="6" spans="1:10" ht="22" customHeight="1">
      <c r="A6" s="535" t="s">
        <v>184</v>
      </c>
      <c r="B6" s="535"/>
      <c r="C6" s="535"/>
      <c r="D6" s="535"/>
      <c r="E6" s="535"/>
      <c r="F6" s="535"/>
      <c r="G6" s="535"/>
      <c r="H6" s="535"/>
      <c r="I6" s="535"/>
      <c r="J6" s="535"/>
    </row>
    <row r="7" spans="1:10" ht="16" customHeight="1">
      <c r="A7" s="468"/>
      <c r="B7" s="468"/>
      <c r="C7" s="468"/>
      <c r="D7" s="468"/>
      <c r="E7" s="468"/>
      <c r="F7" s="468"/>
      <c r="G7" s="468"/>
      <c r="H7" s="468"/>
      <c r="I7" s="468"/>
      <c r="J7" s="468"/>
    </row>
    <row r="8" spans="1:10" ht="13" customHeight="1">
      <c r="A8" s="429">
        <v>1</v>
      </c>
      <c r="B8" s="430" t="s">
        <v>140</v>
      </c>
      <c r="C8" s="289"/>
      <c r="D8" s="290">
        <v>1</v>
      </c>
      <c r="E8" s="483" t="s">
        <v>586</v>
      </c>
      <c r="F8" s="483"/>
      <c r="G8" s="483"/>
      <c r="H8" s="483"/>
      <c r="I8" s="483"/>
      <c r="J8" s="483"/>
    </row>
    <row r="9" spans="1:10" ht="13" customHeight="1">
      <c r="A9" s="431"/>
      <c r="B9" s="431"/>
      <c r="C9" s="291"/>
      <c r="D9" s="292">
        <v>2</v>
      </c>
      <c r="E9" s="478" t="s">
        <v>587</v>
      </c>
      <c r="F9" s="478"/>
      <c r="G9" s="478"/>
      <c r="H9" s="478"/>
      <c r="I9" s="478"/>
      <c r="J9" s="478"/>
    </row>
    <row r="10" spans="1:10" ht="13" customHeight="1">
      <c r="A10" s="431"/>
      <c r="B10" s="431"/>
      <c r="C10" s="291"/>
      <c r="D10" s="292">
        <v>3</v>
      </c>
      <c r="E10" s="482" t="s">
        <v>588</v>
      </c>
      <c r="F10" s="482"/>
      <c r="G10" s="482"/>
      <c r="H10" s="482"/>
      <c r="I10" s="482"/>
      <c r="J10" s="482"/>
    </row>
    <row r="11" spans="1:10" ht="13" customHeight="1">
      <c r="A11" s="431"/>
      <c r="B11" s="431"/>
      <c r="C11" s="291"/>
      <c r="D11" s="293" t="s">
        <v>141</v>
      </c>
      <c r="E11" s="533" t="s">
        <v>626</v>
      </c>
      <c r="F11" s="478"/>
      <c r="G11" s="478"/>
      <c r="H11" s="478"/>
      <c r="I11" s="478"/>
      <c r="J11" s="478"/>
    </row>
    <row r="12" spans="1:10" ht="13" customHeight="1">
      <c r="A12" s="431"/>
      <c r="B12" s="431"/>
      <c r="C12" s="291"/>
      <c r="D12" s="293" t="s">
        <v>107</v>
      </c>
      <c r="E12" s="486" t="s">
        <v>626</v>
      </c>
      <c r="F12" s="482"/>
      <c r="G12" s="482"/>
      <c r="H12" s="482"/>
      <c r="I12" s="482"/>
      <c r="J12" s="482"/>
    </row>
    <row r="13" spans="1:10" ht="13" customHeight="1">
      <c r="A13" s="431"/>
      <c r="B13" s="431"/>
      <c r="C13" s="291"/>
      <c r="D13" s="293" t="s">
        <v>217</v>
      </c>
      <c r="E13" s="491" t="s">
        <v>589</v>
      </c>
      <c r="F13" s="491"/>
      <c r="G13" s="491"/>
      <c r="H13" s="491"/>
      <c r="I13" s="491"/>
      <c r="J13" s="491"/>
    </row>
    <row r="14" spans="1:10" ht="13" customHeight="1">
      <c r="A14" s="432"/>
      <c r="B14" s="432"/>
      <c r="C14" s="295"/>
      <c r="D14" s="296" t="s">
        <v>331</v>
      </c>
      <c r="E14" s="488" t="s">
        <v>590</v>
      </c>
      <c r="F14" s="488"/>
      <c r="G14" s="488"/>
      <c r="H14" s="488"/>
      <c r="I14" s="488"/>
      <c r="J14" s="488"/>
    </row>
    <row r="15" spans="1:10" ht="10" customHeight="1">
      <c r="D15" s="297"/>
    </row>
    <row r="16" spans="1:10" ht="13" customHeight="1">
      <c r="A16" s="429" t="s">
        <v>13</v>
      </c>
      <c r="B16" s="430" t="s">
        <v>439</v>
      </c>
      <c r="C16" s="289"/>
      <c r="D16" s="417" t="s">
        <v>109</v>
      </c>
      <c r="E16" s="483" t="s">
        <v>623</v>
      </c>
      <c r="F16" s="483"/>
      <c r="G16" s="483"/>
      <c r="H16" s="483"/>
      <c r="I16" s="483"/>
      <c r="J16" s="483"/>
    </row>
    <row r="17" spans="1:11" ht="13" customHeight="1">
      <c r="A17" s="431"/>
      <c r="B17" s="431"/>
      <c r="C17" s="291"/>
      <c r="D17" s="293" t="s">
        <v>141</v>
      </c>
      <c r="E17" s="486" t="s">
        <v>622</v>
      </c>
      <c r="F17" s="482"/>
      <c r="G17" s="482"/>
      <c r="H17" s="482"/>
      <c r="I17" s="482"/>
      <c r="J17" s="482"/>
    </row>
    <row r="18" spans="1:11" ht="13" customHeight="1">
      <c r="A18" s="431"/>
      <c r="B18" s="431"/>
      <c r="C18" s="291"/>
      <c r="D18" s="293" t="s">
        <v>107</v>
      </c>
      <c r="E18" s="482"/>
      <c r="F18" s="482"/>
      <c r="G18" s="482"/>
      <c r="H18" s="482"/>
      <c r="I18" s="482"/>
      <c r="J18" s="482"/>
    </row>
    <row r="19" spans="1:11" ht="13" customHeight="1">
      <c r="A19" s="432"/>
      <c r="B19" s="432"/>
      <c r="C19" s="295"/>
      <c r="D19" s="296" t="s">
        <v>217</v>
      </c>
      <c r="E19" s="488" t="s">
        <v>593</v>
      </c>
      <c r="F19" s="488"/>
      <c r="G19" s="488"/>
      <c r="H19" s="488"/>
      <c r="I19" s="488"/>
      <c r="J19" s="488"/>
    </row>
    <row r="20" spans="1:11" ht="10" customHeight="1">
      <c r="D20" s="297"/>
    </row>
    <row r="21" spans="1:11" ht="13" customHeight="1">
      <c r="A21" s="429" t="s">
        <v>14</v>
      </c>
      <c r="B21" s="430" t="s">
        <v>15</v>
      </c>
      <c r="C21" s="289"/>
      <c r="D21" s="417" t="s">
        <v>109</v>
      </c>
      <c r="E21" s="483" t="s">
        <v>591</v>
      </c>
      <c r="F21" s="483"/>
      <c r="G21" s="483"/>
      <c r="H21" s="483"/>
      <c r="I21" s="483"/>
      <c r="J21" s="483"/>
    </row>
    <row r="22" spans="1:11" ht="13" customHeight="1">
      <c r="A22" s="431"/>
      <c r="B22" s="431"/>
      <c r="C22" s="291"/>
      <c r="D22" s="293" t="s">
        <v>141</v>
      </c>
      <c r="E22" s="486" t="s">
        <v>625</v>
      </c>
      <c r="F22" s="482"/>
      <c r="G22" s="482"/>
      <c r="H22" s="482"/>
      <c r="I22" s="482"/>
      <c r="J22" s="482"/>
    </row>
    <row r="23" spans="1:11" ht="13" customHeight="1">
      <c r="A23" s="431"/>
      <c r="B23" s="431"/>
      <c r="C23" s="291"/>
      <c r="D23" s="293" t="s">
        <v>107</v>
      </c>
      <c r="E23" s="482"/>
      <c r="F23" s="482"/>
      <c r="G23" s="482"/>
      <c r="H23" s="482"/>
      <c r="I23" s="482"/>
      <c r="J23" s="482"/>
    </row>
    <row r="24" spans="1:11" ht="13" customHeight="1">
      <c r="A24" s="432"/>
      <c r="B24" s="432"/>
      <c r="C24" s="295"/>
      <c r="D24" s="296" t="s">
        <v>217</v>
      </c>
      <c r="E24" s="488" t="s">
        <v>593</v>
      </c>
      <c r="F24" s="489"/>
      <c r="G24" s="489"/>
      <c r="H24" s="489"/>
      <c r="I24" s="489"/>
      <c r="J24" s="489"/>
    </row>
    <row r="25" spans="1:11" ht="10" customHeight="1">
      <c r="D25" s="297"/>
    </row>
    <row r="26" spans="1:11" ht="13" customHeight="1">
      <c r="A26" s="429" t="s">
        <v>20</v>
      </c>
      <c r="B26" s="430" t="s">
        <v>21</v>
      </c>
      <c r="C26" s="289"/>
      <c r="D26" s="417" t="s">
        <v>109</v>
      </c>
      <c r="E26" s="483" t="s">
        <v>592</v>
      </c>
      <c r="F26" s="483"/>
      <c r="G26" s="483"/>
      <c r="H26" s="483"/>
      <c r="I26" s="483"/>
      <c r="J26" s="483"/>
    </row>
    <row r="27" spans="1:11" ht="13" customHeight="1">
      <c r="A27" s="431"/>
      <c r="B27" s="431"/>
      <c r="C27" s="291"/>
      <c r="D27" s="293" t="s">
        <v>141</v>
      </c>
      <c r="E27" s="486" t="s">
        <v>594</v>
      </c>
      <c r="F27" s="482"/>
      <c r="G27" s="482"/>
      <c r="H27" s="482"/>
      <c r="I27" s="482"/>
      <c r="J27" s="482"/>
    </row>
    <row r="28" spans="1:11" ht="13" customHeight="1">
      <c r="A28" s="431"/>
      <c r="B28" s="431"/>
      <c r="C28" s="291"/>
      <c r="D28" s="293" t="s">
        <v>107</v>
      </c>
      <c r="E28" s="482"/>
      <c r="F28" s="482"/>
      <c r="G28" s="482"/>
      <c r="H28" s="482"/>
      <c r="I28" s="482"/>
      <c r="J28" s="482"/>
    </row>
    <row r="29" spans="1:11" ht="13" customHeight="1">
      <c r="A29" s="432"/>
      <c r="B29" s="432"/>
      <c r="C29" s="295"/>
      <c r="D29" s="296" t="s">
        <v>217</v>
      </c>
      <c r="E29" s="488" t="s">
        <v>595</v>
      </c>
      <c r="F29" s="489"/>
      <c r="G29" s="489"/>
      <c r="H29" s="489"/>
      <c r="I29" s="489"/>
      <c r="J29" s="489"/>
    </row>
    <row r="30" spans="1:11" ht="10" customHeight="1">
      <c r="A30" s="341"/>
      <c r="B30" s="341"/>
      <c r="C30" s="286"/>
      <c r="D30" s="298"/>
      <c r="E30" s="299"/>
      <c r="F30" s="300"/>
      <c r="G30" s="300"/>
      <c r="H30" s="300"/>
      <c r="I30" s="300"/>
      <c r="J30" s="300"/>
      <c r="K30" s="301"/>
    </row>
    <row r="31" spans="1:11" ht="13" customHeight="1">
      <c r="A31" s="429">
        <v>3</v>
      </c>
      <c r="B31" s="430" t="s">
        <v>169</v>
      </c>
      <c r="C31" s="289"/>
      <c r="D31" s="417" t="s">
        <v>109</v>
      </c>
      <c r="E31" s="487" t="str">
        <f>'PLEASE FILL IN HERE FIRST!!!'!B15</f>
        <v>Didier LEROY</v>
      </c>
      <c r="F31" s="487"/>
      <c r="G31" s="487"/>
      <c r="H31" s="487"/>
      <c r="I31" s="487"/>
      <c r="J31" s="487"/>
    </row>
    <row r="32" spans="1:11" ht="13" customHeight="1">
      <c r="A32" s="431"/>
      <c r="B32" s="431"/>
      <c r="C32" s="291"/>
      <c r="D32" s="293" t="s">
        <v>141</v>
      </c>
      <c r="E32" s="481" t="str">
        <f>'PLEASE FILL IN HERE FIRST!!!'!B17</f>
        <v>0032 477 68 15 91</v>
      </c>
      <c r="F32" s="481"/>
      <c r="G32" s="481"/>
      <c r="H32" s="481"/>
      <c r="I32" s="481"/>
      <c r="J32" s="481"/>
    </row>
    <row r="33" spans="1:10" ht="13" customHeight="1">
      <c r="A33" s="431"/>
      <c r="B33" s="431"/>
      <c r="C33" s="291"/>
      <c r="D33" s="293" t="s">
        <v>107</v>
      </c>
      <c r="E33" s="481" t="str">
        <f>'PLEASE FILL IN HERE FIRST!!!'!B19</f>
        <v>no Fax</v>
      </c>
      <c r="F33" s="481"/>
      <c r="G33" s="481"/>
      <c r="H33" s="481"/>
      <c r="I33" s="481"/>
      <c r="J33" s="481"/>
    </row>
    <row r="34" spans="1:10" ht="13" customHeight="1">
      <c r="A34" s="432"/>
      <c r="B34" s="432"/>
      <c r="C34" s="295"/>
      <c r="D34" s="296" t="s">
        <v>217</v>
      </c>
      <c r="E34" s="484" t="str">
        <f>'PLEASE FILL IN HERE FIRST!!!'!B21</f>
        <v>dleroy@ittf.com</v>
      </c>
      <c r="F34" s="485"/>
      <c r="G34" s="485"/>
      <c r="H34" s="485"/>
      <c r="I34" s="485"/>
      <c r="J34" s="485"/>
    </row>
    <row r="35" spans="1:10" ht="10" customHeight="1">
      <c r="D35" s="297"/>
    </row>
    <row r="36" spans="1:10" ht="13" customHeight="1">
      <c r="A36" s="429">
        <v>4</v>
      </c>
      <c r="B36" s="430" t="s">
        <v>142</v>
      </c>
      <c r="C36" s="289"/>
      <c r="D36" s="290">
        <v>1</v>
      </c>
      <c r="E36" s="483" t="s">
        <v>596</v>
      </c>
      <c r="F36" s="483"/>
      <c r="G36" s="483"/>
      <c r="H36" s="483"/>
      <c r="I36" s="483"/>
      <c r="J36" s="483"/>
    </row>
    <row r="37" spans="1:10" ht="13" customHeight="1">
      <c r="A37" s="431"/>
      <c r="B37" s="431"/>
      <c r="C37" s="291"/>
      <c r="D37" s="292">
        <v>2</v>
      </c>
      <c r="E37" s="478" t="s">
        <v>597</v>
      </c>
      <c r="F37" s="478"/>
      <c r="G37" s="478"/>
      <c r="H37" s="478"/>
      <c r="I37" s="478"/>
      <c r="J37" s="478"/>
    </row>
    <row r="38" spans="1:10" ht="13" customHeight="1">
      <c r="A38" s="431"/>
      <c r="B38" s="431"/>
      <c r="C38" s="291"/>
      <c r="D38" s="292">
        <v>3</v>
      </c>
      <c r="E38" s="478" t="s">
        <v>588</v>
      </c>
      <c r="F38" s="478"/>
      <c r="G38" s="478"/>
      <c r="H38" s="478"/>
      <c r="I38" s="478"/>
      <c r="J38" s="478"/>
    </row>
    <row r="39" spans="1:10" ht="13" customHeight="1">
      <c r="A39" s="431"/>
      <c r="B39" s="431"/>
      <c r="C39" s="291"/>
      <c r="D39" s="293" t="s">
        <v>141</v>
      </c>
      <c r="E39" s="482" t="s">
        <v>598</v>
      </c>
      <c r="F39" s="482"/>
      <c r="G39" s="482"/>
      <c r="H39" s="482"/>
      <c r="I39" s="482"/>
      <c r="J39" s="482"/>
    </row>
    <row r="40" spans="1:10" ht="13" customHeight="1">
      <c r="A40" s="431"/>
      <c r="B40" s="431"/>
      <c r="C40" s="291"/>
      <c r="D40" s="293" t="s">
        <v>107</v>
      </c>
      <c r="E40" s="482" t="s">
        <v>599</v>
      </c>
      <c r="F40" s="482"/>
      <c r="G40" s="482"/>
      <c r="H40" s="482"/>
      <c r="I40" s="482"/>
      <c r="J40" s="482"/>
    </row>
    <row r="41" spans="1:10" ht="13" customHeight="1">
      <c r="A41" s="431"/>
      <c r="B41" s="431"/>
      <c r="C41" s="291"/>
      <c r="D41" s="293" t="s">
        <v>217</v>
      </c>
      <c r="E41" s="491"/>
      <c r="F41" s="491"/>
      <c r="G41" s="491"/>
      <c r="H41" s="491"/>
      <c r="I41" s="491"/>
      <c r="J41" s="491"/>
    </row>
    <row r="42" spans="1:10" ht="13" customHeight="1">
      <c r="A42" s="432"/>
      <c r="B42" s="432"/>
      <c r="C42" s="295"/>
      <c r="D42" s="296" t="s">
        <v>331</v>
      </c>
      <c r="E42" s="488" t="s">
        <v>600</v>
      </c>
      <c r="F42" s="488"/>
      <c r="G42" s="488"/>
      <c r="H42" s="488"/>
      <c r="I42" s="488"/>
      <c r="J42" s="488"/>
    </row>
    <row r="43" spans="1:10" ht="10" customHeight="1">
      <c r="D43" s="297"/>
    </row>
    <row r="44" spans="1:10" ht="13" customHeight="1">
      <c r="A44" s="429">
        <v>5</v>
      </c>
      <c r="B44" s="430" t="s">
        <v>143</v>
      </c>
      <c r="C44" s="289"/>
      <c r="D44" s="290">
        <v>1</v>
      </c>
      <c r="E44" s="487" t="str">
        <f>'PLEASE FILL IN HERE FIRST!!!'!B53</f>
        <v>Men's Singles (MS)</v>
      </c>
      <c r="F44" s="487"/>
      <c r="G44" s="302" t="str">
        <f>'PLEASE FILL IN HERE FIRST!!!'!A53</f>
        <v>mandatory event</v>
      </c>
      <c r="H44" s="538"/>
      <c r="I44" s="538"/>
      <c r="J44" s="303"/>
    </row>
    <row r="45" spans="1:10" ht="13" customHeight="1">
      <c r="A45" s="431"/>
      <c r="B45" s="431"/>
      <c r="C45" s="291"/>
      <c r="D45" s="292">
        <v>2</v>
      </c>
      <c r="E45" s="480" t="str">
        <f>'PLEASE FILL IN HERE FIRST!!!'!B55</f>
        <v>Women's Singles (WS)</v>
      </c>
      <c r="F45" s="481"/>
      <c r="G45" s="304" t="str">
        <f>'PLEASE FILL IN HERE FIRST!!!'!A55</f>
        <v>mandatory event</v>
      </c>
      <c r="H45" s="539"/>
      <c r="I45" s="539"/>
      <c r="J45" s="305"/>
    </row>
    <row r="46" spans="1:10" ht="13" customHeight="1">
      <c r="A46" s="498"/>
      <c r="B46" s="498"/>
      <c r="C46" s="498"/>
      <c r="D46" s="292">
        <v>3</v>
      </c>
      <c r="E46" s="490" t="str">
        <f>'PLEASE FILL IN HERE FIRST!!!'!B57</f>
        <v>Men's Doubles (MD)</v>
      </c>
      <c r="F46" s="490"/>
      <c r="G46" s="306" t="str">
        <f>'PLEASE FILL IN HERE FIRST!!!'!A57</f>
        <v>mandatory event</v>
      </c>
      <c r="H46" s="539"/>
      <c r="I46" s="539"/>
      <c r="J46" s="307"/>
    </row>
    <row r="47" spans="1:10" ht="13" customHeight="1">
      <c r="A47" s="498"/>
      <c r="B47" s="498"/>
      <c r="C47" s="498"/>
      <c r="D47" s="292">
        <v>4</v>
      </c>
      <c r="E47" s="490" t="str">
        <f>'PLEASE FILL IN HERE FIRST!!!'!B59</f>
        <v>Women's Doubles (WD)</v>
      </c>
      <c r="F47" s="490"/>
      <c r="G47" s="306" t="str">
        <f>'PLEASE FILL IN HERE FIRST!!!'!A57</f>
        <v>mandatory event</v>
      </c>
      <c r="H47" s="539"/>
      <c r="I47" s="539"/>
      <c r="J47" s="481"/>
    </row>
    <row r="48" spans="1:10" ht="13" customHeight="1">
      <c r="A48" s="498"/>
      <c r="B48" s="498"/>
      <c r="C48" s="498"/>
      <c r="D48" s="292">
        <v>5</v>
      </c>
      <c r="E48" s="504" t="str">
        <f>IF('PLEASE FILL IN HERE FIRST!!!'!A61="mandatory event",'PLEASE FILL IN HERE FIRST!!!'!B61,IF('PLEASE FILL IN HERE FIRST!!!'!A61="confirmed event",'PLEASE FILL IN HERE FIRST!!!'!B61,IF('PLEASE FILL IN HERE FIRST!!!'!A61="No"," ")))</f>
        <v>U21 Men's Singles (U21 MS)</v>
      </c>
      <c r="F48" s="504"/>
      <c r="G48" s="306" t="str">
        <f>'PLEASE FILL IN HERE FIRST!!!'!A61</f>
        <v>mandatory event</v>
      </c>
      <c r="H48" s="539"/>
      <c r="I48" s="539"/>
      <c r="J48" s="481"/>
    </row>
    <row r="49" spans="1:10" ht="13" customHeight="1">
      <c r="A49" s="498"/>
      <c r="B49" s="498"/>
      <c r="C49" s="498"/>
      <c r="D49" s="292">
        <v>6</v>
      </c>
      <c r="E49" s="504" t="str">
        <f>IF('PLEASE FILL IN HERE FIRST!!!'!A63="mandatory event",'PLEASE FILL IN HERE FIRST!!!'!B63,IF('PLEASE FILL IN HERE FIRST!!!'!A63="confirmed event",'PLEASE FILL IN HERE FIRST!!!'!B63,IF('PLEASE FILL IN HERE FIRST!!!'!A63="No"," ")))</f>
        <v>U21 Women's Singles (U21 WS)</v>
      </c>
      <c r="F49" s="504"/>
      <c r="G49" s="306" t="str">
        <f>'PLEASE FILL IN HERE FIRST!!!'!A63</f>
        <v>mandatory event</v>
      </c>
      <c r="H49" s="539"/>
      <c r="I49" s="539"/>
      <c r="J49" s="481"/>
    </row>
    <row r="50" spans="1:10" ht="13" customHeight="1">
      <c r="A50" s="432"/>
      <c r="B50" s="432"/>
      <c r="C50" s="295"/>
      <c r="D50" s="308"/>
      <c r="E50" s="502" t="s">
        <v>455</v>
      </c>
      <c r="F50" s="502"/>
      <c r="G50" s="502"/>
      <c r="H50" s="502"/>
      <c r="I50" s="502"/>
      <c r="J50" s="502"/>
    </row>
    <row r="51" spans="1:10" ht="10" customHeight="1">
      <c r="E51" s="297"/>
      <c r="F51" s="297"/>
      <c r="G51" s="297"/>
      <c r="H51" s="297"/>
      <c r="I51" s="297"/>
      <c r="J51" s="297"/>
    </row>
    <row r="52" spans="1:10" ht="13" customHeight="1">
      <c r="A52" s="434">
        <v>6</v>
      </c>
      <c r="B52" s="435" t="s">
        <v>144</v>
      </c>
      <c r="C52" s="309"/>
      <c r="D52" s="310"/>
      <c r="E52" s="461" t="s">
        <v>450</v>
      </c>
      <c r="F52" s="462">
        <f>'PLEASE FILL IN HERE FIRST!!!'!B9</f>
        <v>43417</v>
      </c>
      <c r="G52" s="462">
        <f>INDEX(Events!N2:N29,MATCH('PLEASE FILL IN HERE FIRST!!!'!B7,Events!D2:D29,0))</f>
        <v>43418</v>
      </c>
      <c r="H52" s="312" t="s">
        <v>451</v>
      </c>
      <c r="I52" s="462">
        <f>INDEX(Events!O2:O29,MATCH('PLEASE FILL IN HERE FIRST!!!'!B7,Events!D2:D29,0))</f>
        <v>43419</v>
      </c>
      <c r="J52" s="462">
        <f>'PLEASE FILL IN HERE FIRST!!!'!D9</f>
        <v>43422</v>
      </c>
    </row>
    <row r="53" spans="1:10" ht="10" customHeight="1">
      <c r="E53" s="297"/>
      <c r="F53" s="297"/>
      <c r="G53" s="297"/>
      <c r="H53" s="297"/>
      <c r="I53" s="297"/>
      <c r="J53" s="297"/>
    </row>
    <row r="54" spans="1:10" ht="13" customHeight="1">
      <c r="A54" s="434">
        <v>7</v>
      </c>
      <c r="B54" s="435" t="s">
        <v>145</v>
      </c>
      <c r="C54" s="309"/>
      <c r="D54" s="310"/>
      <c r="E54" s="311" t="str">
        <f>INDEX(Events!G2:G29,MATCH('PLEASE FILL IN HERE FIRST!!!'!B7,Events!D2:D12,0))</f>
        <v>Qualifications: 2 Days</v>
      </c>
      <c r="F54" s="449" t="str">
        <f>INDEX(Events!H2:H29,MATCH('PLEASE FILL IN HERE FIRST!!!'!B7,Events!D2:D12,0))</f>
        <v>Main Draw: 4 Days</v>
      </c>
      <c r="G54" s="508"/>
      <c r="H54" s="508"/>
      <c r="I54" s="508"/>
      <c r="J54" s="508"/>
    </row>
    <row r="55" spans="1:10" ht="10" customHeight="1">
      <c r="E55" s="297"/>
      <c r="F55" s="297"/>
      <c r="G55" s="297"/>
      <c r="H55" s="297"/>
      <c r="I55" s="297"/>
      <c r="J55" s="297"/>
    </row>
    <row r="56" spans="1:10" ht="13" customHeight="1">
      <c r="A56" s="429">
        <v>8</v>
      </c>
      <c r="B56" s="430" t="s">
        <v>168</v>
      </c>
      <c r="C56" s="289"/>
      <c r="D56" s="313"/>
      <c r="E56" s="314" t="s">
        <v>146</v>
      </c>
      <c r="F56" s="303"/>
      <c r="G56" s="315" t="s">
        <v>601</v>
      </c>
      <c r="H56" s="316" t="s">
        <v>147</v>
      </c>
      <c r="I56" s="317">
        <v>0.625</v>
      </c>
      <c r="J56" s="303" t="s">
        <v>148</v>
      </c>
    </row>
    <row r="57" spans="1:10" ht="13" customHeight="1">
      <c r="A57" s="431"/>
      <c r="B57" s="431"/>
      <c r="C57" s="291"/>
      <c r="D57" s="291"/>
      <c r="E57" s="318" t="s">
        <v>147</v>
      </c>
      <c r="F57" s="478" t="s">
        <v>602</v>
      </c>
      <c r="G57" s="478"/>
      <c r="H57" s="478"/>
      <c r="I57" s="478"/>
      <c r="J57" s="478"/>
    </row>
    <row r="58" spans="1:10" ht="13" customHeight="1">
      <c r="A58" s="432"/>
      <c r="B58" s="432"/>
      <c r="C58" s="294"/>
      <c r="D58" s="294"/>
      <c r="E58" s="507" t="s">
        <v>346</v>
      </c>
      <c r="F58" s="507"/>
      <c r="G58" s="507"/>
      <c r="H58" s="507"/>
      <c r="I58" s="507"/>
      <c r="J58" s="507"/>
    </row>
    <row r="59" spans="1:10" ht="10" customHeight="1">
      <c r="E59" s="286"/>
      <c r="F59" s="286"/>
      <c r="G59" s="286"/>
      <c r="H59" s="286"/>
      <c r="I59" s="286"/>
      <c r="J59" s="286"/>
    </row>
    <row r="60" spans="1:10" ht="13" customHeight="1">
      <c r="A60" s="429">
        <v>9</v>
      </c>
      <c r="B60" s="430" t="s">
        <v>204</v>
      </c>
      <c r="C60" s="503" t="s">
        <v>18</v>
      </c>
      <c r="D60" s="503"/>
      <c r="E60" s="319">
        <v>12</v>
      </c>
      <c r="F60" s="500" t="s">
        <v>264</v>
      </c>
      <c r="G60" s="500"/>
      <c r="H60" s="320" t="s">
        <v>86</v>
      </c>
      <c r="I60" s="321" t="s">
        <v>316</v>
      </c>
      <c r="J60" s="465" t="s">
        <v>603</v>
      </c>
    </row>
    <row r="61" spans="1:10" ht="13" customHeight="1">
      <c r="A61" s="436"/>
      <c r="B61" s="436"/>
      <c r="C61" s="322"/>
      <c r="D61" s="293" t="s">
        <v>19</v>
      </c>
      <c r="E61" s="323">
        <v>10</v>
      </c>
      <c r="F61" s="505" t="s">
        <v>264</v>
      </c>
      <c r="G61" s="501"/>
      <c r="H61" s="324" t="s">
        <v>86</v>
      </c>
      <c r="I61" s="324"/>
      <c r="J61" s="324"/>
    </row>
    <row r="62" spans="1:10" ht="13" customHeight="1">
      <c r="A62" s="431"/>
      <c r="B62" s="431"/>
      <c r="C62" s="293"/>
      <c r="D62" s="293" t="s">
        <v>149</v>
      </c>
      <c r="E62" s="416"/>
      <c r="F62" s="479" t="s">
        <v>452</v>
      </c>
      <c r="G62" s="479"/>
      <c r="H62" s="324" t="s">
        <v>87</v>
      </c>
      <c r="I62" s="324"/>
      <c r="J62" s="324"/>
    </row>
    <row r="63" spans="1:10" ht="13" customHeight="1">
      <c r="A63" s="432"/>
      <c r="B63" s="432"/>
      <c r="C63" s="325"/>
      <c r="D63" s="296" t="s">
        <v>150</v>
      </c>
      <c r="E63" s="326"/>
      <c r="F63" s="501" t="s">
        <v>502</v>
      </c>
      <c r="G63" s="501"/>
      <c r="H63" s="464"/>
      <c r="I63" s="327"/>
      <c r="J63" s="327"/>
    </row>
    <row r="64" spans="1:10" ht="10" customHeight="1"/>
    <row r="65" spans="1:10" ht="13" customHeight="1">
      <c r="A65" s="429">
        <v>10</v>
      </c>
      <c r="B65" s="430" t="s">
        <v>151</v>
      </c>
      <c r="C65" s="289"/>
      <c r="D65" s="313"/>
      <c r="E65" s="328" t="s">
        <v>152</v>
      </c>
      <c r="F65" s="328"/>
      <c r="G65" s="329">
        <f>'PLEASE FILL IN HERE FIRST!!!'!B41</f>
        <v>40000</v>
      </c>
      <c r="H65" s="328"/>
      <c r="I65" s="328"/>
      <c r="J65" s="328"/>
    </row>
    <row r="66" spans="1:10" ht="13" customHeight="1">
      <c r="A66" s="432"/>
      <c r="B66" s="463" t="s">
        <v>458</v>
      </c>
      <c r="C66" s="330"/>
      <c r="D66" s="295"/>
      <c r="E66" s="331" t="s">
        <v>153</v>
      </c>
      <c r="F66" s="331"/>
      <c r="G66" s="332">
        <v>0.13</v>
      </c>
      <c r="H66" s="333" t="s">
        <v>154</v>
      </c>
      <c r="I66" s="331"/>
      <c r="J66" s="331"/>
    </row>
    <row r="67" spans="1:10" ht="10" customHeight="1">
      <c r="A67" s="341"/>
      <c r="B67" s="341"/>
      <c r="C67" s="286"/>
      <c r="D67" s="286"/>
      <c r="E67" s="307"/>
      <c r="F67" s="307"/>
      <c r="G67" s="307"/>
      <c r="H67" s="307"/>
      <c r="I67" s="307"/>
      <c r="J67" s="307"/>
    </row>
    <row r="68" spans="1:10" ht="13" customHeight="1">
      <c r="A68" s="429">
        <v>11</v>
      </c>
      <c r="B68" s="430" t="s">
        <v>155</v>
      </c>
      <c r="C68" s="289"/>
      <c r="D68" s="334" t="s">
        <v>130</v>
      </c>
      <c r="E68" s="506" t="s">
        <v>333</v>
      </c>
      <c r="F68" s="506"/>
      <c r="G68" s="506"/>
      <c r="H68" s="506"/>
      <c r="I68" s="506"/>
      <c r="J68" s="506"/>
    </row>
    <row r="69" spans="1:10" ht="13" customHeight="1">
      <c r="A69" s="436"/>
      <c r="B69" s="436"/>
      <c r="C69" s="335"/>
      <c r="D69" s="336"/>
      <c r="E69" s="499" t="s">
        <v>334</v>
      </c>
      <c r="F69" s="499"/>
      <c r="G69" s="499"/>
      <c r="H69" s="499"/>
      <c r="I69" s="499"/>
      <c r="J69" s="499"/>
    </row>
    <row r="70" spans="1:10" ht="13" customHeight="1">
      <c r="A70" s="436"/>
      <c r="B70" s="436"/>
      <c r="C70" s="335"/>
      <c r="D70" s="336"/>
      <c r="E70" s="499" t="s">
        <v>224</v>
      </c>
      <c r="F70" s="499"/>
      <c r="G70" s="499"/>
      <c r="H70" s="499"/>
      <c r="I70" s="499"/>
      <c r="J70" s="499"/>
    </row>
    <row r="71" spans="1:10" ht="13" customHeight="1">
      <c r="A71" s="436"/>
      <c r="B71" s="436"/>
      <c r="C71" s="335"/>
      <c r="D71" s="336"/>
      <c r="E71" s="499" t="s">
        <v>223</v>
      </c>
      <c r="F71" s="499"/>
      <c r="G71" s="499"/>
      <c r="H71" s="499"/>
      <c r="I71" s="499"/>
      <c r="J71" s="499"/>
    </row>
    <row r="72" spans="1:10" ht="5" customHeight="1">
      <c r="A72" s="436"/>
      <c r="B72" s="436"/>
      <c r="C72" s="335"/>
      <c r="D72" s="336"/>
      <c r="E72" s="510"/>
      <c r="F72" s="510"/>
      <c r="G72" s="510"/>
      <c r="H72" s="510"/>
      <c r="I72" s="510"/>
      <c r="J72" s="510"/>
    </row>
    <row r="73" spans="1:10" ht="15">
      <c r="A73" s="431"/>
      <c r="B73" s="437"/>
      <c r="C73" s="291"/>
      <c r="D73" s="509"/>
      <c r="E73" s="305" t="s">
        <v>335</v>
      </c>
      <c r="F73" s="305"/>
      <c r="G73" s="305"/>
      <c r="H73" s="305"/>
      <c r="I73" s="337">
        <f>'PLEASE FILL IN HERE FIRST!!!'!B47</f>
        <v>120</v>
      </c>
      <c r="J73" s="304" t="str">
        <f>'PLEASE FILL IN HERE FIRST!!!'!B43</f>
        <v>Euro €</v>
      </c>
    </row>
    <row r="74" spans="1:10" ht="15">
      <c r="A74" s="431"/>
      <c r="B74" s="437"/>
      <c r="C74" s="291"/>
      <c r="D74" s="509"/>
      <c r="E74" s="497" t="s">
        <v>336</v>
      </c>
      <c r="F74" s="497"/>
      <c r="G74" s="497"/>
      <c r="H74" s="497"/>
      <c r="I74" s="337">
        <f>'PLEASE FILL IN HERE FIRST!!!'!B49</f>
        <v>120</v>
      </c>
      <c r="J74" s="304" t="str">
        <f>'PLEASE FILL IN HERE FIRST!!!'!B43</f>
        <v>Euro €</v>
      </c>
    </row>
    <row r="75" spans="1:10" ht="13" customHeight="1">
      <c r="A75" s="431"/>
      <c r="B75" s="438"/>
      <c r="C75" s="515" t="s">
        <v>222</v>
      </c>
      <c r="D75" s="515"/>
      <c r="E75" s="492"/>
      <c r="F75" s="492"/>
      <c r="G75" s="492"/>
      <c r="H75" s="492"/>
      <c r="I75" s="492"/>
      <c r="J75" s="492"/>
    </row>
    <row r="76" spans="1:10">
      <c r="A76" s="431"/>
      <c r="B76" s="438"/>
      <c r="C76" s="515"/>
      <c r="D76" s="515"/>
      <c r="E76" s="493"/>
      <c r="F76" s="493"/>
      <c r="G76" s="493"/>
      <c r="H76" s="493"/>
      <c r="I76" s="493"/>
      <c r="J76" s="493"/>
    </row>
    <row r="77" spans="1:10">
      <c r="A77" s="431"/>
      <c r="B77" s="438"/>
      <c r="C77" s="515"/>
      <c r="D77" s="515"/>
      <c r="E77" s="493"/>
      <c r="F77" s="493"/>
      <c r="G77" s="493"/>
      <c r="H77" s="493"/>
      <c r="I77" s="493"/>
      <c r="J77" s="493"/>
    </row>
    <row r="78" spans="1:10">
      <c r="A78" s="431"/>
      <c r="B78" s="438"/>
      <c r="C78" s="515"/>
      <c r="D78" s="515"/>
      <c r="E78" s="493"/>
      <c r="F78" s="493"/>
      <c r="G78" s="493"/>
      <c r="H78" s="493"/>
      <c r="I78" s="493"/>
      <c r="J78" s="493"/>
    </row>
    <row r="79" spans="1:10">
      <c r="A79" s="431"/>
      <c r="B79" s="431"/>
      <c r="C79" s="515"/>
      <c r="D79" s="515"/>
      <c r="E79" s="494"/>
      <c r="F79" s="494"/>
      <c r="G79" s="494"/>
      <c r="H79" s="494"/>
      <c r="I79" s="494"/>
      <c r="J79" s="494"/>
    </row>
    <row r="80" spans="1:10" ht="15">
      <c r="A80" s="439"/>
      <c r="B80" s="439"/>
      <c r="C80" s="313"/>
      <c r="D80" s="334" t="s">
        <v>131</v>
      </c>
      <c r="E80" s="478" t="s">
        <v>604</v>
      </c>
      <c r="F80" s="478"/>
      <c r="G80" s="478"/>
      <c r="H80" s="478"/>
      <c r="I80" s="478"/>
      <c r="J80" s="478"/>
    </row>
    <row r="81" spans="1:11" ht="15">
      <c r="A81" s="431"/>
      <c r="B81" s="431"/>
      <c r="C81" s="291"/>
      <c r="D81" s="293" t="s">
        <v>156</v>
      </c>
      <c r="E81" s="478" t="s">
        <v>605</v>
      </c>
      <c r="F81" s="478"/>
      <c r="G81" s="478"/>
      <c r="H81" s="478"/>
      <c r="I81" s="478"/>
      <c r="J81" s="478"/>
    </row>
    <row r="82" spans="1:11" ht="15">
      <c r="A82" s="431"/>
      <c r="B82" s="431"/>
      <c r="C82" s="291"/>
      <c r="D82" s="293" t="s">
        <v>156</v>
      </c>
      <c r="E82" s="478" t="s">
        <v>588</v>
      </c>
      <c r="F82" s="478"/>
      <c r="G82" s="478"/>
      <c r="H82" s="478"/>
      <c r="I82" s="478"/>
      <c r="J82" s="478"/>
    </row>
    <row r="83" spans="1:11" ht="15">
      <c r="A83" s="431"/>
      <c r="B83" s="431"/>
      <c r="C83" s="291"/>
      <c r="D83" s="293" t="s">
        <v>157</v>
      </c>
      <c r="E83" s="482" t="s">
        <v>606</v>
      </c>
      <c r="F83" s="482"/>
      <c r="G83" s="482"/>
      <c r="H83" s="482"/>
      <c r="I83" s="482"/>
      <c r="J83" s="482"/>
    </row>
    <row r="84" spans="1:11" ht="15">
      <c r="A84" s="431"/>
      <c r="B84" s="431"/>
      <c r="C84" s="291"/>
      <c r="D84" s="293" t="s">
        <v>158</v>
      </c>
      <c r="E84" s="482" t="s">
        <v>607</v>
      </c>
      <c r="F84" s="482"/>
      <c r="G84" s="482"/>
      <c r="H84" s="482"/>
      <c r="I84" s="482"/>
      <c r="J84" s="482"/>
    </row>
    <row r="85" spans="1:11" ht="15">
      <c r="A85" s="431"/>
      <c r="B85" s="431"/>
      <c r="C85" s="291"/>
      <c r="D85" s="293" t="s">
        <v>331</v>
      </c>
      <c r="E85" s="520" t="s">
        <v>608</v>
      </c>
      <c r="F85" s="520"/>
      <c r="G85" s="520"/>
      <c r="H85" s="520"/>
      <c r="I85" s="520"/>
      <c r="J85" s="520"/>
    </row>
    <row r="86" spans="1:11" ht="15">
      <c r="A86" s="431"/>
      <c r="B86" s="431"/>
      <c r="C86" s="291"/>
      <c r="D86" s="291"/>
      <c r="E86" s="495" t="s">
        <v>159</v>
      </c>
      <c r="F86" s="495"/>
      <c r="G86" s="495"/>
      <c r="H86" s="338">
        <v>165</v>
      </c>
      <c r="I86" s="339" t="str">
        <f>'PLEASE FILL IN HERE FIRST!!!'!B43</f>
        <v>Euro €</v>
      </c>
      <c r="J86" s="305"/>
    </row>
    <row r="87" spans="1:11" ht="15">
      <c r="A87" s="431"/>
      <c r="B87" s="431"/>
      <c r="C87" s="291"/>
      <c r="D87" s="291"/>
      <c r="E87" s="495" t="s">
        <v>160</v>
      </c>
      <c r="F87" s="495"/>
      <c r="G87" s="495"/>
      <c r="H87" s="338">
        <v>140</v>
      </c>
      <c r="I87" s="339" t="str">
        <f>'PLEASE FILL IN HERE FIRST!!!'!B43</f>
        <v>Euro €</v>
      </c>
      <c r="J87" s="305"/>
    </row>
    <row r="88" spans="1:11" ht="15" customHeight="1">
      <c r="A88" s="431"/>
      <c r="B88" s="431"/>
      <c r="C88" s="291"/>
      <c r="D88" s="340"/>
      <c r="E88" s="469" t="s">
        <v>337</v>
      </c>
      <c r="F88" s="469"/>
      <c r="G88" s="469"/>
      <c r="H88" s="469"/>
      <c r="I88" s="469"/>
      <c r="J88" s="469"/>
    </row>
    <row r="89" spans="1:11">
      <c r="A89" s="431"/>
      <c r="B89" s="431"/>
      <c r="C89" s="291"/>
      <c r="D89" s="340"/>
      <c r="E89" s="341" t="s">
        <v>214</v>
      </c>
      <c r="F89" s="341"/>
      <c r="G89" s="341"/>
      <c r="H89" s="341"/>
      <c r="I89" s="341"/>
      <c r="J89" s="341"/>
      <c r="K89" s="342"/>
    </row>
    <row r="90" spans="1:11">
      <c r="A90" s="431"/>
      <c r="B90" s="431"/>
      <c r="C90" s="291"/>
      <c r="D90" s="340"/>
      <c r="E90" s="470" t="s">
        <v>215</v>
      </c>
      <c r="F90" s="470"/>
      <c r="G90" s="470"/>
      <c r="H90" s="470"/>
      <c r="I90" s="470"/>
      <c r="J90" s="470"/>
      <c r="K90" s="470"/>
    </row>
    <row r="91" spans="1:11">
      <c r="A91" s="431"/>
      <c r="B91" s="431"/>
      <c r="C91" s="291"/>
      <c r="D91" s="340"/>
      <c r="E91" s="470" t="s">
        <v>216</v>
      </c>
      <c r="F91" s="470"/>
      <c r="G91" s="470"/>
      <c r="H91" s="470"/>
      <c r="I91" s="470"/>
      <c r="J91" s="470"/>
      <c r="K91" s="470"/>
    </row>
    <row r="92" spans="1:11" ht="13" customHeight="1">
      <c r="A92" s="431"/>
      <c r="B92" s="438"/>
      <c r="C92" s="476" t="s">
        <v>222</v>
      </c>
      <c r="D92" s="476"/>
      <c r="E92" s="473" t="s">
        <v>609</v>
      </c>
      <c r="F92" s="473"/>
      <c r="G92" s="473"/>
      <c r="H92" s="473"/>
      <c r="I92" s="473"/>
      <c r="J92" s="473"/>
    </row>
    <row r="93" spans="1:11">
      <c r="A93" s="431"/>
      <c r="B93" s="440"/>
      <c r="C93" s="476"/>
      <c r="D93" s="476"/>
      <c r="E93" s="474"/>
      <c r="F93" s="474"/>
      <c r="G93" s="474"/>
      <c r="H93" s="474"/>
      <c r="I93" s="474"/>
      <c r="J93" s="474"/>
    </row>
    <row r="94" spans="1:11">
      <c r="A94" s="431"/>
      <c r="B94" s="440"/>
      <c r="C94" s="476"/>
      <c r="D94" s="476"/>
      <c r="E94" s="474"/>
      <c r="F94" s="474"/>
      <c r="G94" s="474"/>
      <c r="H94" s="474"/>
      <c r="I94" s="474"/>
      <c r="J94" s="474"/>
    </row>
    <row r="95" spans="1:11">
      <c r="A95" s="431"/>
      <c r="B95" s="440"/>
      <c r="C95" s="476"/>
      <c r="D95" s="476"/>
      <c r="E95" s="474"/>
      <c r="F95" s="474"/>
      <c r="G95" s="474"/>
      <c r="H95" s="474"/>
      <c r="I95" s="474"/>
      <c r="J95" s="474"/>
    </row>
    <row r="96" spans="1:11">
      <c r="A96" s="432"/>
      <c r="B96" s="432"/>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5">
      <c r="A98" s="441"/>
      <c r="B98" s="430"/>
      <c r="C98" s="290"/>
      <c r="D98" s="334" t="s">
        <v>132</v>
      </c>
      <c r="E98" s="496"/>
      <c r="F98" s="496"/>
      <c r="G98" s="496"/>
      <c r="H98" s="496"/>
      <c r="I98" s="496"/>
      <c r="J98" s="496"/>
    </row>
    <row r="99" spans="1:11" ht="15">
      <c r="A99" s="431"/>
      <c r="B99" s="431"/>
      <c r="C99" s="292"/>
      <c r="D99" s="293" t="s">
        <v>156</v>
      </c>
      <c r="E99" s="478"/>
      <c r="F99" s="478"/>
      <c r="G99" s="478"/>
      <c r="H99" s="478"/>
      <c r="I99" s="478"/>
      <c r="J99" s="478"/>
    </row>
    <row r="100" spans="1:11" ht="15">
      <c r="A100" s="431"/>
      <c r="B100" s="431"/>
      <c r="C100" s="292"/>
      <c r="D100" s="293" t="s">
        <v>156</v>
      </c>
      <c r="E100" s="478"/>
      <c r="F100" s="478"/>
      <c r="G100" s="478"/>
      <c r="H100" s="478"/>
      <c r="I100" s="478"/>
      <c r="J100" s="478"/>
    </row>
    <row r="101" spans="1:11" ht="15">
      <c r="A101" s="431"/>
      <c r="B101" s="431"/>
      <c r="C101" s="292"/>
      <c r="D101" s="293" t="s">
        <v>157</v>
      </c>
      <c r="E101" s="482"/>
      <c r="F101" s="482"/>
      <c r="G101" s="482"/>
      <c r="H101" s="482"/>
      <c r="I101" s="482"/>
      <c r="J101" s="482"/>
    </row>
    <row r="102" spans="1:11" ht="15">
      <c r="A102" s="431"/>
      <c r="B102" s="431"/>
      <c r="C102" s="292"/>
      <c r="D102" s="293" t="s">
        <v>158</v>
      </c>
      <c r="E102" s="482"/>
      <c r="F102" s="482"/>
      <c r="G102" s="482"/>
      <c r="H102" s="482"/>
      <c r="I102" s="482"/>
      <c r="J102" s="482"/>
    </row>
    <row r="103" spans="1:11" ht="15">
      <c r="A103" s="431"/>
      <c r="B103" s="431"/>
      <c r="C103" s="292"/>
      <c r="D103" s="293" t="s">
        <v>331</v>
      </c>
      <c r="E103" s="520"/>
      <c r="F103" s="520"/>
      <c r="G103" s="520"/>
      <c r="H103" s="520"/>
      <c r="I103" s="520"/>
      <c r="J103" s="520"/>
    </row>
    <row r="104" spans="1:11" ht="15">
      <c r="A104" s="431"/>
      <c r="B104" s="431"/>
      <c r="C104" s="292"/>
      <c r="D104" s="292"/>
      <c r="E104" s="495" t="s">
        <v>159</v>
      </c>
      <c r="F104" s="495"/>
      <c r="G104" s="495"/>
      <c r="H104" s="338"/>
      <c r="I104" s="392" t="str">
        <f>'PLEASE FILL IN HERE FIRST!!!'!B43</f>
        <v>Euro €</v>
      </c>
      <c r="J104" s="392"/>
    </row>
    <row r="105" spans="1:11" ht="15">
      <c r="A105" s="431"/>
      <c r="B105" s="431"/>
      <c r="C105" s="292"/>
      <c r="D105" s="292"/>
      <c r="E105" s="495" t="s">
        <v>160</v>
      </c>
      <c r="F105" s="495"/>
      <c r="G105" s="495"/>
      <c r="H105" s="338"/>
      <c r="I105" s="392" t="str">
        <f>'PLEASE FILL IN HERE FIRST!!!'!B43</f>
        <v>Euro €</v>
      </c>
      <c r="J105" s="392"/>
    </row>
    <row r="106" spans="1:11" ht="15">
      <c r="A106" s="431"/>
      <c r="B106" s="431"/>
      <c r="C106" s="292"/>
      <c r="D106" s="292"/>
      <c r="E106" s="307" t="s">
        <v>337</v>
      </c>
      <c r="F106" s="307"/>
      <c r="G106" s="307"/>
      <c r="H106" s="307"/>
      <c r="I106" s="307"/>
      <c r="J106" s="307"/>
      <c r="K106" s="343"/>
    </row>
    <row r="107" spans="1:11" ht="15">
      <c r="A107" s="431"/>
      <c r="B107" s="431"/>
      <c r="C107" s="292"/>
      <c r="D107" s="292"/>
      <c r="E107" s="471" t="s">
        <v>214</v>
      </c>
      <c r="F107" s="471"/>
      <c r="G107" s="471"/>
      <c r="H107" s="471"/>
      <c r="I107" s="471"/>
      <c r="J107" s="471"/>
    </row>
    <row r="108" spans="1:11" ht="15">
      <c r="A108" s="431"/>
      <c r="B108" s="431"/>
      <c r="C108" s="292"/>
      <c r="D108" s="292"/>
      <c r="E108" s="471" t="s">
        <v>215</v>
      </c>
      <c r="F108" s="471"/>
      <c r="G108" s="471"/>
      <c r="H108" s="471"/>
      <c r="I108" s="471"/>
      <c r="J108" s="471"/>
    </row>
    <row r="109" spans="1:11" ht="15">
      <c r="A109" s="431"/>
      <c r="B109" s="431"/>
      <c r="C109" s="292"/>
      <c r="D109" s="292"/>
      <c r="E109" s="471" t="s">
        <v>216</v>
      </c>
      <c r="F109" s="471"/>
      <c r="G109" s="471"/>
      <c r="H109" s="471"/>
      <c r="I109" s="471"/>
      <c r="J109" s="471"/>
      <c r="K109" s="343"/>
    </row>
    <row r="110" spans="1:11" ht="13" customHeight="1">
      <c r="A110" s="431"/>
      <c r="B110" s="438"/>
      <c r="C110" s="476" t="s">
        <v>222</v>
      </c>
      <c r="D110" s="476"/>
      <c r="E110" s="473"/>
      <c r="F110" s="473"/>
      <c r="G110" s="473"/>
      <c r="H110" s="473"/>
      <c r="I110" s="473"/>
      <c r="J110" s="473"/>
    </row>
    <row r="111" spans="1:11" ht="13" customHeight="1">
      <c r="A111" s="431"/>
      <c r="B111" s="440"/>
      <c r="C111" s="476"/>
      <c r="D111" s="476"/>
      <c r="E111" s="474"/>
      <c r="F111" s="474"/>
      <c r="G111" s="474"/>
      <c r="H111" s="474"/>
      <c r="I111" s="474"/>
      <c r="J111" s="474"/>
    </row>
    <row r="112" spans="1:11">
      <c r="A112" s="431"/>
      <c r="B112" s="440"/>
      <c r="C112" s="476"/>
      <c r="D112" s="476"/>
      <c r="E112" s="474"/>
      <c r="F112" s="474"/>
      <c r="G112" s="474"/>
      <c r="H112" s="474"/>
      <c r="I112" s="474"/>
      <c r="J112" s="474"/>
    </row>
    <row r="113" spans="1:11">
      <c r="A113" s="431"/>
      <c r="B113" s="440"/>
      <c r="C113" s="476"/>
      <c r="D113" s="476"/>
      <c r="E113" s="474"/>
      <c r="F113" s="474"/>
      <c r="G113" s="474"/>
      <c r="H113" s="474"/>
      <c r="I113" s="474"/>
      <c r="J113" s="474"/>
    </row>
    <row r="114" spans="1:11">
      <c r="A114" s="432"/>
      <c r="B114" s="432"/>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customHeight="1">
      <c r="A116" s="429">
        <v>11</v>
      </c>
      <c r="B116" s="430" t="s">
        <v>155</v>
      </c>
      <c r="C116" s="290"/>
      <c r="D116" s="334" t="s">
        <v>60</v>
      </c>
      <c r="E116" s="496"/>
      <c r="F116" s="496"/>
      <c r="G116" s="496"/>
      <c r="H116" s="496"/>
      <c r="I116" s="496"/>
      <c r="J116" s="496"/>
    </row>
    <row r="117" spans="1:11" ht="13" customHeight="1">
      <c r="A117" s="431"/>
      <c r="B117" s="431"/>
      <c r="C117" s="292"/>
      <c r="D117" s="293" t="s">
        <v>156</v>
      </c>
      <c r="E117" s="478"/>
      <c r="F117" s="478"/>
      <c r="G117" s="478"/>
      <c r="H117" s="478"/>
      <c r="I117" s="478"/>
      <c r="J117" s="478"/>
    </row>
    <row r="118" spans="1:11" ht="13" customHeight="1">
      <c r="A118" s="431"/>
      <c r="B118" s="431"/>
      <c r="C118" s="292"/>
      <c r="D118" s="293" t="s">
        <v>156</v>
      </c>
      <c r="E118" s="478"/>
      <c r="F118" s="478"/>
      <c r="G118" s="478"/>
      <c r="H118" s="478"/>
      <c r="I118" s="478"/>
      <c r="J118" s="478"/>
    </row>
    <row r="119" spans="1:11" ht="13" customHeight="1">
      <c r="A119" s="431"/>
      <c r="B119" s="431"/>
      <c r="C119" s="292"/>
      <c r="D119" s="293" t="s">
        <v>157</v>
      </c>
      <c r="E119" s="482"/>
      <c r="F119" s="482"/>
      <c r="G119" s="482"/>
      <c r="H119" s="482"/>
      <c r="I119" s="482"/>
      <c r="J119" s="482"/>
    </row>
    <row r="120" spans="1:11" ht="13" customHeight="1">
      <c r="A120" s="431"/>
      <c r="B120" s="431"/>
      <c r="C120" s="292"/>
      <c r="D120" s="293" t="s">
        <v>158</v>
      </c>
      <c r="E120" s="482"/>
      <c r="F120" s="482"/>
      <c r="G120" s="482"/>
      <c r="H120" s="482"/>
      <c r="I120" s="482"/>
      <c r="J120" s="482"/>
    </row>
    <row r="121" spans="1:11" ht="13" customHeight="1">
      <c r="A121" s="431"/>
      <c r="B121" s="431"/>
      <c r="C121" s="292"/>
      <c r="D121" s="293" t="s">
        <v>331</v>
      </c>
      <c r="E121" s="520"/>
      <c r="F121" s="520"/>
      <c r="G121" s="520"/>
      <c r="H121" s="520"/>
      <c r="I121" s="520"/>
      <c r="J121" s="520"/>
    </row>
    <row r="122" spans="1:11" ht="13" customHeight="1">
      <c r="A122" s="431"/>
      <c r="B122" s="431"/>
      <c r="C122" s="292"/>
      <c r="D122" s="292"/>
      <c r="E122" s="495" t="s">
        <v>159</v>
      </c>
      <c r="F122" s="495"/>
      <c r="G122" s="495"/>
      <c r="H122" s="338"/>
      <c r="I122" s="339" t="str">
        <f>'PLEASE FILL IN HERE FIRST!!!'!B43</f>
        <v>Euro €</v>
      </c>
      <c r="J122" s="305"/>
    </row>
    <row r="123" spans="1:11" ht="13" customHeight="1">
      <c r="A123" s="431"/>
      <c r="B123" s="431"/>
      <c r="C123" s="292"/>
      <c r="D123" s="292"/>
      <c r="E123" s="495" t="s">
        <v>160</v>
      </c>
      <c r="F123" s="495"/>
      <c r="G123" s="495"/>
      <c r="H123" s="338"/>
      <c r="I123" s="339" t="str">
        <f>'PLEASE FILL IN HERE FIRST!!!'!B43</f>
        <v>Euro €</v>
      </c>
      <c r="J123" s="305"/>
    </row>
    <row r="124" spans="1:11" ht="13" customHeight="1">
      <c r="A124" s="431"/>
      <c r="B124" s="431"/>
      <c r="C124" s="292"/>
      <c r="D124" s="292"/>
      <c r="E124" s="307" t="s">
        <v>337</v>
      </c>
      <c r="F124" s="307"/>
      <c r="G124" s="307"/>
      <c r="H124" s="307"/>
      <c r="I124" s="307"/>
      <c r="J124" s="307"/>
      <c r="K124" s="343"/>
    </row>
    <row r="125" spans="1:11" ht="13" customHeight="1">
      <c r="A125" s="431"/>
      <c r="B125" s="431"/>
      <c r="C125" s="292"/>
      <c r="D125" s="292"/>
      <c r="E125" s="471" t="s">
        <v>214</v>
      </c>
      <c r="F125" s="471"/>
      <c r="G125" s="471"/>
      <c r="H125" s="471"/>
      <c r="I125" s="471"/>
      <c r="J125" s="471"/>
    </row>
    <row r="126" spans="1:11" ht="13" customHeight="1">
      <c r="A126" s="431"/>
      <c r="B126" s="431"/>
      <c r="C126" s="292"/>
      <c r="D126" s="292"/>
      <c r="E126" s="471" t="s">
        <v>215</v>
      </c>
      <c r="F126" s="471"/>
      <c r="G126" s="471"/>
      <c r="H126" s="471"/>
      <c r="I126" s="471"/>
      <c r="J126" s="471"/>
    </row>
    <row r="127" spans="1:11" ht="13" customHeight="1">
      <c r="A127" s="431"/>
      <c r="B127" s="431"/>
      <c r="C127" s="292"/>
      <c r="D127" s="292"/>
      <c r="E127" s="471" t="s">
        <v>216</v>
      </c>
      <c r="F127" s="471"/>
      <c r="G127" s="471"/>
      <c r="H127" s="471"/>
      <c r="I127" s="471"/>
      <c r="J127" s="471"/>
      <c r="K127" s="343"/>
    </row>
    <row r="128" spans="1:11" ht="13" customHeight="1">
      <c r="A128" s="431"/>
      <c r="B128" s="438"/>
      <c r="C128" s="476" t="s">
        <v>222</v>
      </c>
      <c r="D128" s="476"/>
      <c r="E128" s="473"/>
      <c r="F128" s="473"/>
      <c r="G128" s="473"/>
      <c r="H128" s="473"/>
      <c r="I128" s="473"/>
      <c r="J128" s="473"/>
    </row>
    <row r="129" spans="1:11" ht="13" customHeight="1">
      <c r="A129" s="431"/>
      <c r="B129" s="440"/>
      <c r="C129" s="476"/>
      <c r="D129" s="476"/>
      <c r="E129" s="474"/>
      <c r="F129" s="474"/>
      <c r="G129" s="474"/>
      <c r="H129" s="474"/>
      <c r="I129" s="474"/>
      <c r="J129" s="474"/>
    </row>
    <row r="130" spans="1:11" ht="13" customHeight="1">
      <c r="A130" s="431"/>
      <c r="B130" s="440"/>
      <c r="C130" s="476"/>
      <c r="D130" s="476"/>
      <c r="E130" s="474"/>
      <c r="F130" s="474"/>
      <c r="G130" s="474"/>
      <c r="H130" s="474"/>
      <c r="I130" s="474"/>
      <c r="J130" s="474"/>
    </row>
    <row r="131" spans="1:11" ht="13" customHeight="1">
      <c r="A131" s="431"/>
      <c r="B131" s="440"/>
      <c r="C131" s="476"/>
      <c r="D131" s="476"/>
      <c r="E131" s="474"/>
      <c r="F131" s="474"/>
      <c r="G131" s="474"/>
      <c r="H131" s="474"/>
      <c r="I131" s="474"/>
      <c r="J131" s="474"/>
    </row>
    <row r="132" spans="1:11" ht="13" customHeight="1">
      <c r="A132" s="432"/>
      <c r="B132" s="432"/>
      <c r="C132" s="477"/>
      <c r="D132" s="477"/>
      <c r="E132" s="475"/>
      <c r="F132" s="475"/>
      <c r="G132" s="475"/>
      <c r="H132" s="475"/>
      <c r="I132" s="475"/>
      <c r="J132" s="475"/>
    </row>
    <row r="133" spans="1:11" ht="5" customHeight="1">
      <c r="A133" s="341"/>
      <c r="B133" s="442"/>
      <c r="C133" s="344"/>
      <c r="D133" s="344"/>
      <c r="E133" s="344"/>
      <c r="F133" s="344"/>
      <c r="G133" s="344"/>
      <c r="H133" s="345"/>
      <c r="I133" s="346"/>
      <c r="J133" s="347"/>
    </row>
    <row r="134" spans="1:11" ht="16" customHeight="1">
      <c r="A134" s="429">
        <v>12</v>
      </c>
      <c r="B134" s="430" t="s">
        <v>61</v>
      </c>
      <c r="C134" s="289"/>
      <c r="D134" s="313"/>
      <c r="E134" s="348" t="s">
        <v>10</v>
      </c>
      <c r="F134" s="483" t="s">
        <v>610</v>
      </c>
      <c r="G134" s="483"/>
      <c r="H134" s="483"/>
      <c r="I134" s="483"/>
      <c r="J134" s="483"/>
    </row>
    <row r="135" spans="1:11" ht="13" customHeight="1">
      <c r="A135" s="431"/>
      <c r="B135" s="431"/>
      <c r="C135" s="291"/>
      <c r="D135" s="291"/>
      <c r="E135" s="349" t="s">
        <v>108</v>
      </c>
      <c r="F135" s="307" t="s">
        <v>63</v>
      </c>
      <c r="G135" s="350"/>
      <c r="H135" s="351"/>
      <c r="I135" s="352"/>
      <c r="J135" s="307"/>
    </row>
    <row r="136" spans="1:11" ht="13" customHeight="1">
      <c r="A136" s="431"/>
      <c r="B136" s="431"/>
      <c r="C136" s="291"/>
      <c r="D136" s="291"/>
      <c r="E136" s="472" t="s">
        <v>11</v>
      </c>
      <c r="F136" s="542" t="s">
        <v>611</v>
      </c>
      <c r="G136" s="542"/>
      <c r="H136" s="542"/>
      <c r="I136" s="542"/>
      <c r="J136" s="542"/>
    </row>
    <row r="137" spans="1:11" ht="17" customHeight="1">
      <c r="A137" s="431"/>
      <c r="B137" s="431"/>
      <c r="C137" s="291"/>
      <c r="D137" s="291"/>
      <c r="E137" s="472"/>
      <c r="F137" s="542"/>
      <c r="G137" s="542"/>
      <c r="H137" s="542"/>
      <c r="I137" s="542"/>
      <c r="J137" s="542"/>
    </row>
    <row r="138" spans="1:11" ht="13" customHeight="1">
      <c r="A138" s="431"/>
      <c r="B138" s="431"/>
      <c r="C138" s="291"/>
      <c r="D138" s="291"/>
      <c r="E138" s="298"/>
      <c r="F138" s="307" t="s">
        <v>206</v>
      </c>
      <c r="G138" s="353"/>
      <c r="H138" s="353"/>
      <c r="I138" s="353"/>
      <c r="J138" s="353"/>
    </row>
    <row r="139" spans="1:11" ht="13" customHeight="1">
      <c r="A139" s="431"/>
      <c r="B139" s="431"/>
      <c r="C139" s="291"/>
      <c r="D139" s="291"/>
      <c r="E139" s="307"/>
      <c r="F139" s="419" t="s">
        <v>77</v>
      </c>
      <c r="G139" s="418"/>
      <c r="H139" s="418"/>
      <c r="I139" s="418"/>
      <c r="J139" s="418"/>
    </row>
    <row r="140" spans="1:11" ht="13" customHeight="1">
      <c r="A140" s="432"/>
      <c r="B140" s="432"/>
      <c r="C140" s="295"/>
      <c r="D140" s="295"/>
      <c r="E140" s="354"/>
      <c r="F140" s="355" t="s">
        <v>347</v>
      </c>
      <c r="G140" s="356"/>
      <c r="H140" s="356"/>
      <c r="I140" s="356"/>
      <c r="J140" s="356"/>
    </row>
    <row r="141" spans="1:11" ht="5" customHeight="1"/>
    <row r="142" spans="1:11" ht="15">
      <c r="A142" s="429">
        <v>13</v>
      </c>
      <c r="B142" s="430" t="s">
        <v>64</v>
      </c>
      <c r="C142" s="289"/>
      <c r="D142" s="313"/>
      <c r="E142" s="328" t="s">
        <v>65</v>
      </c>
      <c r="F142" s="328"/>
      <c r="G142" s="357">
        <f>'PLEASE FILL IN HERE FIRST!!!'!B9-7</f>
        <v>43410</v>
      </c>
      <c r="H142" s="328"/>
      <c r="I142" s="328"/>
      <c r="J142" s="328"/>
    </row>
    <row r="143" spans="1:11" ht="7" customHeight="1">
      <c r="A143" s="431"/>
      <c r="B143" s="431"/>
      <c r="C143" s="292"/>
      <c r="D143" s="292"/>
      <c r="E143" s="307"/>
      <c r="F143" s="307"/>
      <c r="G143" s="358"/>
      <c r="H143" s="359"/>
      <c r="I143" s="307"/>
      <c r="J143" s="307"/>
    </row>
    <row r="144" spans="1:11" ht="5" customHeight="1">
      <c r="A144" s="431"/>
      <c r="B144" s="438"/>
      <c r="C144" s="511" t="s">
        <v>222</v>
      </c>
      <c r="D144" s="511"/>
      <c r="E144" s="519" t="s">
        <v>338</v>
      </c>
      <c r="F144" s="519"/>
      <c r="G144" s="519"/>
      <c r="H144" s="519"/>
      <c r="I144" s="519"/>
      <c r="J144" s="519"/>
      <c r="K144" s="360"/>
    </row>
    <row r="145" spans="1:11" ht="7" customHeight="1">
      <c r="A145" s="431"/>
      <c r="B145" s="443"/>
      <c r="C145" s="511"/>
      <c r="D145" s="511"/>
      <c r="E145" s="519"/>
      <c r="F145" s="519"/>
      <c r="G145" s="519"/>
      <c r="H145" s="519"/>
      <c r="I145" s="519"/>
      <c r="J145" s="519"/>
      <c r="K145" s="361"/>
    </row>
    <row r="146" spans="1:11" ht="7" customHeight="1">
      <c r="A146" s="431"/>
      <c r="B146" s="443"/>
      <c r="C146" s="511"/>
      <c r="D146" s="511"/>
      <c r="E146" s="519"/>
      <c r="F146" s="519"/>
      <c r="G146" s="519"/>
      <c r="H146" s="519"/>
      <c r="I146" s="519"/>
      <c r="J146" s="519"/>
      <c r="K146" s="361"/>
    </row>
    <row r="147" spans="1:11" ht="7" customHeight="1">
      <c r="A147" s="431"/>
      <c r="B147" s="443"/>
      <c r="C147" s="511"/>
      <c r="D147" s="511"/>
      <c r="E147" s="519"/>
      <c r="F147" s="519"/>
      <c r="G147" s="519"/>
      <c r="H147" s="519"/>
      <c r="I147" s="519"/>
      <c r="J147" s="519"/>
      <c r="K147" s="361"/>
    </row>
    <row r="148" spans="1:11" ht="5" customHeight="1">
      <c r="A148" s="431"/>
      <c r="B148" s="443"/>
      <c r="C148" s="511"/>
      <c r="D148" s="511"/>
      <c r="E148" s="519"/>
      <c r="F148" s="519"/>
      <c r="G148" s="519"/>
      <c r="H148" s="519"/>
      <c r="I148" s="519"/>
      <c r="J148" s="519"/>
      <c r="K148" s="361"/>
    </row>
    <row r="149" spans="1:11" ht="5" customHeight="1">
      <c r="A149" s="432"/>
      <c r="B149" s="432"/>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5">
      <c r="A151" s="429">
        <v>14</v>
      </c>
      <c r="B151" s="430" t="s">
        <v>66</v>
      </c>
      <c r="C151" s="289"/>
      <c r="D151" s="417" t="s">
        <v>100</v>
      </c>
      <c r="E151" s="549" t="s">
        <v>617</v>
      </c>
      <c r="F151" s="549"/>
      <c r="G151" s="367" t="s">
        <v>62</v>
      </c>
      <c r="H151" s="368">
        <v>0.41666666666666669</v>
      </c>
      <c r="I151" s="369" t="s">
        <v>108</v>
      </c>
      <c r="J151" s="368">
        <v>0.875</v>
      </c>
    </row>
    <row r="152" spans="1:11" ht="15">
      <c r="A152" s="436"/>
      <c r="B152" s="436"/>
      <c r="C152" s="335"/>
      <c r="D152" s="293" t="s">
        <v>78</v>
      </c>
      <c r="E152" s="516" t="s">
        <v>601</v>
      </c>
      <c r="F152" s="516"/>
      <c r="G152" s="370" t="s">
        <v>62</v>
      </c>
      <c r="H152" s="371">
        <v>0.375</v>
      </c>
      <c r="I152" s="372" t="s">
        <v>108</v>
      </c>
      <c r="J152" s="371">
        <v>0.91666666666666663</v>
      </c>
    </row>
    <row r="153" spans="1:11" ht="15">
      <c r="A153" s="432"/>
      <c r="B153" s="432"/>
      <c r="C153" s="295"/>
      <c r="D153" s="295"/>
      <c r="E153" s="373" t="s">
        <v>79</v>
      </c>
      <c r="F153" s="517" t="s">
        <v>612</v>
      </c>
      <c r="G153" s="517"/>
      <c r="H153" s="517"/>
      <c r="I153" s="517"/>
      <c r="J153" s="517"/>
    </row>
    <row r="154" spans="1:11" ht="5" customHeight="1">
      <c r="A154" s="341"/>
      <c r="B154" s="341"/>
      <c r="C154" s="286"/>
      <c r="D154" s="286"/>
      <c r="E154" s="286"/>
      <c r="F154" s="286"/>
      <c r="G154" s="365"/>
      <c r="H154" s="366"/>
      <c r="I154" s="286"/>
      <c r="J154" s="286"/>
    </row>
    <row r="155" spans="1:11" ht="13" customHeight="1">
      <c r="A155" s="429">
        <v>15</v>
      </c>
      <c r="B155" s="430" t="s">
        <v>67</v>
      </c>
      <c r="C155" s="289"/>
      <c r="D155" s="313"/>
      <c r="E155" s="328"/>
      <c r="F155" s="328"/>
      <c r="G155" s="328"/>
      <c r="H155" s="328"/>
      <c r="I155" s="328"/>
      <c r="J155" s="328"/>
    </row>
    <row r="156" spans="1:11" ht="13" customHeight="1">
      <c r="A156" s="431"/>
      <c r="B156" s="431"/>
      <c r="C156" s="291"/>
      <c r="D156" s="291"/>
      <c r="E156" s="307" t="s">
        <v>68</v>
      </c>
      <c r="F156" s="307"/>
      <c r="G156" s="374">
        <f>'PLEASE FILL IN HERE FIRST!!!'!B11</f>
        <v>43386</v>
      </c>
      <c r="H156" s="307" t="s">
        <v>339</v>
      </c>
      <c r="I156" s="307"/>
      <c r="J156" s="307"/>
    </row>
    <row r="157" spans="1:11" ht="13" customHeight="1">
      <c r="A157" s="431"/>
      <c r="B157" s="431"/>
      <c r="C157" s="291"/>
      <c r="D157" s="291"/>
      <c r="E157" s="307" t="s">
        <v>69</v>
      </c>
      <c r="F157" s="307"/>
      <c r="G157" s="374">
        <f>'PLEASE FILL IN HERE FIRST!!!'!B13</f>
        <v>43396</v>
      </c>
      <c r="H157" s="307"/>
      <c r="I157" s="307"/>
      <c r="J157" s="307"/>
    </row>
    <row r="158" spans="1:11" ht="13" customHeight="1">
      <c r="A158" s="540"/>
      <c r="B158" s="540"/>
      <c r="C158" s="540"/>
      <c r="D158" s="540"/>
      <c r="E158" s="375" t="s">
        <v>318</v>
      </c>
      <c r="F158" s="307"/>
      <c r="G158" s="374" t="s">
        <v>621</v>
      </c>
      <c r="H158" s="541" t="s">
        <v>319</v>
      </c>
      <c r="I158" s="541"/>
      <c r="J158" s="541"/>
    </row>
    <row r="159" spans="1:11" ht="13" customHeight="1">
      <c r="A159" s="431"/>
      <c r="B159" s="431"/>
      <c r="C159" s="291"/>
      <c r="D159" s="291"/>
      <c r="E159" s="307" t="s">
        <v>46</v>
      </c>
      <c r="F159" s="307"/>
      <c r="G159" s="376" t="s">
        <v>618</v>
      </c>
      <c r="H159" s="307"/>
      <c r="I159" s="307"/>
      <c r="J159" s="307"/>
    </row>
    <row r="160" spans="1:11" ht="13" customHeight="1">
      <c r="A160" s="432"/>
      <c r="B160" s="432"/>
      <c r="C160" s="295"/>
      <c r="D160" s="295"/>
      <c r="E160" s="331" t="s">
        <v>323</v>
      </c>
      <c r="F160" s="331"/>
      <c r="G160" s="377" t="s">
        <v>619</v>
      </c>
      <c r="H160" s="331"/>
      <c r="I160" s="331"/>
      <c r="J160" s="331"/>
    </row>
    <row r="161" spans="1:20" ht="5" customHeight="1">
      <c r="A161" s="341"/>
      <c r="B161" s="341"/>
      <c r="C161" s="286"/>
      <c r="D161" s="286"/>
      <c r="E161" s="286"/>
      <c r="F161" s="286"/>
      <c r="G161" s="378"/>
      <c r="H161" s="286"/>
      <c r="I161" s="286"/>
      <c r="J161" s="286"/>
    </row>
    <row r="162" spans="1:20" ht="15">
      <c r="A162" s="429">
        <v>16</v>
      </c>
      <c r="B162" s="430" t="s">
        <v>70</v>
      </c>
      <c r="C162" s="289"/>
      <c r="D162" s="313"/>
      <c r="E162" s="379" t="s">
        <v>71</v>
      </c>
      <c r="F162" s="328"/>
      <c r="G162" s="518">
        <f>'PLEASE FILL IN HERE FIRST!!!'!B39</f>
        <v>43415</v>
      </c>
      <c r="H162" s="518"/>
      <c r="I162" s="328" t="s">
        <v>340</v>
      </c>
      <c r="J162" s="328"/>
    </row>
    <row r="163" spans="1:20" ht="15">
      <c r="A163" s="444"/>
      <c r="B163" s="380" t="s">
        <v>205</v>
      </c>
      <c r="C163" s="381"/>
      <c r="D163" s="382"/>
      <c r="E163" s="383" t="s">
        <v>225</v>
      </c>
      <c r="F163" s="305"/>
      <c r="G163" s="383"/>
      <c r="H163" s="307"/>
      <c r="I163" s="307"/>
      <c r="J163" s="307"/>
    </row>
    <row r="164" spans="1:20" ht="15" customHeight="1">
      <c r="A164" s="444"/>
      <c r="B164" s="511" t="s">
        <v>332</v>
      </c>
      <c r="C164" s="511"/>
      <c r="D164" s="511"/>
      <c r="E164" s="305" t="s">
        <v>341</v>
      </c>
      <c r="F164" s="305"/>
      <c r="G164" s="384"/>
      <c r="H164" s="385"/>
      <c r="I164" s="337" t="str">
        <f>'PLEASE FILL IN HERE FIRST!!!'!B47&amp;"  "&amp;'PLEASE FILL IN HERE FIRST!!!'!B43</f>
        <v>120  Euro €</v>
      </c>
      <c r="J164" s="305" t="s">
        <v>276</v>
      </c>
    </row>
    <row r="165" spans="1:20" ht="13" customHeight="1">
      <c r="A165" s="444"/>
      <c r="B165" s="511"/>
      <c r="C165" s="511"/>
      <c r="D165" s="511"/>
      <c r="E165" s="513" t="s">
        <v>342</v>
      </c>
      <c r="F165" s="513"/>
      <c r="G165" s="513"/>
      <c r="H165" s="513"/>
      <c r="I165" s="513"/>
      <c r="J165" s="513"/>
    </row>
    <row r="166" spans="1:20" ht="27" customHeight="1">
      <c r="A166" s="444"/>
      <c r="B166" s="511"/>
      <c r="C166" s="511"/>
      <c r="D166" s="511"/>
      <c r="E166" s="513" t="s">
        <v>440</v>
      </c>
      <c r="F166" s="513"/>
      <c r="G166" s="513"/>
      <c r="H166" s="513"/>
      <c r="I166" s="513"/>
      <c r="J166" s="513"/>
      <c r="O166" s="547"/>
      <c r="P166" s="547"/>
      <c r="Q166" s="547"/>
      <c r="R166" s="547"/>
      <c r="S166" s="547"/>
      <c r="T166" s="547"/>
    </row>
    <row r="167" spans="1:20" ht="10" customHeight="1">
      <c r="A167" s="444"/>
      <c r="B167" s="511"/>
      <c r="C167" s="511"/>
      <c r="D167" s="511"/>
      <c r="E167" s="514"/>
      <c r="F167" s="514"/>
      <c r="G167" s="514"/>
      <c r="H167" s="514"/>
      <c r="I167" s="514"/>
      <c r="J167" s="514"/>
      <c r="O167" s="547"/>
      <c r="P167" s="547"/>
      <c r="Q167" s="547"/>
      <c r="R167" s="547"/>
      <c r="S167" s="547"/>
      <c r="T167" s="547"/>
    </row>
    <row r="168" spans="1:20" ht="15">
      <c r="A168" s="444"/>
      <c r="B168" s="511"/>
      <c r="C168" s="511"/>
      <c r="D168" s="511"/>
      <c r="E168" s="548" t="s">
        <v>441</v>
      </c>
      <c r="F168" s="548"/>
      <c r="G168" s="548"/>
      <c r="H168" s="548"/>
      <c r="I168" s="548"/>
      <c r="J168" s="548"/>
    </row>
    <row r="169" spans="1:20" ht="15">
      <c r="A169" s="432"/>
      <c r="B169" s="512"/>
      <c r="C169" s="512"/>
      <c r="D169" s="512"/>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5">
      <c r="A171" s="429">
        <v>17</v>
      </c>
      <c r="B171" s="430" t="s">
        <v>72</v>
      </c>
      <c r="C171" s="289"/>
      <c r="D171" s="313"/>
      <c r="E171" s="543" t="s">
        <v>73</v>
      </c>
      <c r="F171" s="543"/>
      <c r="G171" s="389" t="s">
        <v>74</v>
      </c>
      <c r="H171" s="390"/>
      <c r="I171" s="379"/>
      <c r="J171" s="379"/>
    </row>
    <row r="172" spans="1:20" ht="6" customHeight="1">
      <c r="A172" s="445"/>
      <c r="B172" s="436"/>
      <c r="C172" s="335"/>
      <c r="D172" s="291"/>
      <c r="E172" s="391"/>
      <c r="F172" s="391"/>
      <c r="G172" s="392"/>
      <c r="H172" s="306"/>
      <c r="I172" s="383"/>
      <c r="J172" s="383"/>
    </row>
    <row r="173" spans="1:20" ht="15">
      <c r="A173" s="431"/>
      <c r="B173" s="437"/>
      <c r="C173" s="393"/>
      <c r="D173" s="393"/>
      <c r="E173" s="550" t="s">
        <v>457</v>
      </c>
      <c r="F173" s="550"/>
      <c r="G173" s="550"/>
      <c r="H173" s="550"/>
      <c r="I173" s="394">
        <f>'PLEASE FILL IN HERE FIRST!!!'!B45</f>
        <v>12</v>
      </c>
      <c r="J173" s="395" t="str">
        <f>'PLEASE FILL IN HERE FIRST!!!'!B43</f>
        <v>Euro €</v>
      </c>
    </row>
    <row r="174" spans="1:20" ht="6" customHeight="1">
      <c r="A174" s="446"/>
      <c r="B174" s="432"/>
      <c r="C174" s="295"/>
      <c r="D174" s="396"/>
      <c r="E174" s="545"/>
      <c r="F174" s="545"/>
      <c r="G174" s="397"/>
      <c r="H174" s="398"/>
      <c r="I174" s="398"/>
      <c r="J174" s="398"/>
    </row>
    <row r="175" spans="1:20" ht="5" customHeight="1"/>
    <row r="176" spans="1:20" ht="13" customHeight="1">
      <c r="A176" s="429">
        <v>18</v>
      </c>
      <c r="B176" s="430" t="s">
        <v>75</v>
      </c>
      <c r="C176" s="289"/>
      <c r="D176" s="313"/>
      <c r="E176" s="544" t="s">
        <v>343</v>
      </c>
      <c r="F176" s="544"/>
      <c r="G176" s="544"/>
      <c r="H176" s="544"/>
      <c r="I176" s="544"/>
      <c r="J176" s="544"/>
    </row>
    <row r="177" spans="1:10" ht="13" customHeight="1">
      <c r="A177" s="431"/>
      <c r="B177" s="523" t="s">
        <v>80</v>
      </c>
      <c r="C177" s="523"/>
      <c r="D177" s="292">
        <v>1</v>
      </c>
      <c r="E177" s="553" t="s">
        <v>586</v>
      </c>
      <c r="F177" s="553"/>
      <c r="G177" s="553"/>
      <c r="H177" s="553"/>
      <c r="I177" s="553"/>
      <c r="J177" s="553"/>
    </row>
    <row r="178" spans="1:10" ht="13" customHeight="1">
      <c r="A178" s="431"/>
      <c r="B178" s="523" t="s">
        <v>81</v>
      </c>
      <c r="C178" s="523"/>
      <c r="D178" s="292">
        <v>2</v>
      </c>
      <c r="E178" s="553" t="s">
        <v>613</v>
      </c>
      <c r="F178" s="553"/>
      <c r="G178" s="553"/>
      <c r="H178" s="553"/>
      <c r="I178" s="553"/>
      <c r="J178" s="553"/>
    </row>
    <row r="179" spans="1:10" ht="13" customHeight="1">
      <c r="A179" s="431"/>
      <c r="B179" s="523" t="s">
        <v>82</v>
      </c>
      <c r="C179" s="523"/>
      <c r="D179" s="292">
        <v>3</v>
      </c>
      <c r="E179" s="553" t="s">
        <v>616</v>
      </c>
      <c r="F179" s="553"/>
      <c r="G179" s="553"/>
      <c r="H179" s="553"/>
      <c r="I179" s="553"/>
      <c r="J179" s="553"/>
    </row>
    <row r="180" spans="1:10" ht="13" customHeight="1">
      <c r="A180" s="431"/>
      <c r="B180" s="523" t="s">
        <v>82</v>
      </c>
      <c r="C180" s="523"/>
      <c r="D180" s="292">
        <v>4</v>
      </c>
      <c r="E180" s="553"/>
      <c r="F180" s="553"/>
      <c r="G180" s="553"/>
      <c r="H180" s="553"/>
      <c r="I180" s="553"/>
      <c r="J180" s="553"/>
    </row>
    <row r="181" spans="1:10" ht="13" customHeight="1">
      <c r="A181" s="431"/>
      <c r="B181" s="523" t="s">
        <v>83</v>
      </c>
      <c r="C181" s="523"/>
      <c r="D181" s="292">
        <v>5</v>
      </c>
      <c r="E181" s="553" t="s">
        <v>614</v>
      </c>
      <c r="F181" s="553"/>
      <c r="G181" s="553"/>
      <c r="H181" s="553"/>
      <c r="I181" s="553"/>
      <c r="J181" s="553"/>
    </row>
    <row r="182" spans="1:10" ht="13" customHeight="1">
      <c r="A182" s="431"/>
      <c r="B182" s="523" t="s">
        <v>84</v>
      </c>
      <c r="C182" s="523"/>
      <c r="D182" s="292">
        <v>6</v>
      </c>
      <c r="E182" s="553" t="s">
        <v>615</v>
      </c>
      <c r="F182" s="553"/>
      <c r="G182" s="553"/>
      <c r="H182" s="553"/>
      <c r="I182" s="553"/>
      <c r="J182" s="553"/>
    </row>
    <row r="183" spans="1:10" ht="13" customHeight="1">
      <c r="A183" s="431"/>
      <c r="B183" s="523" t="s">
        <v>220</v>
      </c>
      <c r="C183" s="523"/>
      <c r="D183" s="292">
        <v>7</v>
      </c>
      <c r="E183" s="553" t="s">
        <v>620</v>
      </c>
      <c r="F183" s="553"/>
      <c r="G183" s="553"/>
      <c r="H183" s="553"/>
      <c r="I183" s="553"/>
      <c r="J183" s="553"/>
    </row>
    <row r="184" spans="1:10" ht="13" customHeight="1">
      <c r="A184" s="431"/>
      <c r="B184" s="537" t="s">
        <v>221</v>
      </c>
      <c r="C184" s="399"/>
      <c r="D184" s="400"/>
      <c r="E184" s="555" t="s">
        <v>344</v>
      </c>
      <c r="F184" s="556"/>
      <c r="G184" s="556"/>
      <c r="H184" s="556"/>
      <c r="I184" s="556"/>
      <c r="J184" s="556"/>
    </row>
    <row r="185" spans="1:10" ht="13" customHeight="1">
      <c r="A185" s="431"/>
      <c r="B185" s="537"/>
      <c r="C185" s="511" t="s">
        <v>222</v>
      </c>
      <c r="D185" s="511"/>
      <c r="E185" s="482"/>
      <c r="F185" s="482"/>
      <c r="G185" s="482"/>
      <c r="H185" s="482"/>
      <c r="I185" s="482"/>
      <c r="J185" s="482"/>
    </row>
    <row r="186" spans="1:10" ht="13" customHeight="1">
      <c r="A186" s="431"/>
      <c r="B186" s="447"/>
      <c r="C186" s="511"/>
      <c r="D186" s="511"/>
      <c r="E186" s="482"/>
      <c r="F186" s="482"/>
      <c r="G186" s="482"/>
      <c r="H186" s="482"/>
      <c r="I186" s="482"/>
      <c r="J186" s="482"/>
    </row>
    <row r="187" spans="1:10" ht="13" customHeight="1">
      <c r="A187" s="431"/>
      <c r="B187" s="531"/>
      <c r="C187" s="531"/>
      <c r="D187" s="531"/>
      <c r="E187" s="529" t="s">
        <v>317</v>
      </c>
      <c r="F187" s="529"/>
      <c r="G187" s="529"/>
      <c r="H187" s="529"/>
      <c r="I187" s="529"/>
      <c r="J187" s="529"/>
    </row>
    <row r="188" spans="1:10" ht="16" customHeight="1">
      <c r="A188" s="432"/>
      <c r="B188" s="532"/>
      <c r="C188" s="532"/>
      <c r="D188" s="532"/>
      <c r="E188" s="530"/>
      <c r="F188" s="530"/>
      <c r="G188" s="530"/>
      <c r="H188" s="530"/>
      <c r="I188" s="530"/>
      <c r="J188" s="530"/>
    </row>
    <row r="189" spans="1:10" ht="5" customHeight="1"/>
    <row r="190" spans="1:10" ht="13" customHeight="1">
      <c r="A190" s="429">
        <v>19</v>
      </c>
      <c r="B190" s="430" t="s">
        <v>76</v>
      </c>
      <c r="C190" s="289"/>
      <c r="D190" s="313"/>
      <c r="E190" s="524" t="s">
        <v>345</v>
      </c>
      <c r="F190" s="524"/>
      <c r="G190" s="524"/>
      <c r="H190" s="524"/>
      <c r="I190" s="524"/>
      <c r="J190" s="524"/>
    </row>
    <row r="191" spans="1:10" ht="13" customHeight="1">
      <c r="A191" s="431"/>
      <c r="B191" s="431"/>
      <c r="C191" s="291"/>
      <c r="D191" s="291"/>
      <c r="E191" s="528"/>
      <c r="F191" s="528"/>
      <c r="G191" s="528"/>
      <c r="H191" s="528"/>
      <c r="I191" s="528"/>
      <c r="J191" s="528"/>
    </row>
    <row r="192" spans="1:10" ht="13" customHeight="1">
      <c r="A192" s="432"/>
      <c r="B192" s="432"/>
      <c r="C192" s="295"/>
      <c r="D192" s="295"/>
      <c r="E192" s="557"/>
      <c r="F192" s="557"/>
      <c r="G192" s="557"/>
      <c r="H192" s="557"/>
      <c r="I192" s="557"/>
      <c r="J192" s="557"/>
    </row>
    <row r="193" spans="1:10" ht="5" customHeight="1"/>
    <row r="194" spans="1:10" ht="11" customHeight="1">
      <c r="A194" s="429">
        <v>20</v>
      </c>
      <c r="B194" s="430" t="s">
        <v>162</v>
      </c>
      <c r="C194" s="289"/>
      <c r="D194" s="313"/>
      <c r="E194" s="525" t="s">
        <v>161</v>
      </c>
      <c r="F194" s="525"/>
      <c r="G194" s="525"/>
      <c r="H194" s="525"/>
      <c r="I194" s="525"/>
      <c r="J194" s="525"/>
    </row>
    <row r="195" spans="1:10" ht="11" customHeight="1">
      <c r="A195" s="431"/>
      <c r="B195" s="431"/>
      <c r="C195" s="291"/>
      <c r="D195" s="291"/>
      <c r="E195" s="526"/>
      <c r="F195" s="526"/>
      <c r="G195" s="526"/>
      <c r="H195" s="526"/>
      <c r="I195" s="526"/>
      <c r="J195" s="526"/>
    </row>
    <row r="196" spans="1:10" ht="11" customHeight="1">
      <c r="A196" s="431"/>
      <c r="B196" s="431"/>
      <c r="C196" s="291"/>
      <c r="D196" s="291"/>
      <c r="E196" s="526"/>
      <c r="F196" s="526"/>
      <c r="G196" s="526"/>
      <c r="H196" s="526"/>
      <c r="I196" s="526"/>
      <c r="J196" s="526"/>
    </row>
    <row r="197" spans="1:10" ht="11" customHeight="1">
      <c r="A197" s="431"/>
      <c r="B197" s="431"/>
      <c r="C197" s="291"/>
      <c r="D197" s="291"/>
      <c r="E197" s="526"/>
      <c r="F197" s="526"/>
      <c r="G197" s="526"/>
      <c r="H197" s="526"/>
      <c r="I197" s="526"/>
      <c r="J197" s="526"/>
    </row>
    <row r="198" spans="1:10" ht="11" customHeight="1">
      <c r="A198" s="431"/>
      <c r="B198" s="431"/>
      <c r="C198" s="291"/>
      <c r="D198" s="291"/>
      <c r="E198" s="526"/>
      <c r="F198" s="526"/>
      <c r="G198" s="526"/>
      <c r="H198" s="526"/>
      <c r="I198" s="526"/>
      <c r="J198" s="526"/>
    </row>
    <row r="199" spans="1:10" ht="11" customHeight="1">
      <c r="A199" s="431"/>
      <c r="B199" s="431"/>
      <c r="C199" s="291"/>
      <c r="D199" s="291"/>
      <c r="E199" s="526"/>
      <c r="F199" s="526"/>
      <c r="G199" s="526"/>
      <c r="H199" s="526"/>
      <c r="I199" s="526"/>
      <c r="J199" s="526"/>
    </row>
    <row r="200" spans="1:10" ht="11" customHeight="1">
      <c r="A200" s="431"/>
      <c r="B200" s="431"/>
      <c r="C200" s="291"/>
      <c r="D200" s="291"/>
      <c r="E200" s="526"/>
      <c r="F200" s="526"/>
      <c r="G200" s="526"/>
      <c r="H200" s="526"/>
      <c r="I200" s="526"/>
      <c r="J200" s="526"/>
    </row>
    <row r="201" spans="1:10" ht="11" customHeight="1">
      <c r="A201" s="432"/>
      <c r="B201" s="432"/>
      <c r="C201" s="295"/>
      <c r="D201" s="295"/>
      <c r="E201" s="527"/>
      <c r="F201" s="527"/>
      <c r="G201" s="527"/>
      <c r="H201" s="527"/>
      <c r="I201" s="527"/>
      <c r="J201" s="527"/>
    </row>
    <row r="202" spans="1:10" ht="5" customHeight="1">
      <c r="A202" s="341"/>
      <c r="B202" s="341"/>
      <c r="C202" s="286"/>
      <c r="D202" s="286"/>
      <c r="E202" s="401"/>
      <c r="F202" s="401"/>
      <c r="G202" s="401"/>
      <c r="H202" s="401"/>
      <c r="I202" s="401"/>
      <c r="J202" s="401"/>
    </row>
    <row r="203" spans="1:10" ht="13" customHeight="1">
      <c r="A203" s="429">
        <v>21</v>
      </c>
      <c r="B203" s="430" t="s">
        <v>170</v>
      </c>
      <c r="C203" s="313"/>
      <c r="D203" s="313"/>
      <c r="E203" s="525" t="s">
        <v>171</v>
      </c>
      <c r="F203" s="525"/>
      <c r="G203" s="525"/>
      <c r="H203" s="525"/>
      <c r="I203" s="525"/>
      <c r="J203" s="525"/>
    </row>
    <row r="204" spans="1:10" ht="13" customHeight="1">
      <c r="A204" s="431"/>
      <c r="B204" s="431"/>
      <c r="C204" s="291"/>
      <c r="D204" s="291"/>
      <c r="E204" s="526"/>
      <c r="F204" s="526"/>
      <c r="G204" s="526"/>
      <c r="H204" s="526"/>
      <c r="I204" s="526"/>
      <c r="J204" s="526"/>
    </row>
    <row r="205" spans="1:10" ht="13" customHeight="1">
      <c r="A205" s="431"/>
      <c r="B205" s="431"/>
      <c r="C205" s="291"/>
      <c r="D205" s="291"/>
      <c r="E205" s="526"/>
      <c r="F205" s="526"/>
      <c r="G205" s="526"/>
      <c r="H205" s="526"/>
      <c r="I205" s="526"/>
      <c r="J205" s="526"/>
    </row>
    <row r="206" spans="1:10" ht="13" customHeight="1">
      <c r="A206" s="432"/>
      <c r="B206" s="432"/>
      <c r="C206" s="295"/>
      <c r="D206" s="295"/>
      <c r="E206" s="527"/>
      <c r="F206" s="527"/>
      <c r="G206" s="527"/>
      <c r="H206" s="527"/>
      <c r="I206" s="527"/>
      <c r="J206" s="527"/>
    </row>
    <row r="207" spans="1:10" ht="5" customHeight="1">
      <c r="A207" s="341"/>
      <c r="B207" s="341"/>
      <c r="C207" s="286"/>
      <c r="D207" s="286"/>
      <c r="E207" s="402"/>
      <c r="F207" s="402"/>
      <c r="G207" s="402"/>
      <c r="H207" s="402"/>
      <c r="I207" s="402"/>
      <c r="J207" s="402"/>
    </row>
    <row r="208" spans="1:10" ht="13" customHeight="1">
      <c r="A208" s="429">
        <v>22</v>
      </c>
      <c r="B208" s="430" t="s">
        <v>312</v>
      </c>
      <c r="C208" s="313"/>
      <c r="D208" s="313"/>
      <c r="E208" s="551" t="s">
        <v>313</v>
      </c>
      <c r="F208" s="551"/>
      <c r="G208" s="551"/>
      <c r="H208" s="551"/>
      <c r="I208" s="551"/>
      <c r="J208" s="551"/>
    </row>
    <row r="209" spans="1:10" ht="13" customHeight="1">
      <c r="A209" s="432"/>
      <c r="B209" s="432"/>
      <c r="C209" s="295"/>
      <c r="D209" s="295"/>
      <c r="E209" s="552"/>
      <c r="F209" s="552"/>
      <c r="G209" s="552"/>
      <c r="H209" s="552"/>
      <c r="I209" s="552"/>
      <c r="J209" s="552"/>
    </row>
    <row r="210" spans="1:10" ht="5" customHeight="1">
      <c r="A210" s="341"/>
      <c r="B210" s="341"/>
      <c r="C210" s="286"/>
      <c r="D210" s="286"/>
      <c r="E210" s="286"/>
      <c r="F210" s="286"/>
      <c r="G210" s="286"/>
      <c r="H210" s="286"/>
      <c r="I210" s="286"/>
      <c r="J210" s="286"/>
    </row>
    <row r="211" spans="1:10" ht="12.75" customHeight="1">
      <c r="A211" s="429">
        <v>23</v>
      </c>
      <c r="B211" s="430" t="s">
        <v>200</v>
      </c>
      <c r="C211" s="403"/>
      <c r="D211" s="404"/>
      <c r="E211" s="524" t="s">
        <v>456</v>
      </c>
      <c r="F211" s="524"/>
      <c r="G211" s="524"/>
      <c r="H211" s="524"/>
      <c r="I211" s="524"/>
      <c r="J211" s="285">
        <f>INDEX(Events!I2:I104,MATCH('PLEASE FILL IN HERE FIRST!!!'!B7,Events!D2:D87,0))</f>
        <v>260</v>
      </c>
    </row>
    <row r="212" spans="1:10" ht="31" customHeight="1">
      <c r="A212" s="431"/>
      <c r="B212" s="440"/>
      <c r="C212" s="405"/>
      <c r="D212" s="405"/>
      <c r="E212" s="528" t="s">
        <v>325</v>
      </c>
      <c r="F212" s="528"/>
      <c r="G212" s="528"/>
      <c r="H212" s="528"/>
      <c r="I212" s="528"/>
      <c r="J212" s="528"/>
    </row>
    <row r="213" spans="1:10" ht="16" customHeight="1">
      <c r="A213" s="440"/>
      <c r="B213" s="440"/>
      <c r="C213" s="405"/>
      <c r="D213" s="405"/>
      <c r="E213" s="522" t="s">
        <v>442</v>
      </c>
      <c r="F213" s="522"/>
      <c r="G213" s="522"/>
      <c r="H213" s="522"/>
      <c r="I213" s="522"/>
      <c r="J213" s="522"/>
    </row>
    <row r="214" spans="1:10" ht="14" customHeight="1">
      <c r="A214" s="440"/>
      <c r="B214" s="440"/>
      <c r="C214" s="405"/>
      <c r="D214" s="405"/>
      <c r="E214" s="522" t="s">
        <v>365</v>
      </c>
      <c r="F214" s="522"/>
      <c r="G214" s="522"/>
      <c r="H214" s="522"/>
      <c r="I214" s="522"/>
      <c r="J214" s="522"/>
    </row>
    <row r="215" spans="1:10" ht="14" customHeight="1">
      <c r="A215" s="440"/>
      <c r="B215" s="440"/>
      <c r="C215" s="405"/>
      <c r="D215" s="405"/>
      <c r="E215" s="522" t="s">
        <v>443</v>
      </c>
      <c r="F215" s="522"/>
      <c r="G215" s="522"/>
      <c r="H215" s="522"/>
      <c r="I215" s="522"/>
      <c r="J215" s="522"/>
    </row>
    <row r="216" spans="1:10" ht="14" customHeight="1">
      <c r="A216" s="440"/>
      <c r="B216" s="440"/>
      <c r="C216" s="405"/>
      <c r="D216" s="405"/>
      <c r="E216" s="522" t="s">
        <v>624</v>
      </c>
      <c r="F216" s="522"/>
      <c r="G216" s="522"/>
      <c r="H216" s="522"/>
      <c r="I216" s="522"/>
      <c r="J216" s="522"/>
    </row>
    <row r="217" spans="1:10" ht="4" customHeight="1">
      <c r="A217" s="440"/>
      <c r="B217" s="440"/>
      <c r="C217" s="405"/>
      <c r="D217" s="405"/>
      <c r="E217" s="281"/>
      <c r="F217" s="281"/>
      <c r="G217" s="281"/>
      <c r="H217" s="281"/>
      <c r="I217" s="281"/>
      <c r="J217" s="281"/>
    </row>
    <row r="218" spans="1:10" ht="12" customHeight="1">
      <c r="A218" s="440"/>
      <c r="B218" s="440"/>
      <c r="C218" s="405"/>
      <c r="D218" s="405"/>
      <c r="E218" s="522" t="s">
        <v>326</v>
      </c>
      <c r="F218" s="522"/>
      <c r="G218" s="522"/>
      <c r="H218" s="522"/>
      <c r="I218" s="522"/>
      <c r="J218" s="522"/>
    </row>
    <row r="219" spans="1:10" ht="4" customHeight="1">
      <c r="A219" s="440"/>
      <c r="B219" s="440"/>
      <c r="C219" s="405"/>
      <c r="D219" s="405"/>
      <c r="E219" s="212"/>
      <c r="F219" s="212"/>
      <c r="G219" s="212"/>
      <c r="H219" s="212"/>
      <c r="I219" s="212"/>
      <c r="J219" s="212"/>
    </row>
    <row r="220" spans="1:10" ht="13" customHeight="1">
      <c r="A220" s="448"/>
      <c r="B220" s="448"/>
      <c r="C220" s="406"/>
      <c r="D220" s="406"/>
      <c r="E220" s="521" t="s">
        <v>444</v>
      </c>
      <c r="F220" s="521"/>
      <c r="G220" s="521"/>
      <c r="H220" s="521"/>
      <c r="I220" s="521"/>
      <c r="J220" s="521"/>
    </row>
    <row r="221" spans="1:10" ht="16.5" customHeight="1">
      <c r="A221" s="554"/>
      <c r="B221" s="554"/>
      <c r="C221" s="554"/>
      <c r="D221" s="554"/>
      <c r="E221" s="554"/>
      <c r="F221" s="554"/>
      <c r="G221" s="554"/>
      <c r="H221" s="554"/>
      <c r="I221" s="554"/>
      <c r="J221" s="554"/>
    </row>
    <row r="222" spans="1:10" ht="13">
      <c r="A222" s="554"/>
      <c r="B222" s="554"/>
      <c r="C222" s="554"/>
      <c r="D222" s="554"/>
      <c r="E222" s="554"/>
      <c r="F222" s="554"/>
      <c r="G222" s="554"/>
      <c r="H222" s="554"/>
      <c r="I222" s="554"/>
      <c r="J222" s="554"/>
    </row>
    <row r="223" spans="1:10" ht="13">
      <c r="A223" s="554"/>
      <c r="B223" s="554"/>
      <c r="C223" s="554"/>
      <c r="D223" s="554"/>
      <c r="E223" s="554"/>
      <c r="F223" s="554"/>
      <c r="G223" s="554"/>
      <c r="H223" s="554"/>
      <c r="I223" s="554"/>
      <c r="J223" s="554"/>
    </row>
    <row r="224" spans="1:10" ht="13">
      <c r="A224" s="554"/>
      <c r="B224" s="554"/>
      <c r="C224" s="554"/>
      <c r="D224" s="554"/>
      <c r="E224" s="554"/>
      <c r="F224" s="554"/>
      <c r="G224" s="554"/>
      <c r="H224" s="554"/>
      <c r="I224" s="554"/>
      <c r="J224" s="554"/>
    </row>
    <row r="225" spans="1:11" ht="13">
      <c r="A225" s="554"/>
      <c r="B225" s="554"/>
      <c r="C225" s="554"/>
      <c r="D225" s="554"/>
      <c r="E225" s="554"/>
      <c r="F225" s="554"/>
      <c r="G225" s="554"/>
      <c r="H225" s="554"/>
      <c r="I225" s="554"/>
      <c r="J225" s="554"/>
    </row>
    <row r="227" spans="1:11">
      <c r="F227" s="546"/>
      <c r="G227" s="546"/>
      <c r="H227" s="546"/>
      <c r="I227" s="546"/>
      <c r="J227" s="546"/>
      <c r="K227" s="546"/>
    </row>
    <row r="228" spans="1:11">
      <c r="F228" s="546"/>
      <c r="G228" s="546"/>
      <c r="H228" s="546"/>
      <c r="I228" s="546"/>
      <c r="J228" s="546"/>
      <c r="K228" s="546"/>
    </row>
    <row r="229" spans="1:11">
      <c r="F229" s="546"/>
      <c r="G229" s="546"/>
      <c r="H229" s="546"/>
      <c r="I229" s="546"/>
      <c r="J229" s="546"/>
      <c r="K229" s="546"/>
    </row>
    <row r="230" spans="1:11">
      <c r="F230" s="546"/>
      <c r="G230" s="546"/>
      <c r="H230" s="546"/>
      <c r="I230" s="546"/>
      <c r="J230" s="546"/>
      <c r="K230" s="546"/>
    </row>
    <row r="231" spans="1:11">
      <c r="F231" s="546"/>
      <c r="G231" s="546"/>
      <c r="H231" s="546"/>
      <c r="I231" s="546"/>
      <c r="J231" s="546"/>
      <c r="K231" s="546"/>
    </row>
  </sheetData>
  <sheetProtection algorithmName="SHA-512" hashValue="XEZkgvI+7sOcmwoPW59JfaBWtvEXG5LHHCDg2hApSqlzEsdO4XmateaXJ9z9kzqHGyX304A94v4zTYD26l8WZQ==" saltValue="PDsEIjnXvQ0R10GwqZ0Tiw==" spinCount="100000" sheet="1"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9">
    <dataValidation type="list" allowBlank="1" showInputMessage="1" showErrorMessage="1" promptTitle="Time" prompt="Click the arrow and select the time" sqref="H151:H152 J151:J152 I56" xr:uid="{00000000-0002-0000-0300-000000000000}">
      <formula1>hours</formula1>
    </dataValidation>
    <dataValidation type="list" allowBlank="1" showInputMessage="1" showErrorMessage="1" promptTitle="Currency" prompt="Select in the list" sqref="I86:I87 I122:I123"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xr:uid="{00000000-0002-0000-0300-000003000000}">
      <formula1>Tables</formula1>
    </dataValidation>
    <dataValidation allowBlank="1" showInputMessage="1" showErrorMessage="1" errorTitle="You didn't find it ?" error="Send an email to cv@tmsin.com with the number of tables you will use" sqref="E62" xr:uid="{00000000-0002-0000-0300-000004000000}"/>
    <dataValidation type="list" allowBlank="1" showInputMessage="1" showErrorMessage="1" promptTitle="Floor" prompt="Please select the floor mats from the list." sqref="F63:G63" xr:uid="{00000000-0002-0000-0300-000005000000}">
      <formula1>Sports_Floor</formula1>
    </dataValidation>
    <dataValidation type="list" allowBlank="1" showInputMessage="1" showErrorMessage="1" promptTitle="Balls" prompt="Please select the Balls from the list." sqref="F62:G62" xr:uid="{00000000-0002-0000-0300-000006000000}">
      <formula1>Balls</formula1>
    </dataValidation>
    <dataValidation allowBlank="1" showInputMessage="1" showErrorMessage="1" promptTitle="Choose Yes or No" prompt="To reset to original just delete the value you chosen from the dropdown cell." sqref="J47:J49" xr:uid="{00000000-0002-0000-0300-000007000000}"/>
    <dataValidation type="list" allowBlank="1" showInputMessage="1" showErrorMessage="1" sqref="I104 I105" xr:uid="{00000000-0002-0000-0300-000008000000}">
      <formula1>currency</formula1>
    </dataValidation>
  </dataValidations>
  <printOptions horizontalCentered="1"/>
  <pageMargins left="0" right="0" top="0" bottom="0" header="0" footer="0"/>
  <pageSetup paperSize="9" scale="51" fitToHeight="0" orientation="portrait" verticalDpi="4294967292" r:id="rId1"/>
  <rowBreaks count="1" manualBreakCount="1">
    <brk id="114"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E60</xm:sqref>
        </x14:dataValidation>
        <x14:dataValidation type="list" allowBlank="1" showInputMessage="1" showErrorMessage="1" xr:uid="{00000000-0002-0000-0300-00000A000000}">
          <x14:formula1>
            <xm:f>Listes!$L$2:$L$128</xm:f>
          </x14:formula1>
          <xm:sqref>J60</xm:sqref>
        </x14:dataValidation>
        <x14:dataValidation type="list" allowBlank="1" showInputMessage="1" showErrorMessage="1" xr:uid="{00000000-0002-0000-0300-00000B000000}">
          <x14:formula1>
            <xm:f>INDEX(Listes!$F$2:$F$19,MATCH($F$63,Listes!$E$2:$E$19,0))</xm:f>
          </x14:formula1>
          <xm:sqref>H63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2" t="str">
        <f>'PLEASE FILL IN HERE FIRST!!!'!B3</f>
        <v>ITTF Challenge</v>
      </c>
      <c r="B1" s="582"/>
      <c r="C1" s="582"/>
      <c r="D1" s="582"/>
      <c r="E1" s="582"/>
      <c r="F1" s="582"/>
      <c r="G1" s="582"/>
      <c r="H1" s="582"/>
      <c r="I1" s="582"/>
      <c r="J1" s="582"/>
    </row>
    <row r="2" spans="1:10" s="69" customFormat="1" ht="39" customHeight="1">
      <c r="A2" s="582" t="s">
        <v>198</v>
      </c>
      <c r="B2" s="582"/>
      <c r="C2" s="582"/>
      <c r="D2" s="582"/>
      <c r="E2" s="582"/>
      <c r="F2" s="582"/>
      <c r="G2" s="582"/>
      <c r="H2" s="582"/>
      <c r="I2" s="582"/>
      <c r="J2" s="582"/>
    </row>
    <row r="3" spans="1:10" ht="16">
      <c r="A3" s="587" t="str">
        <f>'PLEASE FILL IN HERE FIRST!!!'!B5</f>
        <v>Challenge</v>
      </c>
      <c r="B3" s="587"/>
      <c r="C3" s="587"/>
      <c r="D3" s="587"/>
      <c r="E3" s="587"/>
      <c r="F3" s="587"/>
      <c r="G3" s="587"/>
      <c r="H3" s="587"/>
      <c r="I3" s="587"/>
      <c r="J3" s="85"/>
    </row>
    <row r="4" spans="1:10" ht="16">
      <c r="A4" s="588" t="str">
        <f>'PLEASE FILL IN HERE FIRST!!!'!B7</f>
        <v>Minsk (BLR) - ITTF CHALLENGE</v>
      </c>
      <c r="B4" s="588"/>
      <c r="C4" s="588"/>
      <c r="D4" s="588"/>
      <c r="E4" s="588"/>
      <c r="F4" s="588"/>
      <c r="G4" s="588"/>
      <c r="H4" s="588"/>
      <c r="I4" s="588"/>
      <c r="J4" s="85"/>
    </row>
    <row r="5" spans="1:10" ht="16">
      <c r="A5" s="169"/>
      <c r="B5" s="169"/>
      <c r="C5" s="169"/>
      <c r="D5" s="170">
        <f>'PLEASE FILL IN HERE FIRST!!!'!B9</f>
        <v>43417</v>
      </c>
      <c r="E5" s="171" t="s">
        <v>108</v>
      </c>
      <c r="F5" s="583">
        <f>'PLEASE FILL IN HERE FIRST!!!'!D9</f>
        <v>43422</v>
      </c>
      <c r="G5" s="583"/>
      <c r="H5" s="169"/>
      <c r="I5" s="169"/>
      <c r="J5" s="10"/>
    </row>
    <row r="6" spans="1:10" ht="27" customHeight="1"/>
    <row r="7" spans="1:10" ht="23">
      <c r="A7" s="152" t="s">
        <v>90</v>
      </c>
      <c r="B7" s="584"/>
      <c r="C7" s="585"/>
      <c r="D7" s="585"/>
      <c r="E7" s="585"/>
      <c r="F7" s="585"/>
      <c r="G7" s="585"/>
      <c r="H7" s="585"/>
      <c r="I7" s="586"/>
      <c r="J7" s="80"/>
    </row>
    <row r="9" spans="1:10">
      <c r="A9" s="151" t="s">
        <v>102</v>
      </c>
    </row>
    <row r="10" spans="1:10" ht="14"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80" t="s">
        <v>0</v>
      </c>
      <c r="B19" s="580"/>
      <c r="C19" s="580"/>
      <c r="D19" s="580"/>
      <c r="E19" s="580"/>
      <c r="F19" s="580"/>
      <c r="G19" s="580"/>
      <c r="H19" s="79">
        <f>'PLEASE FILL IN HERE FIRST!!!'!$B$47</f>
        <v>120</v>
      </c>
      <c r="I19" s="78" t="str">
        <f>'PLEASE FILL IN HERE FIRST!!!'!$B$43</f>
        <v>Euro €</v>
      </c>
      <c r="J19" s="78"/>
    </row>
    <row r="20" spans="1:10" s="77" customFormat="1">
      <c r="A20" s="581" t="s">
        <v>1</v>
      </c>
      <c r="B20" s="581"/>
      <c r="C20" s="581"/>
      <c r="D20" s="581"/>
      <c r="E20" s="581"/>
      <c r="F20" s="581"/>
      <c r="G20" s="581"/>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4"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165</v>
      </c>
      <c r="G25" s="158" t="str">
        <f>'PLEASE FILL IN HERE FIRST!!!'!$B$43</f>
        <v>Euro €</v>
      </c>
      <c r="H25" s="159" t="s">
        <v>193</v>
      </c>
      <c r="I25" s="161">
        <f>Prospectus!H122</f>
        <v>0</v>
      </c>
      <c r="J25" s="158" t="str">
        <f>'PLEASE FILL IN HERE FIRST!!!'!$B$43</f>
        <v>Euro €</v>
      </c>
    </row>
    <row r="26" spans="1:10" ht="14"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140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4"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59"/>
      <c r="B32" s="560"/>
      <c r="C32" s="560"/>
      <c r="D32" s="561"/>
      <c r="E32" s="159"/>
      <c r="F32" s="574"/>
      <c r="G32" s="575"/>
      <c r="H32" s="575"/>
      <c r="I32" s="575"/>
      <c r="J32" s="576"/>
    </row>
    <row r="33" spans="1:10">
      <c r="A33" s="562"/>
      <c r="B33" s="563"/>
      <c r="C33" s="563"/>
      <c r="D33" s="564"/>
      <c r="E33" s="159"/>
      <c r="F33" s="570" t="s">
        <v>100</v>
      </c>
      <c r="G33" s="570"/>
      <c r="H33" s="570"/>
      <c r="I33" s="570"/>
      <c r="J33" s="165"/>
    </row>
    <row r="34" spans="1:10">
      <c r="A34" s="562"/>
      <c r="B34" s="563"/>
      <c r="C34" s="563"/>
      <c r="D34" s="564"/>
      <c r="E34" s="159"/>
      <c r="F34" s="166"/>
      <c r="G34" s="166"/>
      <c r="H34" s="166"/>
      <c r="I34" s="166"/>
      <c r="J34" s="166"/>
    </row>
    <row r="35" spans="1:10">
      <c r="A35" s="562"/>
      <c r="B35" s="563"/>
      <c r="C35" s="563"/>
      <c r="D35" s="564"/>
      <c r="E35" s="159"/>
      <c r="F35" s="166"/>
      <c r="G35" s="166"/>
      <c r="H35" s="166"/>
      <c r="I35" s="166"/>
      <c r="J35" s="166"/>
    </row>
    <row r="36" spans="1:10">
      <c r="A36" s="562"/>
      <c r="B36" s="563"/>
      <c r="C36" s="563"/>
      <c r="D36" s="564"/>
      <c r="E36" s="159"/>
      <c r="F36" s="166"/>
      <c r="G36" s="166"/>
      <c r="H36" s="166"/>
      <c r="I36" s="166"/>
      <c r="J36" s="166"/>
    </row>
    <row r="37" spans="1:10">
      <c r="A37" s="565"/>
      <c r="B37" s="566"/>
      <c r="C37" s="566"/>
      <c r="D37" s="567"/>
      <c r="E37" s="159"/>
      <c r="F37" s="574"/>
      <c r="G37" s="575"/>
      <c r="H37" s="575"/>
      <c r="I37" s="575"/>
      <c r="J37" s="576"/>
    </row>
    <row r="38" spans="1:10">
      <c r="A38" s="568" t="s">
        <v>101</v>
      </c>
      <c r="B38" s="568"/>
      <c r="C38" s="568"/>
      <c r="D38" s="568"/>
      <c r="E38" s="159"/>
      <c r="F38" s="569" t="s">
        <v>99</v>
      </c>
      <c r="G38" s="569"/>
      <c r="H38" s="569"/>
      <c r="I38" s="569"/>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8">
        <f>'PLEASE FILL IN HERE FIRST!!!'!B31</f>
        <v>0</v>
      </c>
      <c r="I40" s="579"/>
      <c r="J40" s="579"/>
    </row>
    <row r="41" spans="1:10">
      <c r="A41" s="159"/>
      <c r="B41" s="159"/>
      <c r="C41" s="159"/>
      <c r="D41" s="159"/>
      <c r="E41" s="159"/>
      <c r="F41" s="159"/>
      <c r="G41" s="159"/>
      <c r="H41" s="159"/>
      <c r="I41" s="159"/>
      <c r="J41" s="159"/>
    </row>
    <row r="42" spans="1:10">
      <c r="A42" s="168" t="s">
        <v>103</v>
      </c>
      <c r="B42" s="571" t="str">
        <f>'PLEASE FILL IN HERE FIRST!!!'!B27</f>
        <v>+375 17 399 52 04</v>
      </c>
      <c r="C42" s="572"/>
      <c r="D42" s="573"/>
      <c r="E42" s="168" t="s">
        <v>104</v>
      </c>
      <c r="F42" s="577" t="str">
        <f>Accommodation!B50</f>
        <v xml:space="preserve">alex18081956@gmail.com </v>
      </c>
      <c r="G42" s="572"/>
      <c r="H42" s="572"/>
      <c r="I42" s="572"/>
      <c r="J42" s="573"/>
    </row>
    <row r="45" spans="1:10">
      <c r="F45" s="558"/>
      <c r="G45" s="558"/>
      <c r="H45" s="558"/>
      <c r="I45" s="558"/>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zoomScale="90" zoomScaleNormal="90" zoomScalePageLayoutView="90" workbookViewId="0">
      <selection activeCell="I22" sqref="I22"/>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89" t="str">
        <f>'PLEASE FILL IN HERE FIRST!!!'!B3&amp;" "&amp;"["&amp;'PLEASE FILL IN HERE FIRST!!!'!B5&amp;"]"</f>
        <v>ITTF Challenge [Challenge]</v>
      </c>
      <c r="B1" s="589"/>
      <c r="C1" s="589"/>
      <c r="D1" s="589"/>
      <c r="E1" s="589"/>
      <c r="F1" s="589"/>
      <c r="G1" s="589"/>
      <c r="H1" s="589"/>
      <c r="I1" s="589"/>
      <c r="J1" s="589"/>
      <c r="K1" s="589"/>
      <c r="L1" s="589"/>
      <c r="M1" s="589"/>
      <c r="N1" s="589"/>
      <c r="O1" s="589"/>
      <c r="P1" s="589"/>
      <c r="Q1" s="589"/>
    </row>
    <row r="2" spans="1:22" ht="28">
      <c r="A2" s="589" t="s">
        <v>199</v>
      </c>
      <c r="B2" s="589"/>
      <c r="C2" s="589"/>
      <c r="D2" s="589"/>
      <c r="E2" s="589"/>
      <c r="F2" s="589"/>
      <c r="G2" s="589"/>
      <c r="H2" s="589"/>
      <c r="I2" s="589"/>
      <c r="J2" s="589"/>
      <c r="K2" s="589"/>
      <c r="L2" s="589"/>
      <c r="M2" s="589"/>
      <c r="N2" s="589"/>
      <c r="O2" s="589"/>
      <c r="P2" s="589"/>
      <c r="Q2" s="589"/>
    </row>
    <row r="3" spans="1:22" ht="26" hidden="1">
      <c r="A3" s="590" t="str">
        <f>'PLEASE FILL IN HERE FIRST!!!'!B5</f>
        <v>Challenge</v>
      </c>
      <c r="B3" s="590"/>
      <c r="C3" s="590"/>
      <c r="D3" s="590"/>
      <c r="E3" s="590"/>
      <c r="F3" s="590"/>
      <c r="G3" s="590"/>
      <c r="H3" s="590"/>
      <c r="I3" s="590"/>
      <c r="J3" s="590"/>
      <c r="K3" s="590"/>
      <c r="L3" s="590"/>
      <c r="M3" s="590"/>
      <c r="N3" s="590"/>
      <c r="O3" s="590"/>
      <c r="P3" s="590"/>
      <c r="Q3" s="590"/>
    </row>
    <row r="4" spans="1:22" s="204" customFormat="1" ht="25" customHeight="1">
      <c r="A4" s="591" t="str">
        <f>'PLEASE FILL IN HERE FIRST!!!'!B7</f>
        <v>Minsk (BLR) - ITTF CHALLENGE</v>
      </c>
      <c r="B4" s="591"/>
      <c r="C4" s="591"/>
      <c r="D4" s="591"/>
      <c r="E4" s="591"/>
      <c r="F4" s="591"/>
      <c r="G4" s="591"/>
      <c r="H4" s="591"/>
      <c r="I4" s="591"/>
      <c r="J4" s="591"/>
      <c r="K4" s="591"/>
      <c r="L4" s="591"/>
      <c r="M4" s="591"/>
      <c r="N4" s="591"/>
      <c r="O4" s="591"/>
      <c r="P4" s="591"/>
      <c r="Q4" s="591"/>
      <c r="U4" s="203"/>
      <c r="V4" s="203"/>
    </row>
    <row r="5" spans="1:22" s="421" customFormat="1" ht="21" customHeight="1">
      <c r="A5" s="456" t="s">
        <v>434</v>
      </c>
      <c r="B5" s="457">
        <f>'PLEASE FILL IN HERE FIRST!!!'!B9</f>
        <v>43417</v>
      </c>
      <c r="C5" s="458" t="s">
        <v>108</v>
      </c>
      <c r="D5" s="592">
        <f>INDEX(Events!N2:N29,MATCH(A4,Events!D2:D12,0))</f>
        <v>43418</v>
      </c>
      <c r="E5" s="592"/>
      <c r="F5" s="457"/>
      <c r="G5" s="458"/>
      <c r="H5" s="592" t="s">
        <v>435</v>
      </c>
      <c r="I5" s="592"/>
      <c r="J5" s="592"/>
      <c r="K5" s="457"/>
      <c r="L5" s="457"/>
      <c r="M5" s="457">
        <f>INDEX(Events!O2:O29,MATCH(A4,Events!D2:D12,0))</f>
        <v>43419</v>
      </c>
      <c r="N5" s="459" t="s">
        <v>108</v>
      </c>
      <c r="O5" s="460">
        <f>'PLEASE FILL IN HERE FIRST!!!'!D9</f>
        <v>43422</v>
      </c>
      <c r="P5" s="459"/>
      <c r="Q5" s="459"/>
      <c r="U5" s="422"/>
      <c r="V5" s="422"/>
    </row>
    <row r="6" spans="1:22" ht="9" customHeight="1"/>
    <row r="7" spans="1:22" ht="20">
      <c r="A7" s="593" t="s">
        <v>327</v>
      </c>
      <c r="B7" s="594"/>
      <c r="C7" s="595" t="s">
        <v>311</v>
      </c>
      <c r="D7" s="596"/>
      <c r="E7" s="596"/>
      <c r="F7" s="596"/>
      <c r="G7" s="596"/>
      <c r="H7" s="596"/>
      <c r="I7" s="596"/>
      <c r="J7" s="596"/>
      <c r="K7" s="596"/>
      <c r="L7" s="596"/>
      <c r="M7" s="596"/>
      <c r="N7" s="596"/>
      <c r="O7" s="596"/>
      <c r="P7" s="596"/>
      <c r="Q7" s="597"/>
    </row>
    <row r="8" spans="1:22">
      <c r="A8" s="101"/>
      <c r="B8" s="101"/>
      <c r="C8" s="101"/>
      <c r="D8" s="90"/>
      <c r="E8" s="101"/>
      <c r="F8" s="101"/>
      <c r="G8" s="101"/>
      <c r="H8" s="101"/>
      <c r="I8" s="101"/>
      <c r="J8" s="101"/>
      <c r="K8" s="101"/>
      <c r="L8" s="101"/>
      <c r="M8" s="101"/>
      <c r="N8" s="101"/>
      <c r="O8" s="101"/>
      <c r="P8" s="101"/>
    </row>
    <row r="9" spans="1:22" ht="14" customHeight="1">
      <c r="A9" s="601" t="s">
        <v>330</v>
      </c>
      <c r="B9" s="601" t="s">
        <v>110</v>
      </c>
      <c r="C9" s="601" t="s">
        <v>109</v>
      </c>
      <c r="D9" s="601" t="s">
        <v>111</v>
      </c>
      <c r="E9" s="601" t="s">
        <v>112</v>
      </c>
      <c r="F9" s="218" t="s">
        <v>16</v>
      </c>
      <c r="G9" s="218" t="s">
        <v>17</v>
      </c>
      <c r="H9" s="218" t="s">
        <v>54</v>
      </c>
      <c r="I9" s="218" t="s">
        <v>55</v>
      </c>
      <c r="J9" s="218" t="s">
        <v>56</v>
      </c>
      <c r="K9" s="218" t="s">
        <v>57</v>
      </c>
      <c r="L9" s="601" t="s">
        <v>51</v>
      </c>
      <c r="M9" s="601" t="s">
        <v>133</v>
      </c>
      <c r="N9" s="218" t="s">
        <v>134</v>
      </c>
      <c r="O9" s="218" t="s">
        <v>135</v>
      </c>
      <c r="P9" s="218" t="s">
        <v>136</v>
      </c>
      <c r="Q9" s="226" t="s">
        <v>28</v>
      </c>
    </row>
    <row r="10" spans="1:22" ht="24" customHeight="1">
      <c r="A10" s="602"/>
      <c r="B10" s="602"/>
      <c r="C10" s="602"/>
      <c r="D10" s="602"/>
      <c r="E10" s="602"/>
      <c r="F10" s="265" t="s">
        <v>119</v>
      </c>
      <c r="G10" s="265" t="s">
        <v>119</v>
      </c>
      <c r="H10" s="266" t="s">
        <v>202</v>
      </c>
      <c r="I10" s="265" t="s">
        <v>203</v>
      </c>
      <c r="J10" s="265" t="s">
        <v>203</v>
      </c>
      <c r="K10" s="265" t="s">
        <v>203</v>
      </c>
      <c r="L10" s="602"/>
      <c r="M10" s="602"/>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598" t="s">
        <v>137</v>
      </c>
      <c r="B42" s="598"/>
      <c r="C42" s="598"/>
      <c r="D42" s="598"/>
      <c r="E42" s="598"/>
      <c r="F42" s="598"/>
      <c r="G42" s="598"/>
      <c r="H42" s="598"/>
      <c r="I42" s="598"/>
      <c r="J42" s="598"/>
      <c r="K42" s="598"/>
      <c r="L42" s="598"/>
      <c r="M42" s="598"/>
      <c r="N42" s="598"/>
      <c r="O42" s="224">
        <f>SUM(O12:O41)</f>
        <v>0</v>
      </c>
      <c r="P42" s="224">
        <f>SUM(P12:P41)</f>
        <v>0</v>
      </c>
      <c r="Q42" s="225">
        <f>SUM(Q12:Q41)</f>
        <v>0</v>
      </c>
      <c r="T42" s="54" t="str">
        <f t="shared" si="3"/>
        <v xml:space="preserve"> </v>
      </c>
    </row>
    <row r="43" spans="1:20" ht="19.5" customHeight="1" thickBot="1">
      <c r="A43" s="598" t="s">
        <v>138</v>
      </c>
      <c r="B43" s="598"/>
      <c r="C43" s="598"/>
      <c r="D43" s="598"/>
      <c r="E43" s="598"/>
      <c r="F43" s="598"/>
      <c r="G43" s="598"/>
      <c r="H43" s="598"/>
      <c r="I43" s="598"/>
      <c r="J43" s="598"/>
      <c r="K43" s="598"/>
      <c r="L43" s="598"/>
      <c r="M43" s="598"/>
      <c r="N43" s="598"/>
      <c r="O43" s="599">
        <f>O42+P42+Q42</f>
        <v>0</v>
      </c>
      <c r="P43" s="600"/>
      <c r="Q43" s="228" t="str">
        <f>'PLEASE FILL IN HERE FIRST!!!'!B43</f>
        <v>Euro €</v>
      </c>
      <c r="T43" s="54" t="str">
        <f t="shared" si="3"/>
        <v xml:space="preserve"> </v>
      </c>
    </row>
    <row r="44" spans="1:20" ht="19.5" customHeight="1">
      <c r="A44" s="615" t="s">
        <v>328</v>
      </c>
      <c r="B44" s="615"/>
      <c r="C44" s="615"/>
      <c r="D44" s="615"/>
      <c r="E44" s="615"/>
      <c r="F44" s="615"/>
      <c r="G44" s="229"/>
      <c r="H44" s="229"/>
      <c r="I44" s="229"/>
      <c r="J44" s="229"/>
      <c r="K44" s="230"/>
      <c r="L44" s="230"/>
      <c r="M44" s="230"/>
      <c r="N44" s="205"/>
      <c r="O44" s="206"/>
      <c r="P44" s="206"/>
      <c r="Q44" s="81"/>
      <c r="T44" s="54" t="str">
        <f t="shared" si="3"/>
        <v xml:space="preserve"> </v>
      </c>
    </row>
    <row r="45" spans="1:20" ht="15">
      <c r="A45" s="231" t="s">
        <v>139</v>
      </c>
      <c r="B45" s="231"/>
      <c r="C45" s="231"/>
      <c r="D45" s="232"/>
      <c r="E45" s="232"/>
      <c r="F45" s="232"/>
      <c r="G45" s="232"/>
      <c r="H45" s="232"/>
      <c r="I45" s="232"/>
      <c r="J45" s="232"/>
      <c r="K45" s="232"/>
      <c r="L45" s="232"/>
      <c r="M45" s="232"/>
      <c r="N45" s="207"/>
      <c r="O45" s="207"/>
      <c r="P45" s="207"/>
    </row>
    <row r="46" spans="1:20" ht="15">
      <c r="A46" s="231"/>
      <c r="B46" s="614" t="s">
        <v>329</v>
      </c>
      <c r="C46" s="614"/>
      <c r="D46" s="614"/>
      <c r="E46" s="614"/>
      <c r="F46" s="231"/>
      <c r="G46" s="231"/>
      <c r="H46" s="231"/>
      <c r="I46" s="231"/>
      <c r="J46" s="231"/>
      <c r="K46" s="231"/>
      <c r="L46" s="231"/>
      <c r="M46" s="231"/>
      <c r="N46" s="208"/>
      <c r="O46" s="208"/>
      <c r="P46" s="208"/>
    </row>
    <row r="47" spans="1:20" ht="15" customHeight="1">
      <c r="A47" s="233" t="s">
        <v>108</v>
      </c>
      <c r="B47" s="234"/>
      <c r="C47" s="231"/>
      <c r="D47" s="232"/>
      <c r="E47" s="231"/>
      <c r="F47" s="609" t="str">
        <f>'PLEASE FILL IN HERE FIRST!!!'!B33</f>
        <v>October 13, 2018</v>
      </c>
      <c r="G47" s="609"/>
      <c r="H47" s="609"/>
      <c r="I47" s="609"/>
      <c r="J47" s="609"/>
      <c r="K47" s="609"/>
      <c r="L47" s="609"/>
      <c r="M47" s="231"/>
      <c r="N47" s="208"/>
      <c r="O47" s="208"/>
      <c r="P47" s="208"/>
    </row>
    <row r="48" spans="1:20" ht="15">
      <c r="A48" s="617" t="str">
        <f>'PLEASE FILL IN HERE FIRST!!!'!B23</f>
        <v>Belarus Table Tennis Federation</v>
      </c>
      <c r="B48" s="617"/>
      <c r="C48" s="617"/>
      <c r="D48" s="617"/>
      <c r="E48" s="617"/>
      <c r="F48" s="610"/>
      <c r="G48" s="610"/>
      <c r="H48" s="610"/>
      <c r="I48" s="610"/>
      <c r="J48" s="610"/>
      <c r="K48" s="610"/>
      <c r="L48" s="610"/>
      <c r="M48" s="231"/>
      <c r="N48" s="208"/>
      <c r="O48" s="208"/>
      <c r="P48" s="208"/>
    </row>
    <row r="49" spans="1:22" s="210" customFormat="1" ht="16">
      <c r="A49" s="234"/>
      <c r="B49" s="211" t="s">
        <v>107</v>
      </c>
      <c r="C49" s="616" t="str">
        <f>'PLEASE FILL IN HERE FIRST!!!'!B27</f>
        <v>+375 17 399 52 04</v>
      </c>
      <c r="D49" s="616"/>
      <c r="E49" s="233" t="s">
        <v>101</v>
      </c>
      <c r="F49" s="603"/>
      <c r="G49" s="604"/>
      <c r="H49" s="604"/>
      <c r="I49" s="604"/>
      <c r="J49" s="604"/>
      <c r="K49" s="604"/>
      <c r="L49" s="604"/>
      <c r="M49" s="605"/>
      <c r="N49" s="209"/>
      <c r="O49" s="209"/>
      <c r="P49" s="209"/>
      <c r="T49" s="54"/>
      <c r="U49" s="51"/>
      <c r="V49" s="60"/>
    </row>
    <row r="50" spans="1:22" s="210" customFormat="1" ht="16">
      <c r="A50" s="232" t="s">
        <v>208</v>
      </c>
      <c r="B50" s="611" t="str">
        <f>Prospectus!E13</f>
        <v xml:space="preserve">alex18081956@gmail.com </v>
      </c>
      <c r="C50" s="612"/>
      <c r="D50" s="612"/>
      <c r="E50" s="613"/>
      <c r="F50" s="606"/>
      <c r="G50" s="607"/>
      <c r="H50" s="607"/>
      <c r="I50" s="607"/>
      <c r="J50" s="607"/>
      <c r="K50" s="607"/>
      <c r="L50" s="607"/>
      <c r="M50" s="608"/>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abSelected="1"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3" t="str">
        <f>'PLEASE FILL IN HERE FIRST!!!'!B3&amp;" "&amp;"["&amp;'PLEASE FILL IN HERE FIRST!!!'!B5&amp;"]"</f>
        <v>ITTF Challenge [Challenge]</v>
      </c>
      <c r="B1" s="623"/>
      <c r="C1" s="623"/>
      <c r="D1" s="623"/>
      <c r="E1" s="623"/>
      <c r="F1" s="623"/>
      <c r="G1" s="623"/>
      <c r="H1" s="623"/>
      <c r="I1" s="623"/>
      <c r="J1" s="623"/>
      <c r="K1" s="623"/>
      <c r="L1" s="623"/>
      <c r="M1" s="623"/>
      <c r="AA1" s="74" t="s">
        <v>24</v>
      </c>
      <c r="AB1" s="72" t="s">
        <v>25</v>
      </c>
      <c r="AC1" s="73" t="s">
        <v>163</v>
      </c>
      <c r="AD1" s="74" t="s">
        <v>178</v>
      </c>
    </row>
    <row r="2" spans="1:30" ht="28">
      <c r="A2" s="623" t="s">
        <v>129</v>
      </c>
      <c r="B2" s="623"/>
      <c r="C2" s="623"/>
      <c r="D2" s="623"/>
      <c r="E2" s="623"/>
      <c r="F2" s="623"/>
      <c r="G2" s="623"/>
      <c r="H2" s="623"/>
      <c r="I2" s="623"/>
      <c r="J2" s="623"/>
      <c r="K2" s="623"/>
      <c r="L2" s="623"/>
      <c r="M2" s="623"/>
      <c r="AA2" s="74"/>
      <c r="AB2" s="72"/>
      <c r="AC2" s="73"/>
      <c r="AD2" s="74"/>
    </row>
    <row r="3" spans="1:30" ht="16" hidden="1">
      <c r="A3" s="624" t="str">
        <f>'PLEASE FILL IN HERE FIRST!!!'!B5</f>
        <v>Challenge</v>
      </c>
      <c r="B3" s="624"/>
      <c r="C3" s="624"/>
      <c r="D3" s="624"/>
      <c r="E3" s="624"/>
      <c r="F3" s="624"/>
      <c r="G3" s="624"/>
      <c r="H3" s="624"/>
      <c r="I3" s="624"/>
      <c r="J3" s="624"/>
      <c r="K3" s="624"/>
      <c r="L3" s="624"/>
      <c r="M3" s="624"/>
      <c r="AA3" s="74" t="s">
        <v>177</v>
      </c>
      <c r="AB3" s="72" t="s">
        <v>164</v>
      </c>
      <c r="AC3" s="73" t="s">
        <v>52</v>
      </c>
      <c r="AD3" s="74" t="s">
        <v>179</v>
      </c>
    </row>
    <row r="4" spans="1:30" ht="24" customHeight="1">
      <c r="A4" s="625" t="str">
        <f>'PLEASE FILL IN HERE FIRST!!!'!B7</f>
        <v>Minsk (BLR) - ITTF CHALLENGE</v>
      </c>
      <c r="B4" s="625"/>
      <c r="C4" s="625"/>
      <c r="D4" s="625"/>
      <c r="E4" s="625"/>
      <c r="F4" s="625"/>
      <c r="G4" s="625"/>
      <c r="H4" s="625"/>
      <c r="I4" s="625"/>
      <c r="J4" s="625"/>
      <c r="K4" s="625"/>
      <c r="L4" s="625"/>
      <c r="M4" s="625"/>
      <c r="AB4" s="74" t="s">
        <v>167</v>
      </c>
      <c r="AC4" s="73"/>
      <c r="AD4" s="74" t="s">
        <v>180</v>
      </c>
    </row>
    <row r="5" spans="1:30" ht="21" customHeight="1">
      <c r="A5" s="450" t="s">
        <v>434</v>
      </c>
      <c r="B5" s="451">
        <f>Accommodation!B5</f>
        <v>43417</v>
      </c>
      <c r="C5" s="452" t="s">
        <v>108</v>
      </c>
      <c r="D5" s="626">
        <f>Accommodation!D5</f>
        <v>43418</v>
      </c>
      <c r="E5" s="626"/>
      <c r="F5" s="630" t="s">
        <v>435</v>
      </c>
      <c r="G5" s="630"/>
      <c r="H5" s="626">
        <f>Accommodation!M5</f>
        <v>43419</v>
      </c>
      <c r="I5" s="626"/>
      <c r="J5" s="453" t="s">
        <v>108</v>
      </c>
      <c r="K5" s="454">
        <f>Accommodation!O5</f>
        <v>43422</v>
      </c>
      <c r="L5" s="455"/>
      <c r="M5" s="455"/>
      <c r="AB5" s="74" t="s">
        <v>176</v>
      </c>
      <c r="AC5" s="73"/>
    </row>
    <row r="6" spans="1:30" ht="7" customHeight="1">
      <c r="A6" s="423"/>
      <c r="B6" s="423"/>
      <c r="C6" s="423"/>
      <c r="D6" s="423"/>
      <c r="E6" s="423"/>
      <c r="F6" s="423"/>
      <c r="G6" s="423"/>
      <c r="H6" s="423"/>
      <c r="I6" s="423"/>
      <c r="J6" s="423"/>
      <c r="K6" s="423"/>
      <c r="L6" s="423"/>
      <c r="M6" s="423"/>
      <c r="AB6" s="74" t="s">
        <v>166</v>
      </c>
      <c r="AC6" s="73"/>
    </row>
    <row r="7" spans="1:30" ht="20">
      <c r="A7" s="593" t="s">
        <v>327</v>
      </c>
      <c r="B7" s="594"/>
      <c r="C7" s="627" t="str">
        <f>Accommodation!C7</f>
        <v>please fill in the name of the Association</v>
      </c>
      <c r="D7" s="628"/>
      <c r="E7" s="628"/>
      <c r="F7" s="628"/>
      <c r="G7" s="628"/>
      <c r="H7" s="628"/>
      <c r="I7" s="628"/>
      <c r="J7" s="628"/>
      <c r="K7" s="628"/>
      <c r="L7" s="628"/>
      <c r="M7" s="629"/>
    </row>
    <row r="8" spans="1:30">
      <c r="A8"/>
      <c r="B8"/>
      <c r="C8"/>
      <c r="D8"/>
      <c r="E8"/>
      <c r="F8"/>
      <c r="G8" s="1"/>
      <c r="H8"/>
      <c r="I8"/>
      <c r="J8"/>
      <c r="K8"/>
      <c r="L8"/>
      <c r="M8"/>
    </row>
    <row r="9" spans="1:30" ht="15">
      <c r="A9" s="634" t="s">
        <v>330</v>
      </c>
      <c r="B9" s="618" t="s">
        <v>110</v>
      </c>
      <c r="C9" s="618" t="s">
        <v>109</v>
      </c>
      <c r="D9" s="618" t="s">
        <v>111</v>
      </c>
      <c r="E9" s="618" t="s">
        <v>112</v>
      </c>
      <c r="F9" s="243" t="s">
        <v>113</v>
      </c>
      <c r="G9" s="244" t="s">
        <v>114</v>
      </c>
      <c r="H9" s="244" t="s">
        <v>115</v>
      </c>
      <c r="I9" s="244" t="s">
        <v>114</v>
      </c>
      <c r="J9" s="618" t="s">
        <v>116</v>
      </c>
      <c r="K9" s="244" t="s">
        <v>117</v>
      </c>
      <c r="L9" s="244" t="s">
        <v>117</v>
      </c>
      <c r="M9" s="618" t="s">
        <v>116</v>
      </c>
    </row>
    <row r="10" spans="1:30" ht="15">
      <c r="A10" s="635"/>
      <c r="B10" s="619"/>
      <c r="C10" s="619"/>
      <c r="D10" s="619"/>
      <c r="E10" s="619"/>
      <c r="F10" s="245" t="s">
        <v>118</v>
      </c>
      <c r="G10" s="264" t="s">
        <v>119</v>
      </c>
      <c r="H10" s="264" t="s">
        <v>120</v>
      </c>
      <c r="I10" s="264" t="s">
        <v>121</v>
      </c>
      <c r="J10" s="619"/>
      <c r="K10" s="264" t="s">
        <v>119</v>
      </c>
      <c r="L10" s="264" t="s">
        <v>121</v>
      </c>
      <c r="M10" s="619"/>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22" t="s">
        <v>185</v>
      </c>
      <c r="B43" s="622"/>
      <c r="C43" s="622"/>
      <c r="D43" s="622"/>
      <c r="E43" s="622"/>
      <c r="F43" s="622"/>
      <c r="G43" s="622"/>
      <c r="H43" s="261"/>
      <c r="I43" s="261"/>
      <c r="J43" s="261"/>
      <c r="K43" s="259"/>
      <c r="L43" s="259"/>
      <c r="M43" s="1"/>
    </row>
    <row r="44" spans="1:13">
      <c r="A44" s="253" t="s">
        <v>123</v>
      </c>
      <c r="B44" s="253"/>
      <c r="C44" s="253" t="s">
        <v>124</v>
      </c>
      <c r="D44" s="253"/>
      <c r="E44" s="253"/>
      <c r="F44" s="253"/>
      <c r="G44" s="254"/>
      <c r="H44" s="259"/>
      <c r="I44" s="259"/>
      <c r="J44" s="259"/>
      <c r="K44" s="259"/>
      <c r="L44" s="259"/>
      <c r="M44" s="1"/>
    </row>
    <row r="45" spans="1:13">
      <c r="A45" s="253" t="s">
        <v>125</v>
      </c>
      <c r="B45" s="253"/>
      <c r="C45" s="253" t="s">
        <v>126</v>
      </c>
      <c r="D45" s="253"/>
      <c r="E45" s="253"/>
      <c r="F45" s="253"/>
      <c r="G45" s="254"/>
      <c r="H45" s="253"/>
      <c r="I45" s="253"/>
      <c r="J45" s="253"/>
      <c r="K45" s="253"/>
      <c r="L45" s="253"/>
      <c r="M45"/>
    </row>
    <row r="46" spans="1:13">
      <c r="A46" s="253" t="s">
        <v>127</v>
      </c>
      <c r="B46" s="253"/>
      <c r="C46" s="253" t="s">
        <v>128</v>
      </c>
      <c r="D46" s="253"/>
      <c r="E46" s="253"/>
      <c r="F46" s="253"/>
      <c r="G46" s="254"/>
      <c r="H46" s="253"/>
      <c r="I46" s="253"/>
      <c r="J46" s="253"/>
      <c r="K46" s="253"/>
      <c r="L46" s="253"/>
      <c r="M46"/>
    </row>
    <row r="47" spans="1: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31" t="str">
        <f>'PLEASE FILL IN HERE FIRST!!!'!B35</f>
        <v>October 20, 2018</v>
      </c>
      <c r="H48" s="631"/>
      <c r="I48" s="631"/>
      <c r="J48" s="631"/>
      <c r="K48" s="631"/>
      <c r="L48" s="631"/>
      <c r="M48"/>
    </row>
    <row r="49" spans="1:30">
      <c r="A49" s="255" t="s">
        <v>108</v>
      </c>
      <c r="B49" s="256"/>
      <c r="C49" s="256"/>
      <c r="D49" s="253"/>
      <c r="E49" s="253"/>
      <c r="F49" s="256"/>
      <c r="G49" s="631"/>
      <c r="H49" s="631"/>
      <c r="I49" s="631"/>
      <c r="J49" s="631"/>
      <c r="K49" s="631"/>
      <c r="L49" s="631"/>
      <c r="M49"/>
    </row>
    <row r="50" spans="1:30" s="25" customFormat="1" ht="27">
      <c r="A50" s="257" t="str">
        <f>'PLEASE FILL IN HERE FIRST!!!'!B23</f>
        <v>Belarus Table Tennis Federation</v>
      </c>
      <c r="B50" s="258" t="s">
        <v>107</v>
      </c>
      <c r="C50" s="632" t="str">
        <f>'PLEASE FILL IN HERE FIRST!!!'!B27</f>
        <v>+375 17 399 52 04</v>
      </c>
      <c r="D50" s="632"/>
      <c r="E50" s="259" t="s">
        <v>104</v>
      </c>
      <c r="F50" s="621" t="str">
        <f>Accommodation!B50</f>
        <v xml:space="preserve">alex18081956@gmail.com </v>
      </c>
      <c r="G50" s="621"/>
      <c r="H50" s="621"/>
      <c r="I50" s="262"/>
      <c r="J50" s="262"/>
      <c r="K50" s="262"/>
      <c r="L50" s="253"/>
      <c r="M50" s="2"/>
      <c r="AA50" s="18"/>
      <c r="AD50" s="18"/>
    </row>
    <row r="51" spans="1:30" s="25" customFormat="1" ht="16">
      <c r="A51" s="260" t="str">
        <f>'PLEASE FILL IN HERE FIRST!!!'!B15</f>
        <v>Didier LEROY</v>
      </c>
      <c r="B51" s="258" t="s">
        <v>107</v>
      </c>
      <c r="C51" s="633" t="str">
        <f>'PLEASE FILL IN HERE FIRST!!!'!B19</f>
        <v>no Fax</v>
      </c>
      <c r="D51" s="633"/>
      <c r="E51" s="259" t="s">
        <v>104</v>
      </c>
      <c r="F51" s="620" t="str">
        <f>'PLEASE FILL IN HERE FIRST!!!'!B21</f>
        <v>dleroy@ittf.com</v>
      </c>
      <c r="G51" s="620"/>
      <c r="H51" s="620"/>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6" t="s">
        <v>173</v>
      </c>
      <c r="B1" s="636"/>
      <c r="C1" s="636"/>
      <c r="D1" s="636"/>
      <c r="E1" s="636"/>
      <c r="F1" s="636"/>
      <c r="G1" s="636"/>
      <c r="H1" s="636"/>
      <c r="I1" s="636"/>
      <c r="J1" s="636"/>
      <c r="K1" s="636"/>
      <c r="L1" s="636"/>
      <c r="M1" s="636"/>
      <c r="N1" s="636"/>
      <c r="O1" s="636"/>
      <c r="P1" s="636"/>
      <c r="Q1" s="636"/>
      <c r="BB1" s="68"/>
    </row>
    <row r="2" spans="1:54" ht="23">
      <c r="A2" s="637" t="str">
        <f>'PLEASE FILL IN HERE FIRST!!!'!B5</f>
        <v>Challenge</v>
      </c>
      <c r="B2" s="637"/>
      <c r="C2" s="637"/>
      <c r="D2" s="637"/>
      <c r="E2" s="637"/>
      <c r="F2" s="637"/>
      <c r="G2" s="637"/>
      <c r="H2" s="637"/>
      <c r="I2" s="637"/>
      <c r="J2" s="637"/>
      <c r="K2" s="637"/>
      <c r="L2" s="637"/>
      <c r="M2" s="637"/>
      <c r="N2" s="637"/>
      <c r="O2" s="637"/>
      <c r="P2" s="637"/>
      <c r="Q2" s="637"/>
      <c r="S2" s="51">
        <v>1</v>
      </c>
      <c r="U2" s="51" t="s">
        <v>163</v>
      </c>
      <c r="V2" s="51" t="s">
        <v>52</v>
      </c>
      <c r="W2" s="51" t="s">
        <v>172</v>
      </c>
    </row>
    <row r="3" spans="1:54" ht="18">
      <c r="A3" s="638" t="str">
        <f>'PLEASE FILL IN HERE FIRST!!!'!B7</f>
        <v>Minsk (BLR) - ITTF CHALLENGE</v>
      </c>
      <c r="B3" s="638"/>
      <c r="C3" s="638"/>
      <c r="D3" s="638"/>
      <c r="E3" s="638"/>
      <c r="F3" s="638"/>
      <c r="G3" s="638"/>
      <c r="H3" s="638"/>
      <c r="I3" s="638"/>
      <c r="J3" s="638"/>
      <c r="K3" s="638"/>
      <c r="L3" s="638"/>
      <c r="M3" s="638"/>
      <c r="N3" s="638"/>
      <c r="O3" s="638"/>
      <c r="P3" s="638"/>
      <c r="Q3" s="638"/>
      <c r="S3" s="51" t="s">
        <v>130</v>
      </c>
      <c r="U3" s="53">
        <f>Prospectus!$I$73</f>
        <v>120</v>
      </c>
      <c r="V3" s="53">
        <f>Prospectus!$I$74</f>
        <v>120</v>
      </c>
    </row>
    <row r="4" spans="1:54" ht="15" customHeight="1">
      <c r="B4" s="12"/>
      <c r="C4" s="12"/>
      <c r="D4" s="12"/>
      <c r="E4" s="12"/>
      <c r="F4" s="21">
        <f>'PLEASE FILL IN HERE FIRST!!!'!B9</f>
        <v>43417</v>
      </c>
      <c r="G4" s="22" t="s">
        <v>108</v>
      </c>
      <c r="H4" s="643">
        <f>'PLEASE FILL IN HERE FIRST!!!'!D9</f>
        <v>43422</v>
      </c>
      <c r="I4" s="643"/>
      <c r="J4" s="643"/>
      <c r="K4" s="21"/>
      <c r="L4" s="21"/>
      <c r="M4" s="12"/>
      <c r="N4" s="12"/>
      <c r="O4" s="12"/>
      <c r="P4" s="12"/>
      <c r="Q4" s="12"/>
      <c r="S4" s="51" t="s">
        <v>131</v>
      </c>
      <c r="U4" s="53">
        <f>Prospectus!$H$86</f>
        <v>165</v>
      </c>
      <c r="V4" s="53">
        <f>Prospectus!$H$87</f>
        <v>140</v>
      </c>
    </row>
    <row r="5" spans="1:54">
      <c r="S5" s="51" t="s">
        <v>132</v>
      </c>
      <c r="U5" s="53">
        <f>Prospectus!$H$122</f>
        <v>0</v>
      </c>
      <c r="V5" s="53">
        <f>Prospectus!$H$123</f>
        <v>0</v>
      </c>
    </row>
    <row r="6" spans="1:54" ht="20">
      <c r="A6" s="23" t="s">
        <v>90</v>
      </c>
      <c r="B6" s="5"/>
      <c r="C6" s="644">
        <f>Preliminary!B7</f>
        <v>0</v>
      </c>
      <c r="D6" s="645"/>
      <c r="E6" s="645"/>
      <c r="F6" s="645"/>
      <c r="G6" s="645"/>
      <c r="H6" s="645"/>
      <c r="I6" s="645"/>
      <c r="J6" s="645"/>
      <c r="K6" s="645"/>
      <c r="L6" s="645"/>
      <c r="M6" s="645"/>
      <c r="N6" s="645"/>
      <c r="O6" s="645"/>
      <c r="P6" s="646"/>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7">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8"/>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8"/>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8"/>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8"/>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9"/>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7" t="s">
        <v>137</v>
      </c>
      <c r="B41" s="657"/>
      <c r="C41" s="657"/>
      <c r="D41" s="657"/>
      <c r="E41" s="657"/>
      <c r="F41" s="657"/>
      <c r="G41" s="657"/>
      <c r="H41" s="657"/>
      <c r="I41" s="657"/>
      <c r="J41" s="657"/>
      <c r="K41" s="657"/>
      <c r="L41" s="657"/>
      <c r="M41" s="657"/>
      <c r="N41" s="657"/>
      <c r="O41" s="62">
        <f>SUM(O11:O40)</f>
        <v>0</v>
      </c>
      <c r="P41" s="62">
        <f>SUM(P11:P40)</f>
        <v>0</v>
      </c>
      <c r="Q41" s="61">
        <f>SUM(Q11:Q40)</f>
        <v>12</v>
      </c>
      <c r="AB41" s="55" t="str">
        <f>IF($H$16="x",$V$2,"")</f>
        <v/>
      </c>
      <c r="AC41" s="42" t="str">
        <f>IF($H$16="x",$V$3,"")</f>
        <v/>
      </c>
      <c r="AD41" s="48">
        <v>6</v>
      </c>
    </row>
    <row r="42" spans="1:54" ht="19.5" customHeight="1" thickBot="1">
      <c r="A42" s="658" t="s">
        <v>138</v>
      </c>
      <c r="B42" s="658"/>
      <c r="C42" s="658"/>
      <c r="D42" s="658"/>
      <c r="E42" s="658"/>
      <c r="F42" s="658"/>
      <c r="G42" s="658"/>
      <c r="H42" s="658"/>
      <c r="I42" s="658"/>
      <c r="J42" s="658"/>
      <c r="K42" s="658"/>
      <c r="L42" s="658"/>
      <c r="M42" s="658"/>
      <c r="N42" s="658"/>
      <c r="O42" s="641">
        <f>O41+P41+Q41</f>
        <v>12</v>
      </c>
      <c r="P42" s="642"/>
      <c r="Q42" s="32" t="str">
        <f>'PLEASE FILL IN HERE FIRST!!!'!B43</f>
        <v>Euro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5" t="str">
        <f>'PLEASE FILL IN HERE FIRST!!!'!B33</f>
        <v>October 13, 2018</v>
      </c>
      <c r="G45" s="656"/>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Belarus Table Tennis Federation</v>
      </c>
      <c r="B47" s="27" t="s">
        <v>107</v>
      </c>
      <c r="C47" s="29" t="str">
        <f>'PLEASE FILL IN HERE FIRST!!!'!B27</f>
        <v>+375 17 399 52 04</v>
      </c>
      <c r="D47" s="30"/>
      <c r="E47" s="31" t="s">
        <v>101</v>
      </c>
      <c r="F47" s="651"/>
      <c r="G47" s="652"/>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39" t="str">
        <f>'PLEASE FILL IN HERE FIRST!!!'!B29</f>
        <v xml:space="preserve">alex18081956@gmail.com </v>
      </c>
      <c r="D48" s="639"/>
      <c r="E48" s="640"/>
      <c r="F48" s="653"/>
      <c r="G48" s="654"/>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50"/>
      <c r="G49" s="650"/>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2018-09-04T03:24:24Z</cp:lastPrinted>
  <dcterms:created xsi:type="dcterms:W3CDTF">2006-06-28T15:36:35Z</dcterms:created>
  <dcterms:modified xsi:type="dcterms:W3CDTF">2018-09-04T03:26:41Z</dcterms:modified>
</cp:coreProperties>
</file>