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showInkAnnotation="0" codeName="ThisWorkbook" autoCompressPictures="0"/>
  <mc:AlternateContent xmlns:mc="http://schemas.openxmlformats.org/markup-compatibility/2006">
    <mc:Choice Requires="x15">
      <x15ac:absPath xmlns:x15ac="http://schemas.microsoft.com/office/spreadsheetml/2010/11/ac" url="/Users/shimin_yu/Dropbox (ITTF)/2018_WT_Documents/2020/Evaluations/"/>
    </mc:Choice>
  </mc:AlternateContent>
  <xr:revisionPtr revIDLastSave="0" documentId="13_ncr:1_{A83D9158-955D-B24B-9FD5-0C961264C57D}" xr6:coauthVersionLast="45" xr6:coauthVersionMax="45" xr10:uidLastSave="{00000000-0000-0000-0000-000000000000}"/>
  <bookViews>
    <workbookView xWindow="0" yWindow="460" windowWidth="28800" windowHeight="16100" tabRatio="500" activeTab="2" xr2:uid="{00000000-000D-0000-FFFF-FFFF00000000}"/>
  </bookViews>
  <sheets>
    <sheet name="Lists" sheetId="4" state="hidden" r:id="rId1"/>
    <sheet name="Events" sheetId="3" state="hidden" r:id="rId2"/>
    <sheet name="Instructions" sheetId="6" r:id="rId3"/>
    <sheet name="2017_Challenge_Contribution" sheetId="1" state="hidden" r:id="rId4"/>
    <sheet name="Sheet2" sheetId="5" state="hidden" r:id="rId5"/>
    <sheet name="2020_CHAL_PLUS_Contribution" sheetId="13" r:id="rId6"/>
    <sheet name="2020_CHAL_Contribution" sheetId="14" r:id="rId7"/>
    <sheet name="2020_Chal_Internal_Use" sheetId="7" r:id="rId8"/>
    <sheet name="TER_Referee_report" sheetId="10" r:id="rId9"/>
    <sheet name="TER_Ranking_default_policy" sheetId="11" state="hidden" r:id="rId10"/>
  </sheets>
  <externalReferences>
    <externalReference r:id="rId11"/>
    <externalReference r:id="rId12"/>
    <externalReference r:id="rId13"/>
    <externalReference r:id="rId14"/>
    <externalReference r:id="rId15"/>
  </externalReferences>
  <definedNames>
    <definedName name="Balls">[1]Listes!$D$2:$D$28</definedName>
    <definedName name="bd">[2]bd!$A$2:$K$21</definedName>
    <definedName name="Category1" localSheetId="9">[3]TER_External!$AC$4:$AM$4</definedName>
    <definedName name="Category1" localSheetId="8">[3]TER_External!$AC$4:$AM$4</definedName>
    <definedName name="Category1">[4]TER_External!$AC$4:$AM$4</definedName>
    <definedName name="Category2" localSheetId="9">[3]TER_External!$AO$4:$AY$4</definedName>
    <definedName name="Category2" localSheetId="8">[3]TER_External!$AO$4:$AY$4</definedName>
    <definedName name="Category2">[4]TER_External!$AO$4:$AY$4</definedName>
    <definedName name="Challenge_Series" localSheetId="6">'2020_CHAL_Contribution'!$P$3:$P$91</definedName>
    <definedName name="Challenge_Series" localSheetId="7">'2020_Chal_Internal_Use'!$Q$3:$Q$15</definedName>
    <definedName name="Challenge_Series" localSheetId="5">'2020_CHAL_PLUS_Contribution'!$P$3:$P$91</definedName>
    <definedName name="Challenge_Series" localSheetId="2">Instructions!$Q$3:$Q$32</definedName>
    <definedName name="Challenge_Series">'2017_Challenge_Contribution'!$R$3:$R$11</definedName>
    <definedName name="Competition_Manager">Lists!$A$2:$A$20</definedName>
    <definedName name="currency">OFFSET([1]Listes!$I$1,1,,COUNTA([1]Listes!$I:$I)-1)</definedName>
    <definedName name="Default">TER_Ranking_default_policy!$AC$2:$AC$4</definedName>
    <definedName name="hours">OFFSET([1]Listes!$J$1,1,,COUNTA([1]Listes!$J:$J)-1)</definedName>
    <definedName name="Major_Series" localSheetId="6">'2020_CHAL_Contribution'!$Q$3:$Q$8</definedName>
    <definedName name="Major_Series" localSheetId="7">'2020_Chal_Internal_Use'!$R$3:$R$8</definedName>
    <definedName name="Major_Series" localSheetId="5">'2020_CHAL_PLUS_Contribution'!$Q$3:$Q$8</definedName>
    <definedName name="Major_Series" localSheetId="2">Instructions!$R$3:$R$8</definedName>
    <definedName name="Major_Series">'2017_Challenge_Contribution'!$S$3:$S$8</definedName>
    <definedName name="nb_tables">[1]Listes!$A$2:$A$101</definedName>
    <definedName name="No_Show">TER_Ranking_default_policy!$AB$2:$AB$3</definedName>
    <definedName name="Numbers" localSheetId="6">'2020_CHAL_Contribution'!#REF!</definedName>
    <definedName name="Numbers" localSheetId="7">'2020_Chal_Internal_Use'!#REF!</definedName>
    <definedName name="Numbers" localSheetId="5">'2020_CHAL_PLUS_Contribution'!#REF!</definedName>
    <definedName name="Numbers" localSheetId="2">Instructions!#REF!</definedName>
    <definedName name="Numbers">'2017_Challenge_Contribution'!$P$3:$P$11</definedName>
    <definedName name="_xlnm.Print_Area" localSheetId="3">'2017_Challenge_Contribution'!$A$1:$N$73</definedName>
    <definedName name="_xlnm.Print_Area" localSheetId="6">'2020_CHAL_Contribution'!$A$1:$N$181</definedName>
    <definedName name="_xlnm.Print_Area" localSheetId="7">'2020_Chal_Internal_Use'!$A$1:$N$23</definedName>
    <definedName name="_xlnm.Print_Area" localSheetId="5">'2020_CHAL_PLUS_Contribution'!$A$1:$N$181</definedName>
    <definedName name="_xlnm.Print_Area" localSheetId="2">Instructions!$A$1:$O$32</definedName>
    <definedName name="_xlnm.Print_Area" localSheetId="9">TER_Ranking_default_policy!$B$1:$T$168</definedName>
    <definedName name="_xlnm.Print_Area" localSheetId="8">TER_Referee_report!$B$5:$U$55</definedName>
    <definedName name="_xlnm.Print_Titles" localSheetId="6">'2020_CHAL_Contribution'!$1:$19</definedName>
    <definedName name="_xlnm.Print_Titles" localSheetId="5">'2020_CHAL_PLUS_Contribution'!$1:$19</definedName>
    <definedName name="_xlnm.Print_Titles" localSheetId="9">TER_Ranking_default_policy!$1:$13</definedName>
    <definedName name="_xlnm.Print_Titles" localSheetId="8">TER_Referee_report!$1:$11</definedName>
    <definedName name="Reason">TER_Ranking_default_policy!$AB$1:$AD$1</definedName>
    <definedName name="Seeded_Player">TER_Ranking_default_policy!$AD$2:$AD$5</definedName>
    <definedName name="Sports_Floor">[1]Listes!$E$2:$E$20</definedName>
    <definedName name="Super_Series" localSheetId="6">'2020_CHAL_Contribution'!$R$3:$R$5</definedName>
    <definedName name="Super_Series" localSheetId="7">'2020_Chal_Internal_Use'!$S$3:$S$5</definedName>
    <definedName name="Super_Series" localSheetId="5">'2020_CHAL_PLUS_Contribution'!$R$3:$R$5</definedName>
    <definedName name="Super_Series" localSheetId="2">Instructions!$S$3:$S$5</definedName>
    <definedName name="Super_Series">'2017_Challenge_Contribution'!$T$3:$T$5</definedName>
    <definedName name="Tables">[1]Listes!$C$2:$C$129</definedName>
    <definedName name="Tier" localSheetId="6">'2020_CHAL_Contribution'!$P$2:$R$2</definedName>
    <definedName name="Tier" localSheetId="7">'2020_Chal_Internal_Use'!$Q$2:$S$2</definedName>
    <definedName name="Tier" localSheetId="5">'2020_CHAL_PLUS_Contribution'!$P$2:$R$2</definedName>
    <definedName name="Tier" localSheetId="2">Instructions!$Q$2:$S$2</definedName>
    <definedName name="Tier">'2017_Challenge_Contribution'!$R$2:$T$2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33" i="14" l="1"/>
  <c r="I133" i="13"/>
  <c r="N9" i="3"/>
  <c r="K17" i="14" l="1"/>
  <c r="K178" i="13" l="1"/>
  <c r="K178" i="14"/>
  <c r="I170" i="13" l="1"/>
  <c r="I169" i="13"/>
  <c r="I168" i="13"/>
  <c r="I167" i="13"/>
  <c r="I158" i="13"/>
  <c r="I157" i="13"/>
  <c r="I156" i="13"/>
  <c r="I145" i="13"/>
  <c r="I127" i="13"/>
  <c r="I126" i="13"/>
  <c r="I124" i="13"/>
  <c r="I116" i="13"/>
  <c r="I115" i="13"/>
  <c r="I114" i="13"/>
  <c r="I113" i="13"/>
  <c r="O14" i="3"/>
  <c r="N14" i="3"/>
  <c r="J14" i="3" a="1"/>
  <c r="J14" i="3" s="1"/>
  <c r="I14" i="3"/>
  <c r="O13" i="3"/>
  <c r="N13" i="3"/>
  <c r="I13" i="3"/>
  <c r="O12" i="3"/>
  <c r="N12" i="3"/>
  <c r="I12" i="3"/>
  <c r="O11" i="3"/>
  <c r="N11" i="3"/>
  <c r="I11" i="3"/>
  <c r="O9" i="3"/>
  <c r="I9" i="3"/>
  <c r="G73" i="14"/>
  <c r="G72" i="14"/>
  <c r="I38" i="14"/>
  <c r="I39" i="14"/>
  <c r="I41" i="14"/>
  <c r="M197" i="14"/>
  <c r="I197" i="14"/>
  <c r="G197" i="14"/>
  <c r="K195" i="14"/>
  <c r="I180" i="14"/>
  <c r="I195" i="14" s="1"/>
  <c r="M176" i="14"/>
  <c r="M191" i="14" s="1"/>
  <c r="I176" i="14"/>
  <c r="I193" i="14" s="1"/>
  <c r="K153" i="14"/>
  <c r="K140" i="14"/>
  <c r="G140" i="14"/>
  <c r="K111" i="14"/>
  <c r="K91" i="14"/>
  <c r="G75" i="14"/>
  <c r="G74" i="14"/>
  <c r="K70" i="14"/>
  <c r="G54" i="14"/>
  <c r="G46" i="14" s="1"/>
  <c r="K46" i="14"/>
  <c r="K36" i="14"/>
  <c r="G36" i="14"/>
  <c r="G31" i="14"/>
  <c r="G30" i="14"/>
  <c r="G29" i="14"/>
  <c r="G28" i="14"/>
  <c r="G27" i="14"/>
  <c r="G26" i="14"/>
  <c r="G25" i="14"/>
  <c r="G24" i="14"/>
  <c r="K21" i="14"/>
  <c r="M8" i="14"/>
  <c r="K6" i="14"/>
  <c r="G6" i="14"/>
  <c r="G21" i="14" l="1"/>
  <c r="K176" i="14"/>
  <c r="K191" i="14" s="1"/>
  <c r="I178" i="14"/>
  <c r="M193" i="14"/>
  <c r="M178" i="14" s="1"/>
  <c r="M180" i="14" s="1"/>
  <c r="I25" i="14"/>
  <c r="M26" i="14"/>
  <c r="I29" i="14"/>
  <c r="M39" i="14"/>
  <c r="M41" i="14"/>
  <c r="I46" i="14"/>
  <c r="I48" i="14"/>
  <c r="M49" i="14"/>
  <c r="I52" i="14"/>
  <c r="M58" i="14"/>
  <c r="I61" i="14"/>
  <c r="I73" i="14"/>
  <c r="M74" i="14"/>
  <c r="I87" i="14"/>
  <c r="I98" i="14"/>
  <c r="I101" i="14"/>
  <c r="I107" i="14"/>
  <c r="I117" i="14"/>
  <c r="I123" i="14"/>
  <c r="I132" i="14"/>
  <c r="I135" i="14"/>
  <c r="I142" i="14"/>
  <c r="M147" i="14"/>
  <c r="M149" i="14"/>
  <c r="M153" i="14"/>
  <c r="I162" i="14"/>
  <c r="I171" i="14"/>
  <c r="M21" i="14"/>
  <c r="I24" i="14"/>
  <c r="M25" i="14"/>
  <c r="I28" i="14"/>
  <c r="M29" i="14"/>
  <c r="I31" i="14"/>
  <c r="I36" i="14"/>
  <c r="I42" i="14"/>
  <c r="M48" i="14"/>
  <c r="I51" i="14"/>
  <c r="M52" i="14"/>
  <c r="I54" i="14"/>
  <c r="I57" i="14"/>
  <c r="I59" i="14"/>
  <c r="I72" i="14"/>
  <c r="M73" i="14"/>
  <c r="M87" i="14"/>
  <c r="M91" i="14"/>
  <c r="M98" i="14"/>
  <c r="I102" i="14"/>
  <c r="M107" i="14"/>
  <c r="M111" i="14"/>
  <c r="I114" i="14"/>
  <c r="M117" i="14"/>
  <c r="M132" i="14"/>
  <c r="M135" i="14"/>
  <c r="I140" i="14"/>
  <c r="M142" i="14"/>
  <c r="I148" i="14"/>
  <c r="I155" i="14"/>
  <c r="M164" i="14"/>
  <c r="M171" i="14"/>
  <c r="I23" i="14"/>
  <c r="M24" i="14"/>
  <c r="I27" i="14"/>
  <c r="M28" i="14"/>
  <c r="I32" i="14"/>
  <c r="M38" i="14"/>
  <c r="M42" i="14"/>
  <c r="M46" i="14"/>
  <c r="M51" i="14"/>
  <c r="I53" i="14"/>
  <c r="I55" i="14"/>
  <c r="M57" i="14"/>
  <c r="M59" i="14"/>
  <c r="I66" i="14"/>
  <c r="M72" i="14"/>
  <c r="I85" i="14"/>
  <c r="I93" i="14"/>
  <c r="G91" i="14" s="1"/>
  <c r="I91" i="14" s="1"/>
  <c r="I99" i="14"/>
  <c r="I104" i="14"/>
  <c r="I120" i="14"/>
  <c r="I125" i="14"/>
  <c r="I129" i="14"/>
  <c r="I134" i="14"/>
  <c r="I136" i="14"/>
  <c r="M148" i="14"/>
  <c r="M155" i="14"/>
  <c r="I159" i="14"/>
  <c r="I166" i="14"/>
  <c r="I21" i="14"/>
  <c r="M23" i="14"/>
  <c r="I26" i="14"/>
  <c r="M27" i="14"/>
  <c r="I30" i="14"/>
  <c r="M32" i="14"/>
  <c r="M36" i="14"/>
  <c r="I49" i="14"/>
  <c r="M53" i="14"/>
  <c r="I56" i="14"/>
  <c r="I58" i="14"/>
  <c r="M66" i="14"/>
  <c r="M70" i="14"/>
  <c r="I74" i="14"/>
  <c r="I86" i="14"/>
  <c r="M93" i="14"/>
  <c r="M99" i="14"/>
  <c r="M104" i="14"/>
  <c r="I113" i="14"/>
  <c r="M120" i="14"/>
  <c r="M125" i="14"/>
  <c r="M129" i="14"/>
  <c r="M134" i="14"/>
  <c r="M136" i="14"/>
  <c r="M140" i="14"/>
  <c r="I147" i="14"/>
  <c r="I149" i="14"/>
  <c r="M159" i="14"/>
  <c r="M168" i="14"/>
  <c r="I191" i="14"/>
  <c r="G111" i="14" l="1"/>
  <c r="I111" i="14" s="1"/>
  <c r="G70" i="14"/>
  <c r="I70" i="14" s="1"/>
  <c r="K180" i="14"/>
  <c r="G153" i="14"/>
  <c r="I153" i="14" s="1"/>
  <c r="M195" i="14"/>
  <c r="I48" i="13"/>
  <c r="G72" i="13"/>
  <c r="G54" i="13"/>
  <c r="G176" i="14" l="1"/>
  <c r="G180" i="14"/>
  <c r="G195" i="14" s="1"/>
  <c r="G73" i="13"/>
  <c r="G74" i="13"/>
  <c r="G75" i="13"/>
  <c r="G193" i="14" l="1"/>
  <c r="G178" i="14" s="1"/>
  <c r="G191" i="14"/>
  <c r="I102" i="13" l="1"/>
  <c r="E10" i="7" l="1"/>
  <c r="E8" i="7"/>
  <c r="E6" i="7"/>
  <c r="K17" i="13" l="1"/>
  <c r="K36" i="13" l="1"/>
  <c r="G31" i="13" l="1"/>
  <c r="G30" i="13"/>
  <c r="G29" i="13"/>
  <c r="G140" i="13"/>
  <c r="G40" i="13"/>
  <c r="G41" i="13"/>
  <c r="G38" i="13"/>
  <c r="G28" i="13"/>
  <c r="G26" i="13"/>
  <c r="G27" i="13"/>
  <c r="G25" i="13"/>
  <c r="I25" i="13" s="1"/>
  <c r="M197" i="13"/>
  <c r="I197" i="13"/>
  <c r="G197" i="13"/>
  <c r="K195" i="13"/>
  <c r="I180" i="13"/>
  <c r="I195" i="13" s="1"/>
  <c r="M176" i="13"/>
  <c r="M191" i="13" s="1"/>
  <c r="I176" i="13"/>
  <c r="I193" i="13" s="1"/>
  <c r="K153" i="13"/>
  <c r="K140" i="13"/>
  <c r="K111" i="13"/>
  <c r="M99" i="13"/>
  <c r="K91" i="13"/>
  <c r="K70" i="13"/>
  <c r="I66" i="13"/>
  <c r="K46" i="13"/>
  <c r="K21" i="13"/>
  <c r="M8" i="13"/>
  <c r="M168" i="13" s="1"/>
  <c r="K6" i="13"/>
  <c r="M6" i="7" s="1"/>
  <c r="G6" i="13"/>
  <c r="J6" i="7" s="1"/>
  <c r="M26" i="13" l="1"/>
  <c r="M148" i="13"/>
  <c r="M46" i="13"/>
  <c r="I86" i="13"/>
  <c r="I120" i="13"/>
  <c r="I53" i="13"/>
  <c r="M135" i="13"/>
  <c r="I162" i="13"/>
  <c r="I140" i="13"/>
  <c r="M32" i="13"/>
  <c r="I55" i="13"/>
  <c r="M70" i="13"/>
  <c r="M104" i="13"/>
  <c r="M125" i="13"/>
  <c r="I171" i="13"/>
  <c r="I27" i="13"/>
  <c r="I29" i="13"/>
  <c r="M39" i="13"/>
  <c r="M49" i="13"/>
  <c r="I58" i="13"/>
  <c r="I73" i="13"/>
  <c r="I93" i="13"/>
  <c r="I132" i="13"/>
  <c r="M142" i="13"/>
  <c r="I155" i="13"/>
  <c r="M171" i="13"/>
  <c r="I41" i="13"/>
  <c r="I52" i="13"/>
  <c r="I30" i="13"/>
  <c r="M24" i="13"/>
  <c r="M42" i="13"/>
  <c r="M52" i="13"/>
  <c r="M58" i="13"/>
  <c r="M73" i="13"/>
  <c r="I99" i="13"/>
  <c r="M117" i="13"/>
  <c r="M132" i="13"/>
  <c r="I148" i="13"/>
  <c r="M155" i="13"/>
  <c r="I23" i="13"/>
  <c r="I61" i="13"/>
  <c r="I31" i="13"/>
  <c r="M36" i="13"/>
  <c r="G46" i="13"/>
  <c r="I46" i="13" s="1"/>
  <c r="M28" i="13"/>
  <c r="I51" i="13"/>
  <c r="I56" i="13"/>
  <c r="M66" i="13"/>
  <c r="I85" i="13"/>
  <c r="M93" i="13"/>
  <c r="I107" i="13"/>
  <c r="I125" i="13"/>
  <c r="I135" i="13"/>
  <c r="I142" i="13"/>
  <c r="M164" i="13"/>
  <c r="M23" i="13"/>
  <c r="G36" i="13"/>
  <c r="I36" i="13" s="1"/>
  <c r="I38" i="13"/>
  <c r="G21" i="13"/>
  <c r="I21" i="13" s="1"/>
  <c r="I178" i="13"/>
  <c r="M193" i="13"/>
  <c r="M178" i="13" s="1"/>
  <c r="M180" i="13" s="1"/>
  <c r="M21" i="13"/>
  <c r="M25" i="13"/>
  <c r="M27" i="13"/>
  <c r="M29" i="13"/>
  <c r="M38" i="13"/>
  <c r="M41" i="13"/>
  <c r="M48" i="13"/>
  <c r="M51" i="13"/>
  <c r="M53" i="13"/>
  <c r="I57" i="13"/>
  <c r="I59" i="13"/>
  <c r="I72" i="13"/>
  <c r="I74" i="13"/>
  <c r="I87" i="13"/>
  <c r="I98" i="13"/>
  <c r="I101" i="13"/>
  <c r="M107" i="13"/>
  <c r="M111" i="13"/>
  <c r="M120" i="13"/>
  <c r="I129" i="13"/>
  <c r="I134" i="13"/>
  <c r="I136" i="13"/>
  <c r="I147" i="13"/>
  <c r="I149" i="13"/>
  <c r="I159" i="13"/>
  <c r="I166" i="13"/>
  <c r="I24" i="13"/>
  <c r="I26" i="13"/>
  <c r="I28" i="13"/>
  <c r="I32" i="13"/>
  <c r="I39" i="13"/>
  <c r="I42" i="13"/>
  <c r="I49" i="13"/>
  <c r="I54" i="13"/>
  <c r="M57" i="13"/>
  <c r="M59" i="13"/>
  <c r="M72" i="13"/>
  <c r="M74" i="13"/>
  <c r="M87" i="13"/>
  <c r="M91" i="13"/>
  <c r="M98" i="13"/>
  <c r="I104" i="13"/>
  <c r="I117" i="13"/>
  <c r="I123" i="13"/>
  <c r="M129" i="13"/>
  <c r="M134" i="13"/>
  <c r="M136" i="13"/>
  <c r="M140" i="13"/>
  <c r="M147" i="13"/>
  <c r="M149" i="13"/>
  <c r="M153" i="13"/>
  <c r="M159" i="13"/>
  <c r="I191" i="13"/>
  <c r="O8" i="3"/>
  <c r="N8" i="3"/>
  <c r="J8" i="3" a="1"/>
  <c r="J8" i="3" s="1"/>
  <c r="I8" i="3"/>
  <c r="O4" i="3"/>
  <c r="O10" i="3"/>
  <c r="O7" i="3"/>
  <c r="O5" i="3"/>
  <c r="O6" i="3"/>
  <c r="O3" i="3"/>
  <c r="O2" i="3"/>
  <c r="G153" i="13" l="1"/>
  <c r="I153" i="13" s="1"/>
  <c r="G111" i="13"/>
  <c r="I111" i="13" s="1"/>
  <c r="G70" i="13"/>
  <c r="I70" i="13" s="1"/>
  <c r="K176" i="13"/>
  <c r="K180" i="13" s="1"/>
  <c r="G91" i="13"/>
  <c r="I91" i="13" s="1"/>
  <c r="M195" i="13"/>
  <c r="K191" i="13" l="1"/>
  <c r="G176" i="13"/>
  <c r="G180" i="13"/>
  <c r="G195" i="13" s="1"/>
  <c r="J2" i="3"/>
  <c r="G193" i="13" l="1"/>
  <c r="G178" i="13" s="1"/>
  <c r="G191" i="13"/>
  <c r="J42" i="3"/>
  <c r="J41" i="3"/>
  <c r="J40" i="3"/>
  <c r="J39" i="3"/>
  <c r="J38" i="3"/>
  <c r="J37" i="3"/>
  <c r="J36" i="3"/>
  <c r="J35" i="3"/>
  <c r="J34" i="3"/>
  <c r="J33" i="3"/>
  <c r="J32" i="3" a="1"/>
  <c r="J32" i="3" s="1"/>
  <c r="J31" i="3" a="1"/>
  <c r="J31" i="3" s="1"/>
  <c r="J30" i="3" a="1"/>
  <c r="J30" i="3" s="1"/>
  <c r="J29" i="3" a="1"/>
  <c r="J29" i="3" s="1"/>
  <c r="J28" i="3" a="1"/>
  <c r="J28" i="3" s="1"/>
  <c r="J27" i="3" a="1"/>
  <c r="J27" i="3" s="1"/>
  <c r="J26" i="3" a="1"/>
  <c r="J26" i="3" s="1"/>
  <c r="J20" i="3" a="1"/>
  <c r="J20" i="3" s="1"/>
  <c r="N4" i="3"/>
  <c r="J4" i="3" a="1"/>
  <c r="J4" i="3" s="1"/>
  <c r="I4" i="3"/>
  <c r="N10" i="3"/>
  <c r="J10" i="3" a="1"/>
  <c r="J10" i="3" s="1"/>
  <c r="I10" i="3"/>
  <c r="N7" i="3"/>
  <c r="J7" i="3" a="1"/>
  <c r="J7" i="3" s="1"/>
  <c r="I7" i="3"/>
  <c r="N5" i="3"/>
  <c r="J5" i="3" a="1"/>
  <c r="J5" i="3" s="1"/>
  <c r="I5" i="3"/>
  <c r="N6" i="3"/>
  <c r="J6" i="3" a="1"/>
  <c r="J6" i="3" s="1"/>
  <c r="I6" i="3"/>
  <c r="N3" i="3"/>
  <c r="I3" i="3"/>
  <c r="N2" i="3"/>
  <c r="I2" i="3"/>
  <c r="P9" i="10" l="1"/>
  <c r="J9" i="10"/>
  <c r="B3" i="11" l="1"/>
  <c r="J22" i="6"/>
  <c r="G12" i="11"/>
  <c r="G10" i="11"/>
  <c r="O165" i="11"/>
  <c r="O152" i="11"/>
  <c r="O139" i="11"/>
  <c r="O126" i="11"/>
  <c r="O113" i="11"/>
  <c r="O100" i="11"/>
  <c r="O87" i="11"/>
  <c r="O74" i="11"/>
  <c r="O61" i="11"/>
  <c r="O48" i="11"/>
  <c r="O35" i="11"/>
  <c r="H22" i="6"/>
  <c r="O22" i="11"/>
  <c r="B40" i="11"/>
  <c r="B53" i="11" s="1"/>
  <c r="B66" i="11" s="1"/>
  <c r="B79" i="11" s="1"/>
  <c r="B92" i="11" s="1"/>
  <c r="B105" i="11" s="1"/>
  <c r="B118" i="11" s="1"/>
  <c r="B131" i="11" s="1"/>
  <c r="B144" i="11" s="1"/>
  <c r="B157" i="11" s="1"/>
  <c r="X15" i="10"/>
  <c r="AC15" i="10" s="1"/>
  <c r="Y15" i="10"/>
  <c r="AD15" i="10" s="1"/>
  <c r="Z15" i="10"/>
  <c r="AE15" i="10" s="1"/>
  <c r="AA15" i="10"/>
  <c r="AF15" i="10" s="1"/>
  <c r="X16" i="10"/>
  <c r="AC16" i="10" s="1"/>
  <c r="Y16" i="10"/>
  <c r="AD16" i="10" s="1"/>
  <c r="Z16" i="10"/>
  <c r="AE16" i="10" s="1"/>
  <c r="AA16" i="10"/>
  <c r="AF16" i="10" s="1"/>
  <c r="X17" i="10"/>
  <c r="AC17" i="10" s="1"/>
  <c r="Y17" i="10"/>
  <c r="AD17" i="10" s="1"/>
  <c r="Z17" i="10"/>
  <c r="AE17" i="10" s="1"/>
  <c r="AA17" i="10"/>
  <c r="AF17" i="10" s="1"/>
  <c r="X18" i="10"/>
  <c r="AC18" i="10" s="1"/>
  <c r="Y18" i="10"/>
  <c r="AD18" i="10"/>
  <c r="Z18" i="10"/>
  <c r="AE18" i="10" s="1"/>
  <c r="AA18" i="10"/>
  <c r="AF18" i="10" s="1"/>
  <c r="X19" i="10"/>
  <c r="AC19" i="10" s="1"/>
  <c r="Y19" i="10"/>
  <c r="AD19" i="10"/>
  <c r="Z19" i="10"/>
  <c r="AE19" i="10" s="1"/>
  <c r="AA19" i="10"/>
  <c r="AF19" i="10" s="1"/>
  <c r="X20" i="10"/>
  <c r="AC20" i="10" s="1"/>
  <c r="Y20" i="10"/>
  <c r="AD20" i="10"/>
  <c r="Z20" i="10"/>
  <c r="AE20" i="10" s="1"/>
  <c r="AA20" i="10"/>
  <c r="AF20" i="10" s="1"/>
  <c r="X21" i="10"/>
  <c r="AC21" i="10" s="1"/>
  <c r="Y21" i="10"/>
  <c r="AD21" i="10" s="1"/>
  <c r="X22" i="10"/>
  <c r="AC22" i="10" s="1"/>
  <c r="Y22" i="10"/>
  <c r="AD22" i="10" s="1"/>
  <c r="Z22" i="10"/>
  <c r="AE22" i="10" s="1"/>
  <c r="AA22" i="10"/>
  <c r="AF22" i="10"/>
  <c r="X23" i="10"/>
  <c r="AC23" i="10" s="1"/>
  <c r="Y23" i="10"/>
  <c r="AD23" i="10" s="1"/>
  <c r="Z23" i="10"/>
  <c r="AE23" i="10" s="1"/>
  <c r="AA23" i="10"/>
  <c r="AF23" i="10"/>
  <c r="X24" i="10"/>
  <c r="AC24" i="10" s="1"/>
  <c r="Y24" i="10"/>
  <c r="AD24" i="10" s="1"/>
  <c r="Z24" i="10"/>
  <c r="AE24" i="10" s="1"/>
  <c r="AA24" i="10"/>
  <c r="AF24" i="10"/>
  <c r="X25" i="10"/>
  <c r="AC25" i="10" s="1"/>
  <c r="Y25" i="10"/>
  <c r="AD25" i="10" s="1"/>
  <c r="Z25" i="10"/>
  <c r="AE25" i="10" s="1"/>
  <c r="AA25" i="10"/>
  <c r="AF25" i="10" s="1"/>
  <c r="X26" i="10"/>
  <c r="AC26" i="10" s="1"/>
  <c r="Y26" i="10"/>
  <c r="AD26" i="10" s="1"/>
  <c r="Z26" i="10"/>
  <c r="AE26" i="10" s="1"/>
  <c r="AA26" i="10"/>
  <c r="AF26" i="10"/>
  <c r="X27" i="10"/>
  <c r="AC27" i="10" s="1"/>
  <c r="Y27" i="10"/>
  <c r="AD27" i="10" s="1"/>
  <c r="Z27" i="10"/>
  <c r="AE27" i="10" s="1"/>
  <c r="AA27" i="10"/>
  <c r="AF27" i="10"/>
  <c r="X28" i="10"/>
  <c r="AC28" i="10" s="1"/>
  <c r="Y28" i="10"/>
  <c r="AD28" i="10" s="1"/>
  <c r="Z28" i="10"/>
  <c r="AE28" i="10" s="1"/>
  <c r="AA28" i="10"/>
  <c r="AF28" i="10"/>
  <c r="X29" i="10"/>
  <c r="AC29" i="10" s="1"/>
  <c r="Y29" i="10"/>
  <c r="AD29" i="10" s="1"/>
  <c r="Z29" i="10"/>
  <c r="AE29" i="10" s="1"/>
  <c r="AA29" i="10"/>
  <c r="AF29" i="10" s="1"/>
  <c r="X30" i="10"/>
  <c r="AC30" i="10" s="1"/>
  <c r="Y30" i="10"/>
  <c r="AD30" i="10" s="1"/>
  <c r="Z30" i="10"/>
  <c r="AE30" i="10" s="1"/>
  <c r="AA30" i="10"/>
  <c r="AF30" i="10" s="1"/>
  <c r="X31" i="10"/>
  <c r="AC31" i="10" s="1"/>
  <c r="Y31" i="10"/>
  <c r="AD31" i="10" s="1"/>
  <c r="Z31" i="10"/>
  <c r="AE31" i="10" s="1"/>
  <c r="AA31" i="10"/>
  <c r="AF31" i="10" s="1"/>
  <c r="X32" i="10"/>
  <c r="AC32" i="10" s="1"/>
  <c r="Y32" i="10"/>
  <c r="AD32" i="10" s="1"/>
  <c r="Z32" i="10"/>
  <c r="AE32" i="10" s="1"/>
  <c r="AA32" i="10"/>
  <c r="AF32" i="10" s="1"/>
  <c r="X33" i="10"/>
  <c r="AC33" i="10" s="1"/>
  <c r="Y33" i="10"/>
  <c r="AD33" i="10"/>
  <c r="Z33" i="10"/>
  <c r="AE33" i="10" s="1"/>
  <c r="AA33" i="10"/>
  <c r="AF33" i="10" s="1"/>
  <c r="X34" i="10"/>
  <c r="AC34" i="10" s="1"/>
  <c r="Y34" i="10"/>
  <c r="AD34" i="10" s="1"/>
  <c r="Z34" i="10"/>
  <c r="AE34" i="10" s="1"/>
  <c r="AA34" i="10"/>
  <c r="AF34" i="10" s="1"/>
  <c r="X35" i="10"/>
  <c r="AC35" i="10" s="1"/>
  <c r="Y35" i="10"/>
  <c r="AD35" i="10" s="1"/>
  <c r="Z35" i="10"/>
  <c r="AE35" i="10" s="1"/>
  <c r="AA35" i="10"/>
  <c r="AF35" i="10" s="1"/>
  <c r="X36" i="10"/>
  <c r="AC36" i="10" s="1"/>
  <c r="Y36" i="10"/>
  <c r="AD36" i="10" s="1"/>
  <c r="Z36" i="10"/>
  <c r="AE36" i="10" s="1"/>
  <c r="AA36" i="10"/>
  <c r="AF36" i="10" s="1"/>
  <c r="X37" i="10"/>
  <c r="AC37" i="10" s="1"/>
  <c r="Y37" i="10"/>
  <c r="AD37" i="10" s="1"/>
  <c r="Z37" i="10"/>
  <c r="AE37" i="10" s="1"/>
  <c r="AA37" i="10"/>
  <c r="AF37" i="10" s="1"/>
  <c r="X38" i="10"/>
  <c r="AC38" i="10" s="1"/>
  <c r="Y38" i="10"/>
  <c r="AD38" i="10"/>
  <c r="Z38" i="10"/>
  <c r="AE38" i="10" s="1"/>
  <c r="AA38" i="10"/>
  <c r="AF38" i="10" s="1"/>
  <c r="AB38" i="10"/>
  <c r="AB37" i="10"/>
  <c r="AB36" i="10"/>
  <c r="AB35" i="10"/>
  <c r="AB34" i="10"/>
  <c r="AB33" i="10"/>
  <c r="AB32" i="10"/>
  <c r="AB31" i="10"/>
  <c r="AB30" i="10"/>
  <c r="AB29" i="10"/>
  <c r="AB28" i="10"/>
  <c r="AB27" i="10"/>
  <c r="AB26" i="10"/>
  <c r="AB25" i="10"/>
  <c r="AB24" i="10"/>
  <c r="AB23" i="10"/>
  <c r="AB22" i="10"/>
  <c r="AB20" i="10"/>
  <c r="AB19" i="10"/>
  <c r="AB18" i="10"/>
  <c r="AB17" i="10"/>
  <c r="AB16" i="10"/>
  <c r="AB15" i="10"/>
  <c r="K64" i="1"/>
  <c r="G64" i="1"/>
  <c r="L8" i="1"/>
  <c r="I52" i="1" s="1"/>
  <c r="E20" i="1"/>
  <c r="E12" i="1"/>
  <c r="I32" i="1" l="1"/>
  <c r="M50" i="1"/>
  <c r="I54" i="1"/>
  <c r="M32" i="1"/>
  <c r="M62" i="1"/>
  <c r="M12" i="1"/>
  <c r="M54" i="1"/>
  <c r="I42" i="1"/>
  <c r="I12" i="1"/>
  <c r="M42" i="1"/>
  <c r="I50" i="1"/>
  <c r="R54" i="10"/>
  <c r="J11" i="11"/>
  <c r="P11" i="11"/>
  <c r="I20" i="1"/>
  <c r="M52" i="1"/>
  <c r="M20" i="1"/>
  <c r="I64" i="1" l="1"/>
  <c r="M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Raul Calin</author>
  </authors>
  <commentList>
    <comment ref="S17" authorId="0" shapeId="0" xr:uid="{00000000-0006-0000-0800-000001000000}">
      <text>
        <r>
          <rPr>
            <b/>
            <sz val="8"/>
            <color indexed="81"/>
            <rFont val="Tahoma"/>
            <family val="2"/>
          </rPr>
          <t xml:space="preserve">Please indicate the group number or the round / match for KO stages. Examples: 
- Gr.13
- SF2 
- QF4
- 1/16 7 </t>
        </r>
      </text>
    </comment>
    <comment ref="S30" authorId="0" shapeId="0" xr:uid="{00000000-0006-0000-0800-000002000000}">
      <text>
        <r>
          <rPr>
            <b/>
            <sz val="8"/>
            <color indexed="81"/>
            <rFont val="Tahoma"/>
            <family val="2"/>
          </rPr>
          <t xml:space="preserve">Please indicate the group number or the round / match for KO stages. Examples: 
- Gr.13
- SF2 
- QF4
- 1/16 7 </t>
        </r>
      </text>
    </comment>
    <comment ref="S43" authorId="0" shapeId="0" xr:uid="{00000000-0006-0000-0800-000003000000}">
      <text>
        <r>
          <rPr>
            <b/>
            <sz val="8"/>
            <color indexed="81"/>
            <rFont val="Tahoma"/>
            <family val="2"/>
          </rPr>
          <t xml:space="preserve">Please indicate the group number or the round / match for KO stages. Examples: 
- Gr.13
- SF2 
- QF4
- 1/16 7 </t>
        </r>
      </text>
    </comment>
    <comment ref="S56" authorId="0" shapeId="0" xr:uid="{00000000-0006-0000-0800-000004000000}">
      <text>
        <r>
          <rPr>
            <b/>
            <sz val="8"/>
            <color indexed="81"/>
            <rFont val="Tahoma"/>
            <family val="2"/>
          </rPr>
          <t xml:space="preserve">Please indicate the group number or the round / match for KO stages. Examples: 
- Gr.13
- SF2 
- QF4
- 1/16 7 </t>
        </r>
      </text>
    </comment>
    <comment ref="S69" authorId="0" shapeId="0" xr:uid="{00000000-0006-0000-0800-000005000000}">
      <text>
        <r>
          <rPr>
            <b/>
            <sz val="8"/>
            <color indexed="81"/>
            <rFont val="Tahoma"/>
            <family val="2"/>
          </rPr>
          <t xml:space="preserve">Please indicate the group number or the round / match for KO stages. Examples: 
- Gr.13
- SF2 
- QF4
- 1/16 7 </t>
        </r>
      </text>
    </comment>
    <comment ref="S82" authorId="0" shapeId="0" xr:uid="{00000000-0006-0000-0800-000006000000}">
      <text>
        <r>
          <rPr>
            <b/>
            <sz val="8"/>
            <color indexed="81"/>
            <rFont val="Tahoma"/>
            <family val="2"/>
          </rPr>
          <t xml:space="preserve">Please indicate the group number or the round / match for KO stages. Examples: 
- Gr.13
- SF2 
- QF4
- 1/16 7 </t>
        </r>
      </text>
    </comment>
    <comment ref="S95" authorId="0" shapeId="0" xr:uid="{00000000-0006-0000-0800-000007000000}">
      <text>
        <r>
          <rPr>
            <b/>
            <sz val="8"/>
            <color indexed="81"/>
            <rFont val="Tahoma"/>
            <family val="2"/>
          </rPr>
          <t xml:space="preserve">Please indicate the group number or the round / match for KO stages. Examples: 
- Gr.13
- SF2 
- QF4
- 1/16 7 </t>
        </r>
      </text>
    </comment>
    <comment ref="S108" authorId="0" shapeId="0" xr:uid="{00000000-0006-0000-0800-000008000000}">
      <text>
        <r>
          <rPr>
            <b/>
            <sz val="8"/>
            <color indexed="81"/>
            <rFont val="Tahoma"/>
            <family val="2"/>
          </rPr>
          <t xml:space="preserve">Please indicate the group number or the round / match for KO stages. Examples: 
- Gr.13
- SF2 
- QF4
- 1/16 7 </t>
        </r>
      </text>
    </comment>
    <comment ref="S121" authorId="0" shapeId="0" xr:uid="{00000000-0006-0000-0800-000009000000}">
      <text>
        <r>
          <rPr>
            <b/>
            <sz val="8"/>
            <color indexed="81"/>
            <rFont val="Tahoma"/>
            <family val="2"/>
          </rPr>
          <t xml:space="preserve">Please indicate the group number or the round / match for KO stages. Examples: 
- Gr.13
- SF2 
- QF4
- 1/16 7 </t>
        </r>
      </text>
    </comment>
    <comment ref="S134" authorId="0" shapeId="0" xr:uid="{00000000-0006-0000-0800-00000A000000}">
      <text>
        <r>
          <rPr>
            <b/>
            <sz val="8"/>
            <color indexed="81"/>
            <rFont val="Tahoma"/>
            <family val="2"/>
          </rPr>
          <t xml:space="preserve">Please indicate the group number or the round / match for KO stages. Examples: 
- Gr.13
- SF2 
- QF4
- 1/16 7 </t>
        </r>
      </text>
    </comment>
    <comment ref="S147" authorId="0" shapeId="0" xr:uid="{00000000-0006-0000-0800-00000B000000}">
      <text>
        <r>
          <rPr>
            <b/>
            <sz val="8"/>
            <color indexed="81"/>
            <rFont val="Tahoma"/>
            <family val="2"/>
          </rPr>
          <t xml:space="preserve">Please indicate the group number or the round / match for KO stages. Examples: 
- Gr.13
- SF2 
- QF4
- 1/16 7 </t>
        </r>
      </text>
    </comment>
    <comment ref="S160" authorId="0" shapeId="0" xr:uid="{00000000-0006-0000-0800-00000C000000}">
      <text>
        <r>
          <rPr>
            <b/>
            <sz val="8"/>
            <color indexed="81"/>
            <rFont val="Tahoma"/>
            <family val="2"/>
          </rPr>
          <t xml:space="preserve">Please indicate the group number or the round / match for KO stages. Examples: 
- Gr.13
- SF2 
- QF4
- 1/16 7 </t>
        </r>
      </text>
    </comment>
  </commentList>
</comments>
</file>

<file path=xl/sharedStrings.xml><?xml version="1.0" encoding="utf-8"?>
<sst xmlns="http://schemas.openxmlformats.org/spreadsheetml/2006/main" count="858" uniqueCount="351">
  <si>
    <t>✔</t>
  </si>
  <si>
    <t>E-mail:</t>
  </si>
  <si>
    <t>Contact person:</t>
  </si>
  <si>
    <t>`</t>
  </si>
  <si>
    <t>Events</t>
  </si>
  <si>
    <t>Event:</t>
  </si>
  <si>
    <t>Tier</t>
  </si>
  <si>
    <t>Sports Presentation:</t>
  </si>
  <si>
    <t>Event Technical Implementation:</t>
  </si>
  <si>
    <t>Transport</t>
  </si>
  <si>
    <t>Hotels</t>
  </si>
  <si>
    <t>Food</t>
  </si>
  <si>
    <t>Playing Conditions:</t>
  </si>
  <si>
    <t>Air-condition</t>
  </si>
  <si>
    <t>Lighting</t>
  </si>
  <si>
    <t>Sports Flooring</t>
  </si>
  <si>
    <t>Equipment</t>
  </si>
  <si>
    <t>Internet</t>
  </si>
  <si>
    <t>Photographer</t>
  </si>
  <si>
    <t>Press Officer</t>
  </si>
  <si>
    <t>Media Implementation:</t>
  </si>
  <si>
    <t>Mixed Zone</t>
  </si>
  <si>
    <t>Document</t>
  </si>
  <si>
    <t>Max. %</t>
  </si>
  <si>
    <t>Achieved %</t>
  </si>
  <si>
    <t>DROP DOWN OF EVENTS AFTER CALENDAR IS FINALISED</t>
  </si>
  <si>
    <t>Contribution table</t>
  </si>
  <si>
    <t>Max. Contribution:</t>
  </si>
  <si>
    <t>Contribution</t>
  </si>
  <si>
    <t>2017 World Tour Directives</t>
  </si>
  <si>
    <t>2017 Sponsorships Implementation</t>
  </si>
  <si>
    <t>Total percentages and contribution</t>
  </si>
  <si>
    <t>Max. US $</t>
  </si>
  <si>
    <t>Achieved US $</t>
  </si>
  <si>
    <t>ITTF Internal Use:</t>
  </si>
  <si>
    <t>Approved:</t>
  </si>
  <si>
    <t>Paid:</t>
  </si>
  <si>
    <t>Invoice received:</t>
  </si>
  <si>
    <t>Bonus:</t>
  </si>
  <si>
    <t>ITTF Challenge</t>
  </si>
  <si>
    <t>ITTF World Tour</t>
  </si>
  <si>
    <t>ITTF World Tour Platinum</t>
  </si>
  <si>
    <t>Docs</t>
  </si>
  <si>
    <t>2017 Media Guidelines</t>
  </si>
  <si>
    <t>2017 Challenge Directives</t>
  </si>
  <si>
    <t>Event Tier:</t>
  </si>
  <si>
    <t>2017 Sports Presentation</t>
  </si>
  <si>
    <t>Sponsorship Implementation:</t>
  </si>
  <si>
    <t>2017 ITTF Challenge  |  Contribution Form</t>
  </si>
  <si>
    <t>Organizational Structure/Operations:</t>
  </si>
  <si>
    <t>Professional Staff, Volunteers</t>
  </si>
  <si>
    <t>Operations (preparation for the event)</t>
  </si>
  <si>
    <t>Internal/External Communication</t>
  </si>
  <si>
    <t>Comments on why bonus was paid: Ie. Players Services, TV Production etc</t>
  </si>
  <si>
    <t>Marketing/Promotion:</t>
  </si>
  <si>
    <t>Branding</t>
  </si>
  <si>
    <t>Spectators</t>
  </si>
  <si>
    <t>Media and social media coverage</t>
  </si>
  <si>
    <t>Media Center / Tribune</t>
  </si>
  <si>
    <t>Media Center/Tribune</t>
  </si>
  <si>
    <t>Start</t>
  </si>
  <si>
    <t>End</t>
  </si>
  <si>
    <t>Prize Money</t>
  </si>
  <si>
    <t>Event</t>
  </si>
  <si>
    <t>U21</t>
  </si>
  <si>
    <t>Qual.days</t>
  </si>
  <si>
    <t>Qual.System</t>
  </si>
  <si>
    <t>CUSTOM Formula</t>
  </si>
  <si>
    <t>Events per tier (after selecting in B5)</t>
  </si>
  <si>
    <t>Event Type</t>
  </si>
  <si>
    <t>Qual ends</t>
  </si>
  <si>
    <t>MD starts</t>
  </si>
  <si>
    <t>Knock out</t>
  </si>
  <si>
    <t>Groups</t>
  </si>
  <si>
    <t>World Tour</t>
  </si>
  <si>
    <t>confirmed event</t>
  </si>
  <si>
    <t>World Tour Platinum</t>
  </si>
  <si>
    <t>No U21</t>
  </si>
  <si>
    <t>Knock-Out</t>
  </si>
  <si>
    <t>ITTF World Tour Grand Finals</t>
  </si>
  <si>
    <t>2 Days</t>
  </si>
  <si>
    <t>3 Days</t>
  </si>
  <si>
    <t>Challenge</t>
  </si>
  <si>
    <t>TV Production company cooperation</t>
  </si>
  <si>
    <t>Comments</t>
  </si>
  <si>
    <t>Additional comments:</t>
  </si>
  <si>
    <t>ITTF Scripts followed</t>
  </si>
  <si>
    <t>Visual means (central and LED screens)</t>
  </si>
  <si>
    <t>Presenter/Announcer</t>
  </si>
  <si>
    <t>Other music during breaks</t>
  </si>
  <si>
    <t>March-in presentation set-up</t>
  </si>
  <si>
    <t>ITTF music utilised properly</t>
  </si>
  <si>
    <t>Sponsorship implementation on backdrops</t>
  </si>
  <si>
    <t>Visual Identity implementation on other material</t>
  </si>
  <si>
    <t>Adjustment percentage [+ or -] Reason required!</t>
  </si>
  <si>
    <t>Competition Manager:</t>
  </si>
  <si>
    <r>
      <t>Event</t>
    </r>
    <r>
      <rPr>
        <b/>
        <i/>
        <sz val="6"/>
        <color indexed="8"/>
        <rFont val="Verdana"/>
        <family val="2"/>
      </rPr>
      <t xml:space="preserve"> (choose the Event Tier first to get the drop-down list):</t>
    </r>
  </si>
  <si>
    <t>Percentages</t>
  </si>
  <si>
    <t>Based on this report the ITTF will pay the contribution to the Organizers.</t>
  </si>
  <si>
    <t>For each section you have the option of the "Adjusting percentage". This is from -5% up to 5%. You can use this option for</t>
  </si>
  <si>
    <t>Example:</t>
  </si>
  <si>
    <t xml:space="preserve">If you wish to add in your report, photos and comments for internal use, please use the Internal Use Sheet. </t>
  </si>
  <si>
    <t>Additional Comments for internal use</t>
  </si>
  <si>
    <t>Photos for internal reference</t>
  </si>
  <si>
    <t>-</t>
  </si>
  <si>
    <t>TV Production hours requested fulfilled</t>
  </si>
  <si>
    <t>Commentary position fully implemented</t>
  </si>
  <si>
    <t>TV Camera angles and production according to guidelines</t>
  </si>
  <si>
    <t>Full implementation of running order and news edit running order</t>
  </si>
  <si>
    <t>TV Graphics fully implemented with correct information</t>
  </si>
  <si>
    <t>Comments on reasons of final adjustment:</t>
  </si>
  <si>
    <t>Date/Invoice received:</t>
  </si>
  <si>
    <t>Date/Approved:</t>
  </si>
  <si>
    <t>Date/Paid:</t>
  </si>
  <si>
    <t>INTERNATIONAL TABLE TENNIS FEDERATION</t>
  </si>
  <si>
    <t>REFEREE REPORT</t>
  </si>
  <si>
    <t>Referee name:</t>
  </si>
  <si>
    <t>Please fill in manually</t>
  </si>
  <si>
    <t>CM on site:</t>
  </si>
  <si>
    <r>
      <t>please mark with a cross (</t>
    </r>
    <r>
      <rPr>
        <b/>
        <i/>
        <sz val="9"/>
        <rFont val="Verdana"/>
        <family val="2"/>
      </rPr>
      <t>x</t>
    </r>
    <r>
      <rPr>
        <i/>
        <sz val="9"/>
        <rFont val="Verdana"/>
        <family val="2"/>
      </rPr>
      <t>)</t>
    </r>
  </si>
  <si>
    <t>E</t>
  </si>
  <si>
    <t>G</t>
  </si>
  <si>
    <t>N</t>
  </si>
  <si>
    <t>B</t>
  </si>
  <si>
    <t>P</t>
  </si>
  <si>
    <t>Ability to communicate in English (speak)</t>
  </si>
  <si>
    <t>Ability to communicate in English (write)</t>
  </si>
  <si>
    <t>Cooperation with the CM</t>
  </si>
  <si>
    <t>Preparations and work done BEFORE arrival to the tournament</t>
  </si>
  <si>
    <t>Draws performance</t>
  </si>
  <si>
    <t>Skills with the computers</t>
  </si>
  <si>
    <t>Other languages (please specify through the mother country code)</t>
  </si>
  <si>
    <t>Interaction with the Umpires</t>
  </si>
  <si>
    <t>Interaction with the other Referees in the team</t>
  </si>
  <si>
    <t>Schedule of Umpires</t>
  </si>
  <si>
    <t>Allocation of qualified Umpires to the complicated matches</t>
  </si>
  <si>
    <t>Handling conflictive situations</t>
  </si>
  <si>
    <t>Disposition to work</t>
  </si>
  <si>
    <t>Cooperation/Comprehension with TV and presentation needs</t>
  </si>
  <si>
    <t>Cooperation with Racket Controller</t>
  </si>
  <si>
    <t>Supervise the Racket Control procedure (schedule, to inform the players)</t>
  </si>
  <si>
    <t>Authority</t>
  </si>
  <si>
    <t>Dressing</t>
  </si>
  <si>
    <t>Comments:</t>
  </si>
  <si>
    <t>(if more space needed please continue in an extra sheet)</t>
  </si>
  <si>
    <t>Please use the "Extra Sheet 1" if you need more space</t>
  </si>
  <si>
    <t>OVERAL POINTS VALUE (for internal use only)</t>
  </si>
  <si>
    <t>Do not delete -&gt;</t>
  </si>
  <si>
    <t>YES</t>
  </si>
  <si>
    <t>MS</t>
  </si>
  <si>
    <t>Default</t>
  </si>
  <si>
    <t>NO</t>
  </si>
  <si>
    <t>WS</t>
  </si>
  <si>
    <t>Main Draw</t>
  </si>
  <si>
    <t>U21M</t>
  </si>
  <si>
    <t>to be returned to the Ranking Policy Commission</t>
  </si>
  <si>
    <t>U21W</t>
  </si>
  <si>
    <t>JBS</t>
  </si>
  <si>
    <t>JGS</t>
  </si>
  <si>
    <t>RANKING DEFAULT POLICY FORM FOR NON SHOWS</t>
  </si>
  <si>
    <t>CBS</t>
  </si>
  <si>
    <t>to be send when fulfilled to Shi Zhihao, Rudi Sporrer, Graeme Ireland, Karl Jindrak, Zoltan Bencsik, Etsuko Enami</t>
  </si>
  <si>
    <t>CGS</t>
  </si>
  <si>
    <t>MT</t>
  </si>
  <si>
    <t>WT</t>
  </si>
  <si>
    <t>JBT</t>
  </si>
  <si>
    <t>JGT</t>
  </si>
  <si>
    <t>CBT</t>
  </si>
  <si>
    <t>NAME &amp; Given Name of the player</t>
  </si>
  <si>
    <t>Assoc.</t>
  </si>
  <si>
    <t>NAME of the 1st scheduled opponent</t>
  </si>
  <si>
    <t>CGT</t>
  </si>
  <si>
    <t>Motivation of the CM proposition:</t>
  </si>
  <si>
    <t>Stage:</t>
  </si>
  <si>
    <t>Group/Rd</t>
  </si>
  <si>
    <t>CM proposition:</t>
  </si>
  <si>
    <t>If the RPC decission contets the proposition of the CM, please write short motivation:</t>
  </si>
  <si>
    <t>RPC decission:</t>
  </si>
  <si>
    <t>E= Excellent  |  G= Good  |  N=Normal  |  B= Bad  |  P= Poor</t>
  </si>
  <si>
    <t>Event name:</t>
  </si>
  <si>
    <t>1-10 Days (after ED)</t>
  </si>
  <si>
    <t>11-20 Days (after ED)</t>
  </si>
  <si>
    <t>21-27 Days (after ED)</t>
  </si>
  <si>
    <t>28 Days and/or later (after ED)</t>
  </si>
  <si>
    <t>No_Show</t>
  </si>
  <si>
    <t>Seeded_Player</t>
  </si>
  <si>
    <t>25 WR</t>
  </si>
  <si>
    <t>30 WR</t>
  </si>
  <si>
    <t>40 WR</t>
  </si>
  <si>
    <t>50 WR</t>
  </si>
  <si>
    <t>to</t>
  </si>
  <si>
    <t>Dates:</t>
  </si>
  <si>
    <t>Dates</t>
  </si>
  <si>
    <t>Preliminary</t>
  </si>
  <si>
    <t>After Qualification Draw</t>
  </si>
  <si>
    <t>After Main Draw</t>
  </si>
  <si>
    <t>Type</t>
  </si>
  <si>
    <t>VIP Lounge</t>
  </si>
  <si>
    <t>Evaluation table</t>
  </si>
  <si>
    <t>Transport (or convenience, in case all hotels in walking distance from venue)</t>
  </si>
  <si>
    <t>World Cup</t>
  </si>
  <si>
    <t>World Tour Grand Finals</t>
  </si>
  <si>
    <t>World Table Tennis Championships</t>
  </si>
  <si>
    <t>IF($K$26&lt;=Lists!$C$7;Lists!$C$17:$C$27;IF($K$26=Lists!$C$2;Lists!$C$22:$C$27;IF($K$26=Lists!$C$3;Lists!$C$21:$C$27;IF($K$26=Lists!$C$4;Lists!$C$20:$C$27;IF($K$26=Lists!$C$5;Lists!$C$19:$C$27;IF($K$26=Lists!$C$6;Lists!$C$18:$C$27;0))))))</t>
  </si>
  <si>
    <t>IF($K$93&lt;=Lists!$C$17;Lists!$C$17:$C$27;IF($K$93=Lists!$C$12;Lists!$C$22:$C$27;IF($K$93=Lists!$C$13;Lists!$C$21:$C$27;IF($K$93=Lists!$C$14;Lists!$C$20:$C$27;IF($K$93=Lists!$C$15;Lists!$C$19:$C$27;IF($K$93=Lists!$C$16;Lists!$C$18:$C$27;0))))))</t>
  </si>
  <si>
    <t>$0,00</t>
  </si>
  <si>
    <t>Bonus reccomendation by CM (FOR INTERNAL USE ONLY)</t>
  </si>
  <si>
    <t>Fill in ONLY the white cells for comments and grey cells for the % choosen.</t>
  </si>
  <si>
    <t>For each of the points you can read the comments for more details and then choose the % for each point.</t>
  </si>
  <si>
    <t>2018 World Tour Directives</t>
  </si>
  <si>
    <t>2018 Challenge Directives</t>
  </si>
  <si>
    <t>2018 Directives</t>
  </si>
  <si>
    <t>2018 WTTC Directives</t>
  </si>
  <si>
    <t>2018 World Cup Directives</t>
  </si>
  <si>
    <t>Total from event evaluation:</t>
  </si>
  <si>
    <t>FINAL CONTRIBUTION DETAILS (ONLY FOR USE BY THE CEO and HEAD OF WORLD TOUR)</t>
  </si>
  <si>
    <t>Bonus reccomendation:</t>
  </si>
  <si>
    <t>In case of something extremely positive, you should add at the end of the report under Bonus Reccommendation.</t>
  </si>
  <si>
    <t>for internal use only</t>
  </si>
  <si>
    <t>Total from Event Evaluation</t>
  </si>
  <si>
    <t>Bonus</t>
  </si>
  <si>
    <t>Final Total with added bonus:</t>
  </si>
  <si>
    <t>2018 World Tour Additional Contribution for Mixed Doubles:</t>
  </si>
  <si>
    <t>Bonus are rounded up to nearest 5%, ie.
95-100% = 100%
90-94.99% = 95%
85-89.99% = 90%
Unless something extremely positive or negative that can justify a different bonus adjustment.</t>
  </si>
  <si>
    <t>Rounded adjustment.</t>
  </si>
  <si>
    <t>TV Production overall</t>
  </si>
  <si>
    <t>Professional DJ</t>
  </si>
  <si>
    <t>Sound system and set-up</t>
  </si>
  <si>
    <t>Sports Presentation Lights (show aspect)</t>
  </si>
  <si>
    <t>Adequate number of hostesses</t>
  </si>
  <si>
    <t>Hostesses dressed in formal attire</t>
  </si>
  <si>
    <t>LOC Presenters' names given to ITTF on time</t>
  </si>
  <si>
    <t>Execution of the award ceremonies</t>
  </si>
  <si>
    <t>Award Ceremonies:</t>
  </si>
  <si>
    <t>Show court surrounds (implementation and tidiness)</t>
  </si>
  <si>
    <t>Show court floor stickers (implementation and quality)</t>
  </si>
  <si>
    <t>Other court surrounds (implementation, quality, tidiness)</t>
  </si>
  <si>
    <t>Posters/Banners</t>
  </si>
  <si>
    <t>Mixed Zone/Press Conference backdrops</t>
  </si>
  <si>
    <t>Marketing materials on VI material (pre-approval, implementation, quality, etc)</t>
  </si>
  <si>
    <t>Backdrop for venue</t>
  </si>
  <si>
    <t>Accreditation card</t>
  </si>
  <si>
    <t>Show table undercarriage</t>
  </si>
  <si>
    <t>Programme magazine</t>
  </si>
  <si>
    <t>Event look and feel</t>
  </si>
  <si>
    <t>Venue branded with the event visual identidy</t>
  </si>
  <si>
    <t>Spectators' attendance</t>
  </si>
  <si>
    <t>Ticket sales and promotion</t>
  </si>
  <si>
    <t>Local media attendance</t>
  </si>
  <si>
    <t>Variety of food</t>
  </si>
  <si>
    <t>Warm food</t>
  </si>
  <si>
    <t>Look and feel (dress up) of the lounge</t>
  </si>
  <si>
    <t>Location</t>
  </si>
  <si>
    <t xml:space="preserve">Service (cleaningness, frequency in filling in food and beverages etc) </t>
  </si>
  <si>
    <t>Variety of food and drinks</t>
  </si>
  <si>
    <t>Photos named</t>
  </si>
  <si>
    <t>Quality of photos</t>
  </si>
  <si>
    <t>Delivery time</t>
  </si>
  <si>
    <t>Quotes provided (quality, time, etc)</t>
  </si>
  <si>
    <t>Managing media in the FoP and mixed zone</t>
  </si>
  <si>
    <t>High-speed internet</t>
  </si>
  <si>
    <t>Accessible to the mixed zone and the FoP</t>
  </si>
  <si>
    <t>Adequate seats</t>
  </si>
  <si>
    <t>Allocated space for TV Rights holders</t>
  </si>
  <si>
    <t>Sufficient light according to guidelines</t>
  </si>
  <si>
    <t>Sufficient space</t>
  </si>
  <si>
    <t>Show court lighting</t>
  </si>
  <si>
    <t>Venue lights (playing conditions)</t>
  </si>
  <si>
    <t>Flooring (subfloor and sports floor)</t>
  </si>
  <si>
    <t>Table, nets</t>
  </si>
  <si>
    <r>
      <rPr>
        <b/>
        <i/>
        <sz val="10"/>
        <color theme="1"/>
        <rFont val="Verdana"/>
        <family val="2"/>
      </rPr>
      <t>Temperature</t>
    </r>
    <r>
      <rPr>
        <i/>
        <sz val="10"/>
        <color theme="1"/>
        <rFont val="Verdana"/>
        <family val="2"/>
      </rPr>
      <t xml:space="preserve"> (if heating/aircon were used rate here)</t>
    </r>
  </si>
  <si>
    <t>Airport transfer (clear signage, waiting time, comfort, etc)</t>
  </si>
  <si>
    <t>Regular shuttle (times, punctuality, quality, sufficient seats, etc).</t>
  </si>
  <si>
    <t>Level (in *****)</t>
  </si>
  <si>
    <t>Proximity to the venue</t>
  </si>
  <si>
    <t>Quality of food</t>
  </si>
  <si>
    <t>Meal hours and flexibility when matches finish late</t>
  </si>
  <si>
    <t>Internet for ITTF Staff</t>
  </si>
  <si>
    <t>Internet for delegations</t>
  </si>
  <si>
    <t>Prize Money payments</t>
  </si>
  <si>
    <t>Event Implementation:</t>
  </si>
  <si>
    <t>Professional staff and volunteers</t>
  </si>
  <si>
    <t>Internal and External Communication</t>
  </si>
  <si>
    <t>Media Guidelines</t>
  </si>
  <si>
    <t>TV Production Guidelines</t>
  </si>
  <si>
    <t>Sports Presentation Guidelines</t>
  </si>
  <si>
    <t>Sponsorships Implementation Document</t>
  </si>
  <si>
    <t>Items presented to winners, according to directives</t>
  </si>
  <si>
    <t>Decoration of the area for the award ceremonies</t>
  </si>
  <si>
    <t>Event website, social media implementation</t>
  </si>
  <si>
    <t>Cooperation with ITTF Staff  (On site and submitting information)</t>
  </si>
  <si>
    <t>Promotion (online and in the city)</t>
  </si>
  <si>
    <t>Playing Conditions (for both the competition and practice venues):</t>
  </si>
  <si>
    <r>
      <t xml:space="preserve">LED Surrounds running order (implementation) - </t>
    </r>
    <r>
      <rPr>
        <i/>
        <sz val="10"/>
        <color rgb="FFFF0000"/>
        <rFont val="Verdana"/>
        <family val="2"/>
      </rPr>
      <t>if applicable</t>
    </r>
  </si>
  <si>
    <t>Variety of refreshments</t>
  </si>
  <si>
    <t>Food &amp; Beverage (Hotel)</t>
  </si>
  <si>
    <t>Players Lounge (Venue)</t>
  </si>
  <si>
    <t>Challenge Directives</t>
  </si>
  <si>
    <t>Streaming (itTV):</t>
  </si>
  <si>
    <t>itTV Streaming Requirements</t>
  </si>
  <si>
    <t>Communication</t>
  </si>
  <si>
    <t>Camera Positions</t>
  </si>
  <si>
    <t>Working desk position</t>
  </si>
  <si>
    <t>On court interview cooperation</t>
  </si>
  <si>
    <t>Translators and hosts for on-court interviews</t>
  </si>
  <si>
    <t>Entertainment for spectators</t>
  </si>
  <si>
    <t>Medical Services</t>
  </si>
  <si>
    <t>Physiotherapist/Doctor on site</t>
  </si>
  <si>
    <t>XD</t>
  </si>
  <si>
    <t>First Stage:  2 Days</t>
  </si>
  <si>
    <t>paid in cash</t>
  </si>
  <si>
    <t>paid by bank transfer</t>
  </si>
  <si>
    <t>Challenge Plus</t>
  </si>
  <si>
    <t>Portugal (POR) - Challenge Plus</t>
  </si>
  <si>
    <t>Oman (OMA) - Challenge Plus</t>
  </si>
  <si>
    <t>Spain (ESP) - Challenge</t>
  </si>
  <si>
    <t>Slovenia (SLO) - Challenge</t>
  </si>
  <si>
    <t>Croatia (CRO) - Challenge</t>
  </si>
  <si>
    <t>Thailand (THA) - Challenge</t>
  </si>
  <si>
    <t>Pyongyang (PRK) - Challenge Plus</t>
  </si>
  <si>
    <t>Nigeria (NGR) - Challenge Plus</t>
  </si>
  <si>
    <t>Poland (POL) - Challenge</t>
  </si>
  <si>
    <t>TV Production (only for Challenge Plus):</t>
  </si>
  <si>
    <t>Yes</t>
  </si>
  <si>
    <t>No</t>
  </si>
  <si>
    <t>Write here your comments on why bonus should be paid! (TV production for regular Challenge events)</t>
  </si>
  <si>
    <r>
      <t xml:space="preserve">suggesting an increase or decrease in case of very positive or negative evaluations. </t>
    </r>
    <r>
      <rPr>
        <b/>
        <sz val="10"/>
        <color rgb="FFFF0000"/>
        <rFont val="Verdana"/>
        <family val="2"/>
      </rPr>
      <t>Please note that you should take care</t>
    </r>
  </si>
  <si>
    <t>not exceeding the maximum total for each section.</t>
  </si>
  <si>
    <t>Entries</t>
  </si>
  <si>
    <t>Number of players cancelled</t>
  </si>
  <si>
    <t>Total no shows</t>
  </si>
  <si>
    <t>Total number of players approved</t>
  </si>
  <si>
    <t>Numbers</t>
  </si>
  <si>
    <t>Final number of players present</t>
  </si>
  <si>
    <t>Additional comments:
(if TV production is available for regular Challenge events, please add a bonus recommendation at the end of the report - row 185)</t>
  </si>
  <si>
    <t>Adjustment from CEO and Head of Challenge</t>
  </si>
  <si>
    <t>Final total including adjustment from CEO and Head of Challenge</t>
  </si>
  <si>
    <r>
      <rPr>
        <b/>
        <i/>
        <sz val="10"/>
        <color rgb="FFFF0000"/>
        <rFont val="Verdana"/>
        <family val="2"/>
      </rPr>
      <t>Yes for Challenge</t>
    </r>
    <r>
      <rPr>
        <i/>
        <sz val="10"/>
        <color rgb="FFFF0000"/>
        <rFont val="Verdana"/>
        <family val="2"/>
      </rPr>
      <t xml:space="preserve"> </t>
    </r>
    <r>
      <rPr>
        <b/>
        <i/>
        <sz val="10"/>
        <color rgb="FFFF0000"/>
        <rFont val="Verdana"/>
        <family val="2"/>
      </rPr>
      <t>Plus</t>
    </r>
    <r>
      <rPr>
        <i/>
        <sz val="10"/>
        <color rgb="FFFF0000"/>
        <rFont val="Verdana"/>
        <family val="2"/>
      </rPr>
      <t xml:space="preserve"> </t>
    </r>
  </si>
  <si>
    <t>No for Challenge</t>
  </si>
  <si>
    <t>Please start by FIRST choosing the Event Tier in the respective tabs, so that you get the correct drop down list at the Event field.</t>
  </si>
  <si>
    <r>
      <t xml:space="preserve">LED Surrounds quality, if used </t>
    </r>
    <r>
      <rPr>
        <i/>
        <sz val="10"/>
        <color rgb="FFFF0000"/>
        <rFont val="Verdana"/>
        <family val="2"/>
      </rPr>
      <t>(select 'YES' or 'NO')</t>
    </r>
  </si>
  <si>
    <t>Belarus (BLR) - Challenge Plus</t>
  </si>
  <si>
    <t>Belgium (BEL) - Challenge Plus</t>
  </si>
  <si>
    <t>North American (CAN) - Challenge Plus</t>
  </si>
  <si>
    <t>Italy (ITA) - Challenge</t>
  </si>
  <si>
    <t>Live Scoring (available from Main Draw)</t>
  </si>
  <si>
    <t>2020 Challenge Series | Evaluation Form</t>
  </si>
  <si>
    <t>2020 | Referee Report</t>
  </si>
  <si>
    <t>2020 Challenge | Internal Use Evaluation Form</t>
  </si>
  <si>
    <t>This is the 2020 Evaluation Sheet ONLY for ITTF Challenge (Plus and Regular) events.</t>
  </si>
  <si>
    <t>2020 ITTF Challenge  |  Evaluation Form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</si>
</sst>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
    <numFmt numFmtId="165" formatCode="[$-409]d\-mmm\-yy;@"/>
    <numFmt numFmtId="166" formatCode="[$$-409]#,##0"/>
    <numFmt numFmtId="167" formatCode="0.0"/>
    <numFmt numFmtId="168" formatCode="[$-409]dd\-mmm\-yy;@"/>
  </numFmts>
  <fonts count="89" x14ac:knownFonts="1">
    <font>
      <sz val="12"/>
      <color theme="1"/>
      <name val="Calibri"/>
      <family val="2"/>
      <scheme val="minor"/>
    </font>
    <font>
      <sz val="8"/>
      <name val="Calibri"/>
      <family val="2"/>
    </font>
    <font>
      <b/>
      <sz val="9"/>
      <name val="Verdana"/>
      <family val="2"/>
    </font>
    <font>
      <sz val="9"/>
      <name val="Verdana"/>
      <family val="2"/>
    </font>
    <font>
      <sz val="10"/>
      <name val="Arial"/>
      <family val="2"/>
    </font>
    <font>
      <sz val="11"/>
      <name val="Verdana"/>
      <family val="2"/>
    </font>
    <font>
      <b/>
      <sz val="11"/>
      <name val="Verdana"/>
      <family val="2"/>
    </font>
    <font>
      <b/>
      <i/>
      <sz val="6"/>
      <color indexed="8"/>
      <name val="Verdana"/>
      <family val="2"/>
    </font>
    <font>
      <b/>
      <sz val="10"/>
      <name val="Verdana"/>
      <family val="2"/>
    </font>
    <font>
      <sz val="10"/>
      <name val="Verdana"/>
      <family val="2"/>
    </font>
    <font>
      <sz val="10"/>
      <name val="Exo 2 Bold Expanded"/>
    </font>
    <font>
      <i/>
      <sz val="9"/>
      <name val="Verdana"/>
      <family val="2"/>
    </font>
    <font>
      <b/>
      <i/>
      <sz val="9"/>
      <name val="Verdana"/>
      <family val="2"/>
    </font>
    <font>
      <i/>
      <sz val="10"/>
      <name val="Verdana"/>
      <family val="2"/>
    </font>
    <font>
      <b/>
      <sz val="10"/>
      <color indexed="10"/>
      <name val="Verdana"/>
      <family val="2"/>
    </font>
    <font>
      <sz val="10"/>
      <color indexed="10"/>
      <name val="Verdana"/>
      <family val="2"/>
    </font>
    <font>
      <b/>
      <sz val="12"/>
      <name val="Verdana"/>
      <family val="2"/>
    </font>
    <font>
      <b/>
      <sz val="10"/>
      <color indexed="9"/>
      <name val="Verdana"/>
      <family val="2"/>
    </font>
    <font>
      <b/>
      <sz val="14"/>
      <name val="Verdana"/>
      <family val="2"/>
    </font>
    <font>
      <sz val="8"/>
      <name val="Verdana"/>
      <family val="2"/>
    </font>
    <font>
      <b/>
      <sz val="20"/>
      <color indexed="10"/>
      <name val="Verdana"/>
      <family val="2"/>
    </font>
    <font>
      <b/>
      <sz val="15"/>
      <name val="Verdana"/>
      <family val="2"/>
    </font>
    <font>
      <b/>
      <sz val="8"/>
      <color indexed="81"/>
      <name val="Tahoma"/>
      <family val="2"/>
    </font>
    <font>
      <b/>
      <sz val="10"/>
      <name val="Exo 2 Bold Expanded"/>
    </font>
    <font>
      <sz val="12"/>
      <color theme="1"/>
      <name val="Verdana"/>
      <family val="2"/>
    </font>
    <font>
      <sz val="10"/>
      <color theme="1"/>
      <name val="Verdana"/>
      <family val="2"/>
    </font>
    <font>
      <sz val="9"/>
      <color theme="1"/>
      <name val="Verdana"/>
      <family val="2"/>
    </font>
    <font>
      <b/>
      <sz val="9"/>
      <color theme="1"/>
      <name val="Verdana"/>
      <family val="2"/>
    </font>
    <font>
      <sz val="8"/>
      <color theme="1"/>
      <name val="Verdana"/>
      <family val="2"/>
    </font>
    <font>
      <sz val="12"/>
      <color rgb="FF000000"/>
      <name val="Verdana"/>
      <family val="2"/>
    </font>
    <font>
      <sz val="10"/>
      <color rgb="FF000000"/>
      <name val="Verdana"/>
      <family val="2"/>
    </font>
    <font>
      <sz val="8"/>
      <color rgb="FF000000"/>
      <name val="Verdana"/>
      <family val="2"/>
    </font>
    <font>
      <b/>
      <sz val="9"/>
      <color theme="0"/>
      <name val="Verdana"/>
      <family val="2"/>
    </font>
    <font>
      <sz val="9"/>
      <color rgb="FF000000"/>
      <name val="Verdana"/>
      <family val="2"/>
    </font>
    <font>
      <b/>
      <sz val="11"/>
      <color theme="0"/>
      <name val="Verdana"/>
      <family val="2"/>
    </font>
    <font>
      <b/>
      <sz val="12"/>
      <color theme="1"/>
      <name val="Verdana"/>
      <family val="2"/>
    </font>
    <font>
      <b/>
      <sz val="9"/>
      <color rgb="FF000000"/>
      <name val="Verdana"/>
      <family val="2"/>
    </font>
    <font>
      <b/>
      <sz val="12"/>
      <color theme="1"/>
      <name val="Calibri"/>
      <family val="2"/>
      <scheme val="minor"/>
    </font>
    <font>
      <b/>
      <sz val="10"/>
      <color theme="1"/>
      <name val="Verdana"/>
      <family val="2"/>
    </font>
    <font>
      <sz val="11"/>
      <color theme="1"/>
      <name val="Verdana"/>
      <family val="2"/>
    </font>
    <font>
      <b/>
      <sz val="12"/>
      <color theme="0"/>
      <name val="Exo 2 Bold Expanded"/>
    </font>
    <font>
      <b/>
      <sz val="14"/>
      <color theme="0"/>
      <name val="Exo 2 Bold Expanded"/>
    </font>
    <font>
      <sz val="10"/>
      <color theme="1"/>
      <name val="Exo 2 Bold Expanded"/>
    </font>
    <font>
      <b/>
      <sz val="9"/>
      <color rgb="FFFFFFFF"/>
      <name val="Verdana"/>
      <family val="2"/>
    </font>
    <font>
      <b/>
      <sz val="10"/>
      <color theme="0"/>
      <name val="Verdana"/>
      <family val="2"/>
    </font>
    <font>
      <sz val="9"/>
      <color rgb="FFFF0000"/>
      <name val="Verdana"/>
      <family val="2"/>
    </font>
    <font>
      <sz val="10"/>
      <color theme="0"/>
      <name val="Exo 2 Bold Expanded"/>
    </font>
    <font>
      <i/>
      <sz val="10"/>
      <color theme="1"/>
      <name val="Verdana"/>
      <family val="2"/>
    </font>
    <font>
      <sz val="10"/>
      <color theme="1" tint="0.499984740745262"/>
      <name val="Verdana"/>
      <family val="2"/>
    </font>
    <font>
      <i/>
      <sz val="10"/>
      <color rgb="FFFF0000"/>
      <name val="Verdana"/>
      <family val="2"/>
    </font>
    <font>
      <b/>
      <sz val="10"/>
      <color rgb="FF000000"/>
      <name val="Verdana"/>
      <family val="2"/>
    </font>
    <font>
      <i/>
      <sz val="10"/>
      <color rgb="FF000000"/>
      <name val="Verdana"/>
      <family val="2"/>
    </font>
    <font>
      <sz val="10"/>
      <color rgb="FF808080"/>
      <name val="Verdana"/>
      <family val="2"/>
    </font>
    <font>
      <sz val="10"/>
      <color rgb="FFFFFFFF"/>
      <name val="Exo 2 Bold Expanded"/>
    </font>
    <font>
      <sz val="10"/>
      <color theme="1" tint="0.499984740745262"/>
      <name val="Exo 2 Bold Expanded"/>
    </font>
    <font>
      <b/>
      <sz val="10"/>
      <color theme="1" tint="0.499984740745262"/>
      <name val="Verdana"/>
      <family val="2"/>
    </font>
    <font>
      <b/>
      <sz val="10"/>
      <color rgb="FF004D40"/>
      <name val="Verdana"/>
      <family val="2"/>
    </font>
    <font>
      <i/>
      <sz val="8"/>
      <color rgb="FF004D40"/>
      <name val="Verdana"/>
      <family val="2"/>
    </font>
    <font>
      <b/>
      <sz val="11"/>
      <color rgb="FFFFFFFF"/>
      <name val="Verdana"/>
      <family val="2"/>
    </font>
    <font>
      <b/>
      <sz val="12"/>
      <color theme="0"/>
      <name val="Verdana"/>
      <family val="2"/>
    </font>
    <font>
      <i/>
      <sz val="10"/>
      <color rgb="FF004D40"/>
      <name val="Verdana"/>
      <family val="2"/>
    </font>
    <font>
      <u/>
      <sz val="10"/>
      <color theme="10"/>
      <name val="Arial"/>
      <family val="2"/>
    </font>
    <font>
      <i/>
      <u/>
      <sz val="9"/>
      <color rgb="FF004D40"/>
      <name val="Verdana"/>
      <family val="2"/>
    </font>
    <font>
      <i/>
      <sz val="8"/>
      <color theme="1"/>
      <name val="Verdana"/>
      <family val="2"/>
    </font>
    <font>
      <i/>
      <sz val="8"/>
      <color theme="1" tint="0.34998626667073579"/>
      <name val="Verdana"/>
      <family val="2"/>
    </font>
    <font>
      <b/>
      <i/>
      <sz val="24"/>
      <color rgb="FFFF0000"/>
      <name val="Verdana"/>
      <family val="2"/>
    </font>
    <font>
      <b/>
      <sz val="11"/>
      <color rgb="FFFFFFFF"/>
      <name val="Exo 2 Bold Expanded"/>
    </font>
    <font>
      <b/>
      <sz val="10"/>
      <color rgb="FF004D40"/>
      <name val="Exo 2 Bold Expanded"/>
    </font>
    <font>
      <b/>
      <sz val="6"/>
      <color rgb="FF004D40"/>
      <name val="Exo 2 Bold Expanded"/>
    </font>
    <font>
      <b/>
      <sz val="11"/>
      <color theme="0"/>
      <name val="Exo 2 Bold Expanded"/>
    </font>
    <font>
      <u/>
      <sz val="12"/>
      <color theme="11"/>
      <name val="Calibri"/>
      <family val="2"/>
      <scheme val="minor"/>
    </font>
    <font>
      <b/>
      <sz val="10"/>
      <color theme="0"/>
      <name val="Exo 2 Bold Expanded"/>
    </font>
    <font>
      <b/>
      <i/>
      <sz val="16"/>
      <color rgb="FFFF0000"/>
      <name val="Verdana"/>
      <family val="2"/>
    </font>
    <font>
      <sz val="11"/>
      <color rgb="FF000000"/>
      <name val="Verdana"/>
      <family val="2"/>
      <charset val="238"/>
    </font>
    <font>
      <b/>
      <i/>
      <u/>
      <sz val="11"/>
      <color rgb="FFFF0000"/>
      <name val="Verdana"/>
      <family val="2"/>
      <charset val="238"/>
    </font>
    <font>
      <sz val="9"/>
      <color rgb="FF000000"/>
      <name val="Exo 2 Bold Expanded"/>
    </font>
    <font>
      <b/>
      <sz val="10"/>
      <color rgb="FFFF0000"/>
      <name val="Verdana"/>
      <family val="2"/>
    </font>
    <font>
      <sz val="10"/>
      <color rgb="FF005E51"/>
      <name val="Exo 2 Bold Expanded"/>
    </font>
    <font>
      <b/>
      <i/>
      <sz val="10"/>
      <color theme="1"/>
      <name val="Verdana"/>
      <family val="2"/>
    </font>
    <font>
      <sz val="13"/>
      <color rgb="FF000000"/>
      <name val="Myriad Pro"/>
    </font>
    <font>
      <sz val="13"/>
      <color theme="1"/>
      <name val="Myriad Pro"/>
    </font>
    <font>
      <sz val="13"/>
      <color rgb="FF808080"/>
      <name val="Myriad Pro"/>
    </font>
    <font>
      <b/>
      <sz val="11"/>
      <color theme="0"/>
      <name val="Verdana"/>
      <family val="2"/>
      <charset val="238"/>
    </font>
    <font>
      <b/>
      <sz val="11"/>
      <color rgb="FFFF0000"/>
      <name val="Verdana"/>
      <family val="2"/>
      <charset val="238"/>
    </font>
    <font>
      <sz val="11"/>
      <name val="Verdana"/>
      <family val="2"/>
      <charset val="238"/>
    </font>
    <font>
      <b/>
      <sz val="11"/>
      <name val="Verdana"/>
      <family val="2"/>
      <charset val="238"/>
    </font>
    <font>
      <b/>
      <sz val="11"/>
      <color theme="1"/>
      <name val="Verdana"/>
      <family val="2"/>
      <charset val="238"/>
    </font>
    <font>
      <sz val="11"/>
      <color rgb="FFFF0000"/>
      <name val="Verdana"/>
      <family val="2"/>
      <charset val="238"/>
    </font>
    <font>
      <b/>
      <i/>
      <sz val="10"/>
      <color rgb="FFFF0000"/>
      <name val="Verdana"/>
      <family val="2"/>
    </font>
  </fonts>
  <fills count="22">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theme="0"/>
        <bgColor indexed="64"/>
      </patternFill>
    </fill>
    <fill>
      <patternFill patternType="solid">
        <fgColor rgb="FFFFFFFF"/>
        <bgColor rgb="FF000000"/>
      </patternFill>
    </fill>
    <fill>
      <patternFill patternType="solid">
        <fgColor theme="1"/>
        <bgColor indexed="64"/>
      </patternFill>
    </fill>
    <fill>
      <patternFill patternType="solid">
        <fgColor rgb="FFD9D9D9"/>
        <bgColor rgb="FF000000"/>
      </patternFill>
    </fill>
    <fill>
      <patternFill patternType="solid">
        <fgColor theme="0" tint="-0.14999847407452621"/>
        <bgColor indexed="64"/>
      </patternFill>
    </fill>
    <fill>
      <patternFill patternType="solid">
        <fgColor rgb="FF004D40"/>
        <bgColor indexed="64"/>
      </patternFill>
    </fill>
    <fill>
      <patternFill patternType="solid">
        <fgColor theme="0" tint="-4.9989318521683403E-2"/>
        <bgColor indexed="64"/>
      </patternFill>
    </fill>
    <fill>
      <patternFill patternType="solid">
        <fgColor rgb="FFD9EEE0"/>
        <bgColor indexed="64"/>
      </patternFill>
    </fill>
    <fill>
      <patternFill patternType="solid">
        <fgColor rgb="FFF2F2F2"/>
        <bgColor rgb="FF000000"/>
      </patternFill>
    </fill>
    <fill>
      <patternFill patternType="solid">
        <fgColor rgb="FFD9EEE0"/>
        <bgColor rgb="FF000000"/>
      </patternFill>
    </fill>
    <fill>
      <patternFill patternType="solid">
        <fgColor rgb="FF004D40"/>
        <bgColor rgb="FF000000"/>
      </patternFill>
    </fill>
    <fill>
      <patternFill patternType="solid">
        <fgColor theme="0" tint="-4.9989318521683403E-2"/>
        <bgColor rgb="FF000000"/>
      </patternFill>
    </fill>
    <fill>
      <patternFill patternType="solid">
        <fgColor theme="1"/>
        <bgColor rgb="FF000000"/>
      </patternFill>
    </fill>
    <fill>
      <patternFill patternType="solid">
        <fgColor theme="0"/>
        <bgColor rgb="FF000000"/>
      </patternFill>
    </fill>
    <fill>
      <patternFill patternType="solid">
        <fgColor theme="1" tint="0.14999847407452621"/>
        <bgColor indexed="64"/>
      </patternFill>
    </fill>
    <fill>
      <patternFill patternType="solid">
        <fgColor theme="1" tint="0.14999847407452621"/>
        <bgColor rgb="FF000000"/>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style="thin">
        <color auto="1"/>
      </right>
      <top/>
      <bottom/>
      <diagonal/>
    </border>
    <border>
      <left style="hair">
        <color auto="1"/>
      </left>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bottom style="hair">
        <color auto="1"/>
      </bottom>
      <diagonal/>
    </border>
    <border>
      <left/>
      <right style="hair">
        <color auto="1"/>
      </right>
      <top/>
      <bottom/>
      <diagonal/>
    </border>
    <border>
      <left style="thin">
        <color auto="1"/>
      </left>
      <right style="thin">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rgb="FF808080"/>
      </right>
      <top/>
      <bottom/>
      <diagonal/>
    </border>
    <border>
      <left/>
      <right/>
      <top style="thin">
        <color rgb="FF808080"/>
      </top>
      <bottom style="thin">
        <color rgb="FF808080"/>
      </bottom>
      <diagonal/>
    </border>
    <border>
      <left style="thin">
        <color theme="1" tint="0.499984740745262"/>
      </left>
      <right/>
      <top style="thin">
        <color theme="1" tint="0.499984740745262"/>
      </top>
      <bottom style="thin">
        <color rgb="FF808080"/>
      </bottom>
      <diagonal/>
    </border>
    <border>
      <left/>
      <right style="thin">
        <color rgb="FF808080"/>
      </right>
      <top style="thin">
        <color theme="1" tint="0.499984740745262"/>
      </top>
      <bottom style="thin">
        <color rgb="FF808080"/>
      </bottom>
      <diagonal/>
    </border>
    <border>
      <left style="thin">
        <color theme="1" tint="0.499984740745262"/>
      </left>
      <right/>
      <top style="thin">
        <color rgb="FF808080"/>
      </top>
      <bottom style="thin">
        <color theme="1" tint="0.499984740745262"/>
      </bottom>
      <diagonal/>
    </border>
    <border>
      <left/>
      <right style="thin">
        <color rgb="FF808080"/>
      </right>
      <top style="thin">
        <color rgb="FF808080"/>
      </top>
      <bottom style="thin">
        <color theme="1" tint="0.499984740745262"/>
      </bottom>
      <diagonal/>
    </border>
    <border>
      <left style="thin">
        <color theme="1" tint="0.499984740745262"/>
      </left>
      <right/>
      <top style="thin">
        <color rgb="FF808080"/>
      </top>
      <bottom style="thin">
        <color rgb="FF808080"/>
      </bottom>
      <diagonal/>
    </border>
    <border>
      <left/>
      <right style="thin">
        <color theme="1" tint="0.499984740745262"/>
      </right>
      <top style="thin">
        <color rgb="FF808080"/>
      </top>
      <bottom style="thin">
        <color rgb="FF808080"/>
      </bottom>
      <diagonal/>
    </border>
    <border>
      <left/>
      <right style="thin">
        <color rgb="FF808080"/>
      </right>
      <top style="thin">
        <color theme="1" tint="0.499984740745262"/>
      </top>
      <bottom style="thin">
        <color theme="1" tint="0.499984740745262"/>
      </bottom>
      <diagonal/>
    </border>
  </borders>
  <cellStyleXfs count="87">
    <xf numFmtId="0" fontId="0" fillId="0" borderId="0"/>
    <xf numFmtId="0" fontId="61" fillId="0" borderId="0" applyNumberFormat="0" applyFill="0" applyBorder="0" applyAlignment="0" applyProtection="0">
      <alignment vertical="top"/>
      <protection locked="0"/>
    </xf>
    <xf numFmtId="0" fontId="4"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cellStyleXfs>
  <cellXfs count="524">
    <xf numFmtId="0" fontId="0" fillId="0" borderId="0" xfId="0"/>
    <xf numFmtId="0" fontId="24" fillId="6" borderId="0" xfId="0" applyFont="1" applyFill="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6" borderId="0" xfId="0" applyFont="1" applyFill="1" applyAlignment="1">
      <alignment horizontal="left" vertical="center"/>
    </xf>
    <xf numFmtId="0" fontId="26" fillId="6" borderId="0" xfId="0" applyFont="1" applyFill="1" applyAlignment="1">
      <alignment horizontal="center" vertical="center"/>
    </xf>
    <xf numFmtId="0" fontId="26"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left" vertical="center"/>
    </xf>
    <xf numFmtId="0" fontId="26" fillId="6" borderId="0" xfId="0" applyFont="1" applyFill="1" applyAlignment="1">
      <alignment vertical="center"/>
    </xf>
    <xf numFmtId="0" fontId="27" fillId="6" borderId="0" xfId="0" applyFont="1" applyFill="1" applyAlignment="1">
      <alignment horizontal="left" vertical="center"/>
    </xf>
    <xf numFmtId="0" fontId="24" fillId="6" borderId="0" xfId="0" applyFont="1" applyFill="1" applyAlignment="1">
      <alignment horizontal="left" vertical="center" shrinkToFit="1"/>
    </xf>
    <xf numFmtId="0" fontId="26" fillId="6" borderId="0" xfId="0" applyFont="1" applyFill="1" applyAlignment="1">
      <alignment horizontal="left" vertical="center" shrinkToFit="1"/>
    </xf>
    <xf numFmtId="0" fontId="24" fillId="0" borderId="0" xfId="0" applyFont="1" applyAlignment="1">
      <alignment horizontal="left" vertical="center" shrinkToFit="1"/>
    </xf>
    <xf numFmtId="0" fontId="29" fillId="7" borderId="0" xfId="0" applyFont="1" applyFill="1" applyAlignment="1">
      <alignment horizontal="left" vertical="center"/>
    </xf>
    <xf numFmtId="0" fontId="30" fillId="0" borderId="0" xfId="0" applyFont="1" applyAlignment="1">
      <alignment horizontal="left" vertical="center"/>
    </xf>
    <xf numFmtId="0" fontId="29" fillId="0" borderId="0" xfId="0" applyFont="1" applyAlignment="1">
      <alignment horizontal="left" vertical="center"/>
    </xf>
    <xf numFmtId="0" fontId="31" fillId="0" borderId="0" xfId="0" applyFont="1" applyAlignment="1">
      <alignment horizontal="left" vertical="center"/>
    </xf>
    <xf numFmtId="0" fontId="32" fillId="6" borderId="0" xfId="0" applyFont="1" applyFill="1" applyAlignment="1">
      <alignment horizontal="left" vertical="center" shrinkToFit="1"/>
    </xf>
    <xf numFmtId="0" fontId="32" fillId="6" borderId="0" xfId="0" applyFont="1" applyFill="1" applyAlignment="1">
      <alignment horizontal="center" vertical="center" shrinkToFit="1"/>
    </xf>
    <xf numFmtId="9" fontId="32" fillId="6" borderId="0" xfId="0" applyNumberFormat="1" applyFont="1" applyFill="1" applyAlignment="1">
      <alignment horizontal="center" vertical="center"/>
    </xf>
    <xf numFmtId="0" fontId="32" fillId="6" borderId="0" xfId="0" applyFont="1" applyFill="1" applyAlignment="1">
      <alignment horizontal="center" vertical="center"/>
    </xf>
    <xf numFmtId="164" fontId="32" fillId="6" borderId="0" xfId="0" applyNumberFormat="1" applyFont="1" applyFill="1" applyAlignment="1">
      <alignment horizontal="center" vertical="center"/>
    </xf>
    <xf numFmtId="164" fontId="26" fillId="0" borderId="0" xfId="0" applyNumberFormat="1" applyFont="1" applyAlignment="1">
      <alignment horizontal="center" vertical="center"/>
    </xf>
    <xf numFmtId="0" fontId="32" fillId="8" borderId="0" xfId="0" applyFont="1" applyFill="1" applyAlignment="1">
      <alignment horizontal="left" vertical="center"/>
    </xf>
    <xf numFmtId="9" fontId="26" fillId="0" borderId="0" xfId="0" applyNumberFormat="1" applyFont="1" applyAlignment="1">
      <alignment horizontal="center" vertical="center"/>
    </xf>
    <xf numFmtId="9" fontId="26" fillId="6" borderId="0" xfId="0" applyNumberFormat="1" applyFont="1" applyFill="1" applyAlignment="1">
      <alignment horizontal="center" vertical="center"/>
    </xf>
    <xf numFmtId="164" fontId="26" fillId="6" borderId="0" xfId="0" applyNumberFormat="1" applyFont="1" applyFill="1" applyAlignment="1">
      <alignment horizontal="center" vertical="center"/>
    </xf>
    <xf numFmtId="0" fontId="26" fillId="6" borderId="0" xfId="0" applyFont="1" applyFill="1" applyAlignment="1">
      <alignment horizontal="center" vertical="center" wrapText="1" shrinkToFit="1"/>
    </xf>
    <xf numFmtId="165" fontId="26" fillId="6" borderId="32" xfId="0" applyNumberFormat="1" applyFont="1" applyFill="1" applyBorder="1" applyAlignment="1" applyProtection="1">
      <alignment vertical="center"/>
      <protection locked="0"/>
    </xf>
    <xf numFmtId="0" fontId="33" fillId="7" borderId="0" xfId="0" applyFont="1" applyFill="1" applyAlignment="1">
      <alignment horizontal="left" vertical="center"/>
    </xf>
    <xf numFmtId="0" fontId="5" fillId="0" borderId="0" xfId="2" applyFont="1"/>
    <xf numFmtId="0" fontId="35" fillId="6" borderId="0" xfId="0" applyFont="1" applyFill="1" applyAlignment="1">
      <alignment horizontal="left" vertical="center"/>
    </xf>
    <xf numFmtId="0" fontId="35" fillId="0" borderId="0" xfId="0" applyFont="1" applyAlignment="1">
      <alignment horizontal="left" vertical="center"/>
    </xf>
    <xf numFmtId="0" fontId="37" fillId="0" borderId="0" xfId="0" applyFont="1"/>
    <xf numFmtId="0" fontId="32" fillId="11" borderId="0" xfId="0" applyFont="1" applyFill="1" applyAlignment="1">
      <alignment vertical="center"/>
    </xf>
    <xf numFmtId="0" fontId="32" fillId="11" borderId="0" xfId="0" applyFont="1" applyFill="1" applyAlignment="1">
      <alignment vertical="center" shrinkToFit="1"/>
    </xf>
    <xf numFmtId="0" fontId="34" fillId="11" borderId="0" xfId="0" applyFont="1" applyFill="1" applyAlignment="1">
      <alignment vertical="center"/>
    </xf>
    <xf numFmtId="165" fontId="25" fillId="6" borderId="32" xfId="0" applyNumberFormat="1" applyFont="1" applyFill="1" applyBorder="1" applyAlignment="1" applyProtection="1">
      <alignment horizontal="center" vertical="center" shrinkToFit="1"/>
      <protection locked="0"/>
    </xf>
    <xf numFmtId="0" fontId="25" fillId="6" borderId="0" xfId="0" applyFont="1" applyFill="1" applyAlignment="1">
      <alignment vertical="center" shrinkToFit="1"/>
    </xf>
    <xf numFmtId="0" fontId="25" fillId="6" borderId="0" xfId="0" applyFont="1" applyFill="1" applyAlignment="1">
      <alignment horizontal="left" vertical="center" shrinkToFit="1"/>
    </xf>
    <xf numFmtId="0" fontId="38" fillId="6" borderId="0" xfId="0" applyFont="1" applyFill="1" applyAlignment="1">
      <alignment horizontal="left" vertical="center" shrinkToFit="1"/>
    </xf>
    <xf numFmtId="0" fontId="44" fillId="8" borderId="0" xfId="0" applyFont="1" applyFill="1" applyAlignment="1">
      <alignment horizontal="left" vertical="center" shrinkToFit="1"/>
    </xf>
    <xf numFmtId="0" fontId="25" fillId="0" borderId="0" xfId="0" applyFont="1" applyAlignment="1">
      <alignment horizontal="left" vertical="center" shrinkToFit="1"/>
    </xf>
    <xf numFmtId="164" fontId="25" fillId="0" borderId="0" xfId="0" applyNumberFormat="1" applyFont="1" applyAlignment="1">
      <alignment horizontal="center" vertical="center" shrinkToFit="1"/>
    </xf>
    <xf numFmtId="0" fontId="25" fillId="6" borderId="0" xfId="0" applyFont="1" applyFill="1" applyAlignment="1">
      <alignment horizontal="center" vertical="center" shrinkToFit="1"/>
    </xf>
    <xf numFmtId="0" fontId="38" fillId="6" borderId="0" xfId="0" applyFont="1" applyFill="1" applyAlignment="1">
      <alignment vertical="center" shrinkToFit="1"/>
    </xf>
    <xf numFmtId="0" fontId="30" fillId="7" borderId="0" xfId="0" applyFont="1" applyFill="1" applyAlignment="1">
      <alignment vertical="center" shrinkToFit="1"/>
    </xf>
    <xf numFmtId="0" fontId="30" fillId="7" borderId="0" xfId="0" applyFont="1" applyFill="1" applyAlignment="1">
      <alignment horizontal="left" vertical="center" shrinkToFit="1"/>
    </xf>
    <xf numFmtId="0" fontId="50" fillId="7" borderId="0" xfId="0" applyFont="1" applyFill="1" applyAlignment="1">
      <alignment horizontal="left" vertical="center" shrinkToFit="1"/>
    </xf>
    <xf numFmtId="0" fontId="30" fillId="0" borderId="0" xfId="0" applyFont="1" applyAlignment="1">
      <alignment horizontal="left" vertical="center" shrinkToFit="1"/>
    </xf>
    <xf numFmtId="0" fontId="49" fillId="6" borderId="0" xfId="0" applyFont="1" applyFill="1" applyAlignment="1">
      <alignment vertical="center" shrinkToFit="1"/>
    </xf>
    <xf numFmtId="9" fontId="48" fillId="6" borderId="0" xfId="0" applyNumberFormat="1" applyFont="1" applyFill="1" applyAlignment="1">
      <alignment horizontal="center" vertical="center" shrinkToFit="1"/>
    </xf>
    <xf numFmtId="164" fontId="48" fillId="6" borderId="0" xfId="0" applyNumberFormat="1" applyFont="1" applyFill="1" applyAlignment="1">
      <alignment horizontal="center" vertical="center" shrinkToFit="1"/>
    </xf>
    <xf numFmtId="9" fontId="25" fillId="6" borderId="0" xfId="0" applyNumberFormat="1" applyFont="1" applyFill="1" applyAlignment="1">
      <alignment horizontal="center" vertical="center" shrinkToFit="1"/>
    </xf>
    <xf numFmtId="164" fontId="25" fillId="6" borderId="0" xfId="0" applyNumberFormat="1" applyFont="1" applyFill="1" applyAlignment="1">
      <alignment horizontal="center" vertical="center" shrinkToFit="1"/>
    </xf>
    <xf numFmtId="0" fontId="49" fillId="7" borderId="0" xfId="0" applyFont="1" applyFill="1" applyAlignment="1">
      <alignment vertical="center" shrinkToFit="1"/>
    </xf>
    <xf numFmtId="0" fontId="50" fillId="7" borderId="0" xfId="0" applyFont="1" applyFill="1" applyAlignment="1">
      <alignment vertical="center" shrinkToFit="1"/>
    </xf>
    <xf numFmtId="0" fontId="30" fillId="7" borderId="0" xfId="0" applyFont="1" applyFill="1" applyAlignment="1">
      <alignment horizontal="center" vertical="center" shrinkToFit="1"/>
    </xf>
    <xf numFmtId="9" fontId="52" fillId="7" borderId="0" xfId="0" applyNumberFormat="1" applyFont="1" applyFill="1" applyAlignment="1">
      <alignment horizontal="center" vertical="center" shrinkToFit="1"/>
    </xf>
    <xf numFmtId="164" fontId="52" fillId="7" borderId="0" xfId="0" applyNumberFormat="1" applyFont="1" applyFill="1" applyAlignment="1">
      <alignment horizontal="center" vertical="center" shrinkToFit="1"/>
    </xf>
    <xf numFmtId="9" fontId="30" fillId="7" borderId="0" xfId="0" applyNumberFormat="1" applyFont="1" applyFill="1" applyAlignment="1">
      <alignment horizontal="center" vertical="center" shrinkToFit="1"/>
    </xf>
    <xf numFmtId="164" fontId="30" fillId="7" borderId="0" xfId="0" applyNumberFormat="1" applyFont="1" applyFill="1" applyAlignment="1">
      <alignment horizontal="center" vertical="center" shrinkToFit="1"/>
    </xf>
    <xf numFmtId="0" fontId="44" fillId="6" borderId="0" xfId="0" applyFont="1" applyFill="1" applyAlignment="1">
      <alignment vertical="center" shrinkToFit="1"/>
    </xf>
    <xf numFmtId="0" fontId="44" fillId="6" borderId="0" xfId="0" applyFont="1" applyFill="1" applyAlignment="1">
      <alignment horizontal="left" vertical="center" shrinkToFit="1"/>
    </xf>
    <xf numFmtId="0" fontId="44" fillId="6" borderId="0" xfId="0" applyFont="1" applyFill="1" applyAlignment="1">
      <alignment horizontal="center" vertical="center" shrinkToFit="1"/>
    </xf>
    <xf numFmtId="9" fontId="44" fillId="6" borderId="0" xfId="0" applyNumberFormat="1" applyFont="1" applyFill="1" applyAlignment="1">
      <alignment horizontal="center" vertical="center" shrinkToFit="1"/>
    </xf>
    <xf numFmtId="164" fontId="44" fillId="6" borderId="0" xfId="0" applyNumberFormat="1" applyFont="1" applyFill="1" applyAlignment="1">
      <alignment horizontal="center" vertical="center" shrinkToFit="1"/>
    </xf>
    <xf numFmtId="0" fontId="25" fillId="0" borderId="0" xfId="0" applyFont="1" applyAlignment="1">
      <alignment vertical="center" shrinkToFit="1"/>
    </xf>
    <xf numFmtId="0" fontId="38" fillId="0" borderId="0" xfId="0" applyFont="1" applyAlignment="1">
      <alignment horizontal="left" vertical="center" shrinkToFit="1"/>
    </xf>
    <xf numFmtId="0" fontId="9" fillId="6" borderId="0" xfId="2" applyFont="1" applyFill="1" applyAlignment="1">
      <alignment vertical="center"/>
    </xf>
    <xf numFmtId="0" fontId="9" fillId="2" borderId="0" xfId="2" applyFont="1" applyFill="1" applyAlignment="1">
      <alignment vertical="center"/>
    </xf>
    <xf numFmtId="0" fontId="9" fillId="0" borderId="0" xfId="2" applyFont="1" applyAlignment="1">
      <alignment vertical="center"/>
    </xf>
    <xf numFmtId="0" fontId="8" fillId="12" borderId="1" xfId="2" applyFont="1" applyFill="1" applyBorder="1" applyAlignment="1" applyProtection="1">
      <alignment horizontal="center" vertical="center"/>
      <protection locked="0"/>
    </xf>
    <xf numFmtId="0" fontId="9" fillId="10" borderId="0" xfId="2" applyFont="1" applyFill="1" applyAlignment="1">
      <alignment vertical="center"/>
    </xf>
    <xf numFmtId="0" fontId="17" fillId="2" borderId="0" xfId="2" applyFont="1" applyFill="1" applyAlignment="1">
      <alignment vertical="center"/>
    </xf>
    <xf numFmtId="0" fontId="17" fillId="2" borderId="0" xfId="2" applyFont="1" applyFill="1" applyAlignment="1">
      <alignment horizontal="right" vertical="center"/>
    </xf>
    <xf numFmtId="0" fontId="9" fillId="6" borderId="0" xfId="2" applyFont="1" applyFill="1" applyAlignment="1">
      <alignment horizontal="center" vertical="center"/>
    </xf>
    <xf numFmtId="0" fontId="9" fillId="12" borderId="0" xfId="2" applyFont="1" applyFill="1" applyAlignment="1">
      <alignment vertical="center"/>
    </xf>
    <xf numFmtId="0" fontId="67" fillId="12" borderId="0" xfId="2" applyFont="1" applyFill="1" applyAlignment="1">
      <alignment horizontal="left" vertical="center"/>
    </xf>
    <xf numFmtId="0" fontId="67" fillId="12" borderId="0" xfId="2" applyFont="1" applyFill="1" applyAlignment="1">
      <alignment vertical="center"/>
    </xf>
    <xf numFmtId="0" fontId="68" fillId="12" borderId="0" xfId="2" applyFont="1" applyFill="1" applyAlignment="1">
      <alignment vertical="top" wrapText="1" shrinkToFit="1"/>
    </xf>
    <xf numFmtId="0" fontId="69" fillId="20" borderId="13" xfId="2" applyFont="1" applyFill="1" applyBorder="1" applyAlignment="1">
      <alignment horizontal="center" vertical="center"/>
    </xf>
    <xf numFmtId="0" fontId="46" fillId="11" borderId="0" xfId="2" applyFont="1" applyFill="1" applyAlignment="1">
      <alignment vertical="center"/>
    </xf>
    <xf numFmtId="0" fontId="23" fillId="6" borderId="0" xfId="2" applyFont="1" applyFill="1" applyAlignment="1">
      <alignment vertical="center"/>
    </xf>
    <xf numFmtId="0" fontId="8" fillId="13" borderId="0" xfId="2" applyFont="1" applyFill="1" applyAlignment="1">
      <alignment vertical="center"/>
    </xf>
    <xf numFmtId="0" fontId="8" fillId="13" borderId="37" xfId="0" applyFont="1" applyFill="1" applyBorder="1" applyAlignment="1">
      <alignment horizontal="center" vertical="center" shrinkToFit="1"/>
    </xf>
    <xf numFmtId="0" fontId="49" fillId="6" borderId="0" xfId="0" applyFont="1" applyFill="1" applyAlignment="1">
      <alignment horizontal="left" vertical="center" shrinkToFit="1"/>
    </xf>
    <xf numFmtId="0" fontId="9" fillId="11" borderId="0" xfId="2" applyFont="1" applyFill="1" applyAlignment="1">
      <alignment vertical="center"/>
    </xf>
    <xf numFmtId="0" fontId="58" fillId="19" borderId="0" xfId="2" applyFont="1" applyFill="1" applyAlignment="1">
      <alignment vertical="center"/>
    </xf>
    <xf numFmtId="0" fontId="8" fillId="6" borderId="0" xfId="2" applyFont="1" applyFill="1" applyAlignment="1">
      <alignment vertical="center"/>
    </xf>
    <xf numFmtId="0" fontId="9" fillId="13" borderId="0" xfId="2" applyFont="1" applyFill="1" applyAlignment="1">
      <alignment vertical="center"/>
    </xf>
    <xf numFmtId="0" fontId="9" fillId="13" borderId="0" xfId="2" applyFont="1" applyFill="1" applyAlignment="1">
      <alignment horizontal="center" vertical="center"/>
    </xf>
    <xf numFmtId="0" fontId="13" fillId="3" borderId="0" xfId="2" applyFont="1" applyFill="1" applyAlignment="1">
      <alignment horizontal="center" vertical="center"/>
    </xf>
    <xf numFmtId="0" fontId="9" fillId="0" borderId="0" xfId="2" applyFont="1" applyAlignment="1">
      <alignment horizontal="center" vertical="center"/>
    </xf>
    <xf numFmtId="0" fontId="9" fillId="4" borderId="0" xfId="2" applyFont="1" applyFill="1" applyAlignment="1">
      <alignment vertical="center"/>
    </xf>
    <xf numFmtId="0" fontId="13" fillId="5" borderId="0" xfId="2" applyFont="1" applyFill="1" applyAlignment="1">
      <alignment horizontal="center" vertical="center"/>
    </xf>
    <xf numFmtId="0" fontId="9" fillId="5" borderId="0" xfId="2" applyFont="1" applyFill="1" applyAlignment="1">
      <alignment horizontal="center" vertical="center"/>
    </xf>
    <xf numFmtId="0" fontId="9" fillId="5" borderId="0" xfId="2" applyFont="1" applyFill="1" applyAlignment="1">
      <alignment vertical="center"/>
    </xf>
    <xf numFmtId="0" fontId="14" fillId="0" borderId="1" xfId="2" applyFont="1" applyBorder="1" applyAlignment="1">
      <alignment horizontal="center" vertical="center"/>
    </xf>
    <xf numFmtId="0" fontId="13" fillId="3" borderId="0" xfId="2" applyFont="1" applyFill="1" applyAlignment="1">
      <alignment vertical="center"/>
    </xf>
    <xf numFmtId="0" fontId="59" fillId="20" borderId="0" xfId="2" applyFont="1" applyFill="1" applyAlignment="1">
      <alignment vertical="center"/>
    </xf>
    <xf numFmtId="0" fontId="13" fillId="6" borderId="0" xfId="2" applyFont="1" applyFill="1" applyAlignment="1">
      <alignment vertical="center"/>
    </xf>
    <xf numFmtId="0" fontId="16" fillId="10" borderId="2" xfId="2" applyFont="1" applyFill="1" applyBorder="1" applyAlignment="1">
      <alignment vertical="center"/>
    </xf>
    <xf numFmtId="0" fontId="16" fillId="10" borderId="3" xfId="2" applyFont="1" applyFill="1" applyBorder="1" applyAlignment="1">
      <alignment vertical="center"/>
    </xf>
    <xf numFmtId="164" fontId="25" fillId="6" borderId="0" xfId="0" applyNumberFormat="1" applyFont="1" applyFill="1" applyAlignment="1">
      <alignment horizontal="left" vertical="center" shrinkToFit="1"/>
    </xf>
    <xf numFmtId="164" fontId="30" fillId="7" borderId="0" xfId="0" applyNumberFormat="1" applyFont="1" applyFill="1" applyAlignment="1">
      <alignment horizontal="left" vertical="center" shrinkToFit="1"/>
    </xf>
    <xf numFmtId="164" fontId="25" fillId="0" borderId="0" xfId="0" applyNumberFormat="1" applyFont="1" applyAlignment="1">
      <alignment horizontal="left" vertical="center" shrinkToFit="1"/>
    </xf>
    <xf numFmtId="0" fontId="8" fillId="12" borderId="37" xfId="0" applyFont="1" applyFill="1" applyBorder="1" applyAlignment="1" applyProtection="1">
      <alignment vertical="center" shrinkToFit="1"/>
      <protection locked="0"/>
    </xf>
    <xf numFmtId="165" fontId="8" fillId="12" borderId="37" xfId="0" applyNumberFormat="1" applyFont="1" applyFill="1" applyBorder="1" applyAlignment="1">
      <alignment vertical="center" shrinkToFit="1"/>
    </xf>
    <xf numFmtId="0" fontId="50" fillId="19" borderId="0" xfId="0" applyFont="1" applyFill="1" applyAlignment="1">
      <alignment horizontal="left" vertical="center" shrinkToFit="1"/>
    </xf>
    <xf numFmtId="0" fontId="30" fillId="19" borderId="0" xfId="0" applyFont="1" applyFill="1" applyAlignment="1">
      <alignment horizontal="left" vertical="center" shrinkToFit="1"/>
    </xf>
    <xf numFmtId="0" fontId="24" fillId="6" borderId="0" xfId="0" applyFont="1" applyFill="1" applyAlignment="1">
      <alignment horizontal="right" vertical="center"/>
    </xf>
    <xf numFmtId="0" fontId="24" fillId="11" borderId="0" xfId="0" applyFont="1" applyFill="1" applyAlignment="1">
      <alignment horizontal="left" vertical="center"/>
    </xf>
    <xf numFmtId="0" fontId="24" fillId="6" borderId="0" xfId="0" applyFont="1" applyFill="1" applyAlignment="1">
      <alignment vertical="center"/>
    </xf>
    <xf numFmtId="0" fontId="39" fillId="6" borderId="0" xfId="0" applyFont="1" applyFill="1" applyAlignment="1">
      <alignment horizontal="right" vertical="center"/>
    </xf>
    <xf numFmtId="0" fontId="25" fillId="6" borderId="0" xfId="0" applyFont="1" applyFill="1" applyAlignment="1">
      <alignment vertical="center"/>
    </xf>
    <xf numFmtId="0" fontId="26" fillId="6" borderId="0" xfId="0" applyFont="1" applyFill="1" applyAlignment="1">
      <alignment horizontal="right" vertical="center"/>
    </xf>
    <xf numFmtId="0" fontId="25" fillId="6" borderId="0" xfId="0" applyFont="1" applyFill="1" applyAlignment="1">
      <alignment horizontal="left" vertical="center"/>
    </xf>
    <xf numFmtId="0" fontId="9" fillId="6" borderId="0" xfId="0" applyFont="1" applyFill="1" applyAlignment="1">
      <alignment horizontal="center" vertical="center"/>
    </xf>
    <xf numFmtId="0" fontId="27" fillId="6" borderId="0" xfId="0" applyFont="1" applyFill="1" applyAlignment="1">
      <alignment horizontal="right" vertical="center"/>
    </xf>
    <xf numFmtId="0" fontId="38" fillId="6" borderId="0" xfId="0" applyFont="1" applyFill="1" applyAlignment="1">
      <alignment horizontal="left" vertical="center"/>
    </xf>
    <xf numFmtId="0" fontId="25" fillId="6" borderId="33" xfId="0" applyFont="1" applyFill="1" applyBorder="1" applyAlignment="1">
      <alignment horizontal="left" vertical="center" shrinkToFit="1"/>
    </xf>
    <xf numFmtId="0" fontId="25" fillId="6" borderId="34" xfId="0" applyFont="1" applyFill="1" applyBorder="1" applyAlignment="1">
      <alignment horizontal="left" vertical="center" shrinkToFit="1"/>
    </xf>
    <xf numFmtId="0" fontId="8" fillId="6" borderId="0" xfId="0" applyFont="1" applyFill="1" applyAlignment="1">
      <alignment horizontal="center" vertical="center"/>
    </xf>
    <xf numFmtId="0" fontId="24" fillId="0" borderId="0" xfId="0" applyFont="1" applyAlignment="1">
      <alignment horizontal="right" vertical="center"/>
    </xf>
    <xf numFmtId="0" fontId="53" fillId="19" borderId="0" xfId="0" applyFont="1" applyFill="1" applyAlignment="1">
      <alignment horizontal="left" vertical="center" shrinkToFit="1"/>
    </xf>
    <xf numFmtId="0" fontId="53" fillId="19" borderId="0" xfId="0" applyFont="1" applyFill="1" applyAlignment="1">
      <alignment horizontal="center" vertical="center" shrinkToFit="1"/>
    </xf>
    <xf numFmtId="164" fontId="53" fillId="19" borderId="0" xfId="0" applyNumberFormat="1" applyFont="1" applyFill="1" applyAlignment="1">
      <alignment horizontal="center" vertical="center" shrinkToFit="1"/>
    </xf>
    <xf numFmtId="0" fontId="30" fillId="6" borderId="0" xfId="0" applyFont="1" applyFill="1" applyAlignment="1">
      <alignment horizontal="left" vertical="center" shrinkToFit="1"/>
    </xf>
    <xf numFmtId="0" fontId="10" fillId="6" borderId="0" xfId="0" applyFont="1" applyFill="1" applyAlignment="1">
      <alignment horizontal="left" vertical="center" shrinkToFit="1"/>
    </xf>
    <xf numFmtId="9" fontId="8" fillId="6" borderId="0" xfId="0" applyNumberFormat="1" applyFont="1" applyFill="1" applyAlignment="1">
      <alignment horizontal="center" vertical="center" shrinkToFit="1"/>
    </xf>
    <xf numFmtId="0" fontId="8" fillId="6" borderId="0" xfId="0" applyFont="1" applyFill="1" applyAlignment="1">
      <alignment horizontal="center" vertical="center" shrinkToFit="1"/>
    </xf>
    <xf numFmtId="164" fontId="8" fillId="6" borderId="0" xfId="0" applyNumberFormat="1" applyFont="1" applyFill="1" applyAlignment="1">
      <alignment horizontal="center" vertical="center" shrinkToFit="1"/>
    </xf>
    <xf numFmtId="0" fontId="73" fillId="0" borderId="0" xfId="0" applyFont="1"/>
    <xf numFmtId="0" fontId="73" fillId="0" borderId="0" xfId="0" applyFont="1" applyAlignment="1">
      <alignment horizontal="center" vertical="center"/>
    </xf>
    <xf numFmtId="166" fontId="74" fillId="0" borderId="0" xfId="0" applyNumberFormat="1" applyFont="1" applyAlignment="1">
      <alignment horizontal="center" vertical="center"/>
    </xf>
    <xf numFmtId="10" fontId="37" fillId="0" borderId="0" xfId="0" applyNumberFormat="1" applyFont="1"/>
    <xf numFmtId="10" fontId="26" fillId="0" borderId="0" xfId="0" applyNumberFormat="1" applyFont="1" applyAlignment="1">
      <alignment horizontal="center" vertical="center"/>
    </xf>
    <xf numFmtId="10" fontId="0" fillId="0" borderId="0" xfId="0" applyNumberFormat="1"/>
    <xf numFmtId="10" fontId="8" fillId="6" borderId="0" xfId="0" applyNumberFormat="1" applyFont="1" applyFill="1" applyAlignment="1">
      <alignment horizontal="center" vertical="center" shrinkToFit="1"/>
    </xf>
    <xf numFmtId="10" fontId="38" fillId="6" borderId="0" xfId="0" applyNumberFormat="1" applyFont="1" applyFill="1" applyAlignment="1">
      <alignment horizontal="center" vertical="center" shrinkToFit="1"/>
    </xf>
    <xf numFmtId="0" fontId="75" fillId="9" borderId="0" xfId="0" applyFont="1" applyFill="1" applyAlignment="1">
      <alignment vertical="center" wrapText="1" shrinkToFit="1"/>
    </xf>
    <xf numFmtId="0" fontId="9" fillId="6" borderId="0" xfId="0" applyFont="1" applyFill="1" applyAlignment="1">
      <alignment horizontal="left" vertical="center"/>
    </xf>
    <xf numFmtId="164" fontId="0" fillId="0" borderId="0" xfId="0" applyNumberFormat="1"/>
    <xf numFmtId="0" fontId="82" fillId="8" borderId="0" xfId="0" applyFont="1" applyFill="1"/>
    <xf numFmtId="0" fontId="82" fillId="8" borderId="0" xfId="0" applyFont="1" applyFill="1" applyAlignment="1">
      <alignment horizontal="center"/>
    </xf>
    <xf numFmtId="0" fontId="83" fillId="8" borderId="0" xfId="0" applyFont="1" applyFill="1" applyAlignment="1">
      <alignment horizontal="center"/>
    </xf>
    <xf numFmtId="0" fontId="84" fillId="0" borderId="0" xfId="0" applyFont="1"/>
    <xf numFmtId="0" fontId="84" fillId="0" borderId="0" xfId="0" applyFont="1" applyAlignment="1">
      <alignment horizontal="right"/>
    </xf>
    <xf numFmtId="166" fontId="85" fillId="0" borderId="0" xfId="0" applyNumberFormat="1" applyFont="1" applyAlignment="1">
      <alignment horizontal="center" vertical="center"/>
    </xf>
    <xf numFmtId="0" fontId="84" fillId="0" borderId="0" xfId="0" applyFont="1" applyAlignment="1">
      <alignment horizontal="center"/>
    </xf>
    <xf numFmtId="0" fontId="84" fillId="0" borderId="0" xfId="0" applyFont="1" applyAlignment="1">
      <alignment horizontal="left"/>
    </xf>
    <xf numFmtId="0" fontId="87" fillId="0" borderId="0" xfId="0" applyFont="1" applyAlignment="1">
      <alignment horizontal="left"/>
    </xf>
    <xf numFmtId="168" fontId="84" fillId="0" borderId="0" xfId="0" applyNumberFormat="1" applyFont="1"/>
    <xf numFmtId="0" fontId="84" fillId="0" borderId="0" xfId="0" applyFont="1" applyAlignment="1">
      <alignment horizontal="center" vertical="center"/>
    </xf>
    <xf numFmtId="0" fontId="87" fillId="0" borderId="0" xfId="0" applyFont="1"/>
    <xf numFmtId="0" fontId="87" fillId="0" borderId="0" xfId="0" applyFont="1" applyAlignment="1">
      <alignment horizontal="center" vertical="center"/>
    </xf>
    <xf numFmtId="0" fontId="87" fillId="0" borderId="0" xfId="0" applyFont="1" applyAlignment="1">
      <alignment horizontal="right"/>
    </xf>
    <xf numFmtId="165"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85" fillId="0" borderId="0" xfId="0" applyFont="1" applyAlignment="1">
      <alignment horizontal="left" vertical="center"/>
    </xf>
    <xf numFmtId="0" fontId="47" fillId="12" borderId="0" xfId="0" applyFont="1" applyFill="1" applyAlignment="1">
      <alignment horizontal="left" vertical="center" shrinkToFit="1"/>
    </xf>
    <xf numFmtId="0" fontId="47" fillId="12" borderId="38" xfId="0" applyFont="1" applyFill="1" applyBorder="1" applyAlignment="1">
      <alignment horizontal="left" vertical="center" shrinkToFit="1"/>
    </xf>
    <xf numFmtId="9" fontId="38" fillId="6" borderId="0" xfId="0" applyNumberFormat="1" applyFont="1" applyFill="1" applyAlignment="1">
      <alignment horizontal="center" vertical="center" shrinkToFit="1"/>
    </xf>
    <xf numFmtId="9" fontId="25" fillId="6" borderId="0" xfId="0" applyNumberFormat="1" applyFont="1" applyFill="1" applyAlignment="1">
      <alignment horizontal="center" vertical="center" shrinkToFit="1"/>
    </xf>
    <xf numFmtId="164" fontId="25" fillId="6" borderId="0" xfId="0" applyNumberFormat="1" applyFont="1" applyFill="1" applyAlignment="1">
      <alignment horizontal="center" vertical="center" shrinkToFit="1"/>
    </xf>
    <xf numFmtId="164" fontId="48" fillId="12" borderId="33" xfId="0" applyNumberFormat="1" applyFont="1" applyFill="1" applyBorder="1" applyAlignment="1">
      <alignment horizontal="center" vertical="center" shrinkToFit="1"/>
    </xf>
    <xf numFmtId="164" fontId="48" fillId="12" borderId="34" xfId="0" applyNumberFormat="1" applyFont="1" applyFill="1" applyBorder="1" applyAlignment="1">
      <alignment horizontal="center" vertical="center" shrinkToFit="1"/>
    </xf>
    <xf numFmtId="0" fontId="78" fillId="12" borderId="0" xfId="0" applyFont="1" applyFill="1" applyAlignment="1">
      <alignment horizontal="left" vertical="center" shrinkToFit="1"/>
    </xf>
    <xf numFmtId="0" fontId="78" fillId="12" borderId="38" xfId="0" applyFont="1" applyFill="1" applyBorder="1" applyAlignment="1">
      <alignment horizontal="left" vertical="center" shrinkToFit="1"/>
    </xf>
    <xf numFmtId="10" fontId="52" fillId="14" borderId="35" xfId="0" applyNumberFormat="1" applyFont="1" applyFill="1" applyBorder="1" applyAlignment="1">
      <alignment horizontal="center" vertical="center" shrinkToFit="1"/>
    </xf>
    <xf numFmtId="164" fontId="25" fillId="12" borderId="32" xfId="0" applyNumberFormat="1" applyFont="1" applyFill="1" applyBorder="1" applyAlignment="1">
      <alignment horizontal="center" vertical="center" shrinkToFit="1"/>
    </xf>
    <xf numFmtId="164" fontId="30" fillId="14" borderId="35" xfId="0" applyNumberFormat="1" applyFont="1" applyFill="1" applyBorder="1" applyAlignment="1">
      <alignment horizontal="center" vertical="center" shrinkToFit="1"/>
    </xf>
    <xf numFmtId="164" fontId="30" fillId="14" borderId="36" xfId="0" applyNumberFormat="1" applyFont="1" applyFill="1" applyBorder="1" applyAlignment="1">
      <alignment horizontal="center" vertical="center" shrinkToFit="1"/>
    </xf>
    <xf numFmtId="0" fontId="25" fillId="12" borderId="38" xfId="0" applyFont="1" applyFill="1" applyBorder="1" applyAlignment="1">
      <alignment vertical="center" shrinkToFit="1"/>
    </xf>
    <xf numFmtId="0" fontId="25" fillId="12" borderId="33" xfId="0" applyFont="1" applyFill="1" applyBorder="1" applyAlignment="1" applyProtection="1">
      <alignment horizontal="left" vertical="center" shrinkToFit="1"/>
      <protection locked="0"/>
    </xf>
    <xf numFmtId="0" fontId="25" fillId="12" borderId="34" xfId="0" applyFont="1" applyFill="1" applyBorder="1" applyAlignment="1" applyProtection="1">
      <alignment horizontal="left" vertical="center" shrinkToFit="1"/>
      <protection locked="0"/>
    </xf>
    <xf numFmtId="10" fontId="52" fillId="17" borderId="35" xfId="0" applyNumberFormat="1" applyFont="1" applyFill="1" applyBorder="1" applyAlignment="1">
      <alignment horizontal="center" vertical="center" shrinkToFit="1"/>
    </xf>
    <xf numFmtId="10" fontId="52" fillId="17" borderId="36" xfId="0" applyNumberFormat="1" applyFont="1" applyFill="1" applyBorder="1" applyAlignment="1">
      <alignment horizontal="center" vertical="center" shrinkToFit="1"/>
    </xf>
    <xf numFmtId="0" fontId="25" fillId="6" borderId="0" xfId="0" applyFont="1" applyFill="1" applyAlignment="1">
      <alignment horizontal="center" vertical="center" shrinkToFit="1"/>
    </xf>
    <xf numFmtId="0" fontId="25" fillId="6" borderId="0" xfId="0" applyFont="1" applyFill="1" applyBorder="1" applyAlignment="1">
      <alignment horizontal="left" vertical="center" shrinkToFit="1"/>
    </xf>
    <xf numFmtId="0" fontId="38" fillId="6" borderId="32" xfId="0" applyFont="1" applyFill="1" applyBorder="1" applyAlignment="1" applyProtection="1">
      <alignment horizontal="center" vertical="center" shrinkToFit="1"/>
      <protection locked="0"/>
    </xf>
    <xf numFmtId="0" fontId="76" fillId="6" borderId="0" xfId="0" applyFont="1" applyFill="1" applyAlignment="1">
      <alignment horizontal="left" vertical="center"/>
    </xf>
    <xf numFmtId="164" fontId="25" fillId="6" borderId="1" xfId="0" applyNumberFormat="1" applyFont="1" applyFill="1" applyBorder="1" applyAlignment="1">
      <alignment horizontal="left" vertical="center" shrinkToFit="1"/>
    </xf>
    <xf numFmtId="164" fontId="48" fillId="12" borderId="33" xfId="0" applyNumberFormat="1" applyFont="1" applyFill="1" applyBorder="1" applyAlignment="1">
      <alignment horizontal="center" vertical="center" shrinkToFit="1"/>
    </xf>
    <xf numFmtId="164" fontId="48" fillId="12" borderId="34" xfId="0" applyNumberFormat="1" applyFont="1" applyFill="1" applyBorder="1" applyAlignment="1">
      <alignment horizontal="center" vertical="center" shrinkToFit="1"/>
    </xf>
    <xf numFmtId="9" fontId="25" fillId="6" borderId="0" xfId="0" applyNumberFormat="1" applyFont="1" applyFill="1" applyAlignment="1">
      <alignment horizontal="center" vertical="center" shrinkToFit="1"/>
    </xf>
    <xf numFmtId="164" fontId="25" fillId="6" borderId="0" xfId="0" applyNumberFormat="1" applyFont="1" applyFill="1" applyAlignment="1">
      <alignment horizontal="center" vertical="center" shrinkToFit="1"/>
    </xf>
    <xf numFmtId="0" fontId="47" fillId="12" borderId="0" xfId="0" applyFont="1" applyFill="1" applyAlignment="1">
      <alignment horizontal="left" vertical="center" shrinkToFit="1"/>
    </xf>
    <xf numFmtId="0" fontId="47" fillId="12" borderId="38" xfId="0" applyFont="1" applyFill="1" applyBorder="1" applyAlignment="1">
      <alignment horizontal="left" vertical="center" shrinkToFit="1"/>
    </xf>
    <xf numFmtId="9" fontId="38" fillId="6" borderId="0" xfId="0" applyNumberFormat="1" applyFont="1" applyFill="1" applyAlignment="1">
      <alignment horizontal="center" vertical="center" shrinkToFit="1"/>
    </xf>
    <xf numFmtId="0" fontId="25" fillId="6" borderId="0" xfId="0" applyFont="1" applyFill="1" applyAlignment="1">
      <alignment horizontal="center" vertical="center" shrinkToFit="1"/>
    </xf>
    <xf numFmtId="0" fontId="25" fillId="6" borderId="33" xfId="0" applyFont="1" applyFill="1" applyBorder="1" applyAlignment="1" applyProtection="1">
      <alignment horizontal="left" vertical="center" shrinkToFit="1"/>
      <protection locked="0"/>
    </xf>
    <xf numFmtId="0" fontId="25" fillId="6" borderId="34" xfId="0" applyFont="1" applyFill="1" applyBorder="1" applyAlignment="1" applyProtection="1">
      <alignment horizontal="left" vertical="center" shrinkToFit="1"/>
      <protection locked="0"/>
    </xf>
    <xf numFmtId="164" fontId="48" fillId="12" borderId="33" xfId="0" applyNumberFormat="1" applyFont="1" applyFill="1" applyBorder="1" applyAlignment="1">
      <alignment horizontal="center" vertical="center" shrinkToFit="1"/>
    </xf>
    <xf numFmtId="164" fontId="48" fillId="12" borderId="34" xfId="0" applyNumberFormat="1" applyFont="1" applyFill="1" applyBorder="1" applyAlignment="1">
      <alignment horizontal="center" vertical="center" shrinkToFit="1"/>
    </xf>
    <xf numFmtId="164" fontId="25" fillId="12" borderId="32" xfId="0" applyNumberFormat="1" applyFont="1" applyFill="1" applyBorder="1" applyAlignment="1">
      <alignment horizontal="center" vertical="center" shrinkToFit="1"/>
    </xf>
    <xf numFmtId="0" fontId="78" fillId="12" borderId="0" xfId="0" applyFont="1" applyFill="1" applyAlignment="1">
      <alignment horizontal="left" vertical="center" shrinkToFit="1"/>
    </xf>
    <xf numFmtId="0" fontId="78" fillId="12" borderId="38" xfId="0" applyFont="1" applyFill="1" applyBorder="1" applyAlignment="1">
      <alignment horizontal="left" vertical="center" shrinkToFit="1"/>
    </xf>
    <xf numFmtId="0" fontId="25" fillId="12" borderId="33" xfId="0" applyFont="1" applyFill="1" applyBorder="1" applyAlignment="1" applyProtection="1">
      <alignment horizontal="left" vertical="center" shrinkToFit="1"/>
      <protection locked="0"/>
    </xf>
    <xf numFmtId="0" fontId="25" fillId="12" borderId="34" xfId="0" applyFont="1" applyFill="1" applyBorder="1" applyAlignment="1" applyProtection="1">
      <alignment horizontal="left" vertical="center" shrinkToFit="1"/>
      <protection locked="0"/>
    </xf>
    <xf numFmtId="164" fontId="30" fillId="14" borderId="35" xfId="0" applyNumberFormat="1" applyFont="1" applyFill="1" applyBorder="1" applyAlignment="1">
      <alignment horizontal="center" vertical="center" shrinkToFit="1"/>
    </xf>
    <xf numFmtId="164" fontId="30" fillId="14" borderId="36" xfId="0" applyNumberFormat="1" applyFont="1" applyFill="1" applyBorder="1" applyAlignment="1">
      <alignment horizontal="center" vertical="center" shrinkToFit="1"/>
    </xf>
    <xf numFmtId="10" fontId="52" fillId="14" borderId="35" xfId="0" applyNumberFormat="1" applyFont="1" applyFill="1" applyBorder="1" applyAlignment="1">
      <alignment horizontal="center" vertical="center" shrinkToFit="1"/>
    </xf>
    <xf numFmtId="10" fontId="52" fillId="17" borderId="35" xfId="0" applyNumberFormat="1" applyFont="1" applyFill="1" applyBorder="1" applyAlignment="1">
      <alignment horizontal="center" vertical="center" shrinkToFit="1"/>
    </xf>
    <xf numFmtId="10" fontId="52" fillId="17" borderId="36" xfId="0" applyNumberFormat="1" applyFont="1" applyFill="1" applyBorder="1" applyAlignment="1">
      <alignment horizontal="center" vertical="center" shrinkToFit="1"/>
    </xf>
    <xf numFmtId="0" fontId="25" fillId="12" borderId="38" xfId="0" applyFont="1" applyFill="1" applyBorder="1" applyAlignment="1">
      <alignment vertical="center" shrinkToFit="1"/>
    </xf>
    <xf numFmtId="0" fontId="38" fillId="6" borderId="0" xfId="0" applyFont="1" applyFill="1" applyAlignment="1">
      <alignment vertical="center"/>
    </xf>
    <xf numFmtId="0" fontId="25" fillId="6" borderId="33" xfId="0" applyFont="1" applyFill="1" applyBorder="1" applyAlignment="1" applyProtection="1">
      <alignment horizontal="left" vertical="center" shrinkToFit="1"/>
      <protection locked="0"/>
    </xf>
    <xf numFmtId="0" fontId="25" fillId="6" borderId="34" xfId="0" applyFont="1" applyFill="1" applyBorder="1" applyAlignment="1" applyProtection="1">
      <alignment horizontal="left" vertical="center" shrinkToFit="1"/>
      <protection locked="0"/>
    </xf>
    <xf numFmtId="164" fontId="30" fillId="14" borderId="35" xfId="0" applyNumberFormat="1" applyFont="1" applyFill="1" applyBorder="1" applyAlignment="1">
      <alignment horizontal="center" vertical="center" shrinkToFit="1"/>
    </xf>
    <xf numFmtId="164" fontId="30" fillId="14" borderId="36" xfId="0" applyNumberFormat="1" applyFont="1" applyFill="1" applyBorder="1" applyAlignment="1">
      <alignment horizontal="center" vertical="center" shrinkToFit="1"/>
    </xf>
    <xf numFmtId="168" fontId="84" fillId="0" borderId="0" xfId="0" applyNumberFormat="1" applyFont="1" applyFill="1"/>
    <xf numFmtId="9" fontId="25" fillId="6" borderId="0" xfId="0" applyNumberFormat="1" applyFont="1" applyFill="1" applyAlignment="1">
      <alignment horizontal="center" vertical="center" shrinkToFit="1"/>
    </xf>
    <xf numFmtId="164" fontId="25" fillId="6" borderId="0" xfId="0" applyNumberFormat="1" applyFont="1" applyFill="1" applyAlignment="1">
      <alignment horizontal="center" vertical="center" shrinkToFit="1"/>
    </xf>
    <xf numFmtId="0" fontId="47" fillId="12" borderId="0" xfId="0" applyFont="1" applyFill="1" applyAlignment="1">
      <alignment horizontal="left" vertical="center" shrinkToFit="1"/>
    </xf>
    <xf numFmtId="0" fontId="47" fillId="12" borderId="38" xfId="0" applyFont="1" applyFill="1" applyBorder="1" applyAlignment="1">
      <alignment horizontal="left" vertical="center" shrinkToFit="1"/>
    </xf>
    <xf numFmtId="0" fontId="49" fillId="12" borderId="0" xfId="0" applyFont="1" applyFill="1" applyAlignment="1">
      <alignment horizontal="left" vertical="center" shrinkToFit="1"/>
    </xf>
    <xf numFmtId="0" fontId="49" fillId="12" borderId="38" xfId="0" applyFont="1" applyFill="1" applyBorder="1" applyAlignment="1">
      <alignment horizontal="left" vertical="center" shrinkToFit="1"/>
    </xf>
    <xf numFmtId="0" fontId="25" fillId="6" borderId="33" xfId="0" applyFont="1" applyFill="1" applyBorder="1" applyAlignment="1">
      <alignment horizontal="left" vertical="center" shrinkToFit="1"/>
    </xf>
    <xf numFmtId="0" fontId="25" fillId="6" borderId="34" xfId="0" applyFont="1" applyFill="1" applyBorder="1" applyAlignment="1">
      <alignment horizontal="left" vertical="center" shrinkToFit="1"/>
    </xf>
    <xf numFmtId="9" fontId="48" fillId="12" borderId="32" xfId="0" applyNumberFormat="1" applyFont="1" applyFill="1" applyBorder="1" applyAlignment="1">
      <alignment horizontal="center" vertical="center" shrinkToFit="1"/>
    </xf>
    <xf numFmtId="9" fontId="48" fillId="12" borderId="33" xfId="0" applyNumberFormat="1" applyFont="1" applyFill="1" applyBorder="1" applyAlignment="1">
      <alignment horizontal="center" vertical="center" shrinkToFit="1"/>
    </xf>
    <xf numFmtId="9" fontId="25" fillId="13" borderId="32" xfId="0" applyNumberFormat="1" applyFont="1" applyFill="1" applyBorder="1" applyAlignment="1">
      <alignment horizontal="center" vertical="center" shrinkToFit="1"/>
    </xf>
    <xf numFmtId="9" fontId="52" fillId="14" borderId="35" xfId="0" applyNumberFormat="1" applyFont="1" applyFill="1" applyBorder="1" applyAlignment="1">
      <alignment horizontal="center" vertical="center" shrinkToFit="1"/>
    </xf>
    <xf numFmtId="9" fontId="52" fillId="14" borderId="48" xfId="0" applyNumberFormat="1" applyFont="1" applyFill="1" applyBorder="1" applyAlignment="1">
      <alignment horizontal="center" vertical="center" shrinkToFit="1"/>
    </xf>
    <xf numFmtId="164" fontId="30" fillId="19" borderId="0" xfId="0" applyNumberFormat="1" applyFont="1" applyFill="1" applyAlignment="1">
      <alignment horizontal="center" vertical="center" shrinkToFit="1"/>
    </xf>
    <xf numFmtId="0" fontId="40" fillId="11" borderId="0" xfId="0" applyFont="1" applyFill="1" applyAlignment="1">
      <alignment horizontal="center" vertical="center"/>
    </xf>
    <xf numFmtId="0" fontId="25" fillId="6" borderId="0" xfId="0" applyFont="1" applyFill="1" applyAlignment="1">
      <alignment horizontal="left" vertical="center"/>
    </xf>
    <xf numFmtId="164" fontId="38" fillId="6" borderId="0" xfId="0" applyNumberFormat="1" applyFont="1" applyFill="1" applyAlignment="1">
      <alignment horizontal="center" vertical="center" shrinkToFit="1"/>
    </xf>
    <xf numFmtId="0" fontId="42" fillId="10" borderId="0" xfId="0" applyFont="1" applyFill="1" applyAlignment="1">
      <alignment horizontal="left" vertical="center" shrinkToFit="1"/>
    </xf>
    <xf numFmtId="0" fontId="25" fillId="12" borderId="32" xfId="0" applyFont="1" applyFill="1" applyBorder="1" applyAlignment="1">
      <alignment horizontal="center" vertical="center" shrinkToFit="1"/>
    </xf>
    <xf numFmtId="9" fontId="38" fillId="12" borderId="32" xfId="0" applyNumberFormat="1" applyFont="1" applyFill="1" applyBorder="1" applyAlignment="1">
      <alignment horizontal="center" vertical="center" shrinkToFit="1"/>
    </xf>
    <xf numFmtId="9" fontId="38" fillId="12" borderId="33" xfId="0" applyNumberFormat="1" applyFont="1" applyFill="1" applyBorder="1" applyAlignment="1">
      <alignment horizontal="center" vertical="center" shrinkToFit="1"/>
    </xf>
    <xf numFmtId="9" fontId="38" fillId="6" borderId="0" xfId="0" applyNumberFormat="1" applyFont="1" applyFill="1" applyAlignment="1">
      <alignment horizontal="center" vertical="center" shrinkToFit="1"/>
    </xf>
    <xf numFmtId="0" fontId="44" fillId="11" borderId="0" xfId="0" applyFont="1" applyFill="1" applyAlignment="1">
      <alignment horizontal="center" vertical="center"/>
    </xf>
    <xf numFmtId="0" fontId="45" fillId="13" borderId="33" xfId="0" applyFont="1" applyFill="1" applyBorder="1" applyAlignment="1" applyProtection="1">
      <alignment horizontal="center" vertical="center"/>
      <protection locked="0"/>
    </xf>
    <xf numFmtId="0" fontId="45" fillId="13" borderId="37" xfId="0" applyFont="1" applyFill="1" applyBorder="1" applyAlignment="1" applyProtection="1">
      <alignment horizontal="center" vertical="center"/>
      <protection locked="0"/>
    </xf>
    <xf numFmtId="0" fontId="45" fillId="13" borderId="34" xfId="0" applyFont="1" applyFill="1" applyBorder="1" applyAlignment="1" applyProtection="1">
      <alignment horizontal="center" vertical="center"/>
      <protection locked="0"/>
    </xf>
    <xf numFmtId="0" fontId="27" fillId="12" borderId="0" xfId="0" applyFont="1" applyFill="1" applyAlignment="1">
      <alignment horizontal="left" vertical="center"/>
    </xf>
    <xf numFmtId="0" fontId="32" fillId="11" borderId="0" xfId="0" applyFont="1" applyFill="1" applyAlignment="1">
      <alignment horizontal="left" vertical="center"/>
    </xf>
    <xf numFmtId="0" fontId="26" fillId="13" borderId="33" xfId="0" applyFont="1" applyFill="1" applyBorder="1" applyAlignment="1" applyProtection="1">
      <alignment horizontal="center" vertical="center"/>
      <protection locked="0"/>
    </xf>
    <xf numFmtId="0" fontId="26" fillId="13" borderId="37" xfId="0" applyFont="1" applyFill="1" applyBorder="1" applyAlignment="1" applyProtection="1">
      <alignment horizontal="center" vertical="center"/>
      <protection locked="0"/>
    </xf>
    <xf numFmtId="0" fontId="26" fillId="13" borderId="34" xfId="0" applyFont="1" applyFill="1" applyBorder="1" applyAlignment="1" applyProtection="1">
      <alignment horizontal="center" vertical="center"/>
      <protection locked="0"/>
    </xf>
    <xf numFmtId="0" fontId="27" fillId="12" borderId="0" xfId="0" applyFont="1" applyFill="1" applyAlignment="1">
      <alignment horizontal="center" vertical="center"/>
    </xf>
    <xf numFmtId="0" fontId="27" fillId="12" borderId="38" xfId="0" applyFont="1" applyFill="1" applyBorder="1" applyAlignment="1">
      <alignment horizontal="center" vertical="center"/>
    </xf>
    <xf numFmtId="164" fontId="26" fillId="6" borderId="33" xfId="0" applyNumberFormat="1" applyFont="1" applyFill="1" applyBorder="1" applyAlignment="1">
      <alignment horizontal="center" vertical="center"/>
    </xf>
    <xf numFmtId="164" fontId="26" fillId="6" borderId="37" xfId="0" applyNumberFormat="1" applyFont="1" applyFill="1" applyBorder="1" applyAlignment="1">
      <alignment horizontal="center" vertical="center"/>
    </xf>
    <xf numFmtId="164" fontId="26" fillId="6" borderId="34" xfId="0" applyNumberFormat="1" applyFont="1" applyFill="1" applyBorder="1" applyAlignment="1">
      <alignment horizontal="center" vertical="center"/>
    </xf>
    <xf numFmtId="0" fontId="32" fillId="11" borderId="0" xfId="0" applyFont="1" applyFill="1" applyAlignment="1">
      <alignment horizontal="center" vertical="center" shrinkToFit="1"/>
    </xf>
    <xf numFmtId="0" fontId="32" fillId="11" borderId="0" xfId="0" applyFont="1" applyFill="1" applyAlignment="1">
      <alignment horizontal="center" vertical="center"/>
    </xf>
    <xf numFmtId="164" fontId="26" fillId="12" borderId="39" xfId="0" applyNumberFormat="1" applyFont="1" applyFill="1" applyBorder="1" applyAlignment="1">
      <alignment horizontal="center" vertical="center"/>
    </xf>
    <xf numFmtId="164" fontId="26" fillId="12" borderId="40" xfId="0" applyNumberFormat="1" applyFont="1" applyFill="1" applyBorder="1" applyAlignment="1">
      <alignment horizontal="center" vertical="center"/>
    </xf>
    <xf numFmtId="164" fontId="26" fillId="12" borderId="41" xfId="0" applyNumberFormat="1" applyFont="1" applyFill="1" applyBorder="1" applyAlignment="1">
      <alignment horizontal="center" vertical="center"/>
    </xf>
    <xf numFmtId="9" fontId="26" fillId="13" borderId="39" xfId="0" applyNumberFormat="1" applyFont="1" applyFill="1" applyBorder="1" applyAlignment="1" applyProtection="1">
      <alignment horizontal="center" vertical="center"/>
      <protection locked="0"/>
    </xf>
    <xf numFmtId="9" fontId="26" fillId="13" borderId="40" xfId="0" applyNumberFormat="1" applyFont="1" applyFill="1" applyBorder="1" applyAlignment="1" applyProtection="1">
      <alignment horizontal="center" vertical="center"/>
      <protection locked="0"/>
    </xf>
    <xf numFmtId="9" fontId="26" fillId="13" borderId="41" xfId="0" applyNumberFormat="1" applyFont="1" applyFill="1" applyBorder="1" applyAlignment="1" applyProtection="1">
      <alignment horizontal="center" vertical="center"/>
      <protection locked="0"/>
    </xf>
    <xf numFmtId="9" fontId="2" fillId="12" borderId="32" xfId="0" applyNumberFormat="1" applyFont="1" applyFill="1" applyBorder="1" applyAlignment="1">
      <alignment horizontal="center" vertical="center"/>
    </xf>
    <xf numFmtId="0" fontId="2" fillId="12" borderId="32" xfId="0" applyFont="1" applyFill="1" applyBorder="1" applyAlignment="1">
      <alignment horizontal="center" vertical="center"/>
    </xf>
    <xf numFmtId="164" fontId="2" fillId="12" borderId="32" xfId="0" applyNumberFormat="1" applyFont="1" applyFill="1" applyBorder="1" applyAlignment="1">
      <alignment horizontal="center" vertical="center"/>
    </xf>
    <xf numFmtId="0" fontId="26" fillId="12" borderId="0" xfId="0" applyFont="1" applyFill="1" applyAlignment="1">
      <alignment horizontal="left" vertical="center"/>
    </xf>
    <xf numFmtId="0" fontId="27" fillId="10" borderId="0" xfId="0" applyFont="1" applyFill="1" applyAlignment="1">
      <alignment horizontal="left" vertical="center"/>
    </xf>
    <xf numFmtId="0" fontId="26" fillId="12" borderId="42" xfId="0" applyFont="1" applyFill="1" applyBorder="1" applyAlignment="1">
      <alignment horizontal="center" vertical="center" wrapText="1" shrinkToFit="1"/>
    </xf>
    <xf numFmtId="0" fontId="26" fillId="12" borderId="43" xfId="0" applyFont="1" applyFill="1" applyBorder="1" applyAlignment="1">
      <alignment horizontal="center" vertical="center" wrapText="1" shrinkToFit="1"/>
    </xf>
    <xf numFmtId="0" fontId="26" fillId="12" borderId="44" xfId="0" applyFont="1" applyFill="1" applyBorder="1" applyAlignment="1">
      <alignment horizontal="center" vertical="center" wrapText="1" shrinkToFit="1"/>
    </xf>
    <xf numFmtId="0" fontId="26" fillId="12" borderId="38" xfId="0" applyFont="1" applyFill="1" applyBorder="1" applyAlignment="1">
      <alignment horizontal="center" vertical="center" wrapText="1" shrinkToFit="1"/>
    </xf>
    <xf numFmtId="0" fontId="26" fillId="12" borderId="45" xfId="0" applyFont="1" applyFill="1" applyBorder="1" applyAlignment="1">
      <alignment horizontal="center" vertical="center" wrapText="1" shrinkToFit="1"/>
    </xf>
    <xf numFmtId="0" fontId="26" fillId="12" borderId="46" xfId="0" applyFont="1" applyFill="1" applyBorder="1" applyAlignment="1">
      <alignment horizontal="center" vertical="center" wrapText="1" shrinkToFit="1"/>
    </xf>
    <xf numFmtId="9" fontId="26" fillId="12" borderId="39" xfId="0" applyNumberFormat="1" applyFont="1" applyFill="1" applyBorder="1" applyAlignment="1">
      <alignment horizontal="center" vertical="center"/>
    </xf>
    <xf numFmtId="9" fontId="26" fillId="12" borderId="40" xfId="0" applyNumberFormat="1" applyFont="1" applyFill="1" applyBorder="1" applyAlignment="1">
      <alignment horizontal="center" vertical="center"/>
    </xf>
    <xf numFmtId="9" fontId="26" fillId="12" borderId="41" xfId="0" applyNumberFormat="1" applyFont="1" applyFill="1" applyBorder="1" applyAlignment="1">
      <alignment horizontal="center" vertical="center"/>
    </xf>
    <xf numFmtId="164" fontId="26" fillId="6" borderId="39" xfId="0" applyNumberFormat="1" applyFont="1" applyFill="1" applyBorder="1" applyAlignment="1">
      <alignment horizontal="center" vertical="center"/>
    </xf>
    <xf numFmtId="164" fontId="26" fillId="6" borderId="40" xfId="0" applyNumberFormat="1" applyFont="1" applyFill="1" applyBorder="1" applyAlignment="1">
      <alignment horizontal="center" vertical="center"/>
    </xf>
    <xf numFmtId="164" fontId="26" fillId="6" borderId="41" xfId="0" applyNumberFormat="1" applyFont="1" applyFill="1" applyBorder="1" applyAlignment="1">
      <alignment horizontal="center" vertical="center"/>
    </xf>
    <xf numFmtId="165" fontId="26" fillId="6" borderId="33" xfId="0" applyNumberFormat="1" applyFont="1" applyFill="1" applyBorder="1" applyAlignment="1" applyProtection="1">
      <alignment horizontal="center" vertical="center"/>
      <protection locked="0"/>
    </xf>
    <xf numFmtId="165" fontId="26" fillId="6" borderId="34" xfId="0" applyNumberFormat="1" applyFont="1" applyFill="1" applyBorder="1" applyAlignment="1" applyProtection="1">
      <alignment horizontal="center" vertical="center"/>
      <protection locked="0"/>
    </xf>
    <xf numFmtId="0" fontId="26" fillId="6" borderId="33" xfId="0" applyFont="1" applyFill="1" applyBorder="1" applyAlignment="1" applyProtection="1">
      <alignment horizontal="center" vertical="center"/>
      <protection locked="0"/>
    </xf>
    <xf numFmtId="0" fontId="26" fillId="6" borderId="37" xfId="0" applyFont="1" applyFill="1" applyBorder="1" applyAlignment="1" applyProtection="1">
      <alignment horizontal="center" vertical="center"/>
      <protection locked="0"/>
    </xf>
    <xf numFmtId="0" fontId="26" fillId="6" borderId="34" xfId="0" applyFont="1" applyFill="1" applyBorder="1" applyAlignment="1" applyProtection="1">
      <alignment horizontal="center" vertical="center"/>
      <protection locked="0"/>
    </xf>
    <xf numFmtId="0" fontId="43" fillId="16" borderId="0" xfId="0" applyFont="1" applyFill="1" applyAlignment="1">
      <alignment horizontal="left" vertical="center"/>
    </xf>
    <xf numFmtId="0" fontId="26" fillId="12" borderId="0" xfId="0" applyFont="1" applyFill="1" applyAlignment="1">
      <alignment horizontal="right" vertical="center"/>
    </xf>
    <xf numFmtId="0" fontId="26" fillId="12" borderId="44" xfId="0" applyFont="1" applyFill="1" applyBorder="1" applyAlignment="1">
      <alignment horizontal="right" vertical="center"/>
    </xf>
    <xf numFmtId="0" fontId="26" fillId="12" borderId="38" xfId="0" applyFont="1" applyFill="1" applyBorder="1" applyAlignment="1">
      <alignment horizontal="right" vertical="center"/>
    </xf>
    <xf numFmtId="0" fontId="2" fillId="10" borderId="0" xfId="0" applyFont="1" applyFill="1" applyAlignment="1">
      <alignment horizontal="left" vertical="center" shrinkToFit="1"/>
    </xf>
    <xf numFmtId="0" fontId="43" fillId="16" borderId="0" xfId="0" applyFont="1" applyFill="1" applyAlignment="1">
      <alignment horizontal="center" vertical="center" shrinkToFit="1"/>
    </xf>
    <xf numFmtId="0" fontId="43" fillId="16" borderId="0" xfId="0" applyFont="1" applyFill="1" applyAlignment="1">
      <alignment horizontal="center" vertical="center"/>
    </xf>
    <xf numFmtId="0" fontId="36" fillId="9" borderId="0" xfId="0" applyFont="1" applyFill="1" applyAlignment="1">
      <alignment horizontal="left" vertical="center"/>
    </xf>
    <xf numFmtId="0" fontId="36" fillId="9" borderId="47" xfId="0" applyFont="1" applyFill="1" applyBorder="1" applyAlignment="1">
      <alignment horizontal="left" vertical="center"/>
    </xf>
    <xf numFmtId="9" fontId="26" fillId="13" borderId="32" xfId="0" applyNumberFormat="1" applyFont="1" applyFill="1" applyBorder="1" applyAlignment="1" applyProtection="1">
      <alignment horizontal="center" vertical="center"/>
      <protection locked="0"/>
    </xf>
    <xf numFmtId="164" fontId="26" fillId="6" borderId="32" xfId="0" applyNumberFormat="1" applyFont="1" applyFill="1" applyBorder="1" applyAlignment="1">
      <alignment horizontal="center" vertical="center"/>
    </xf>
    <xf numFmtId="0" fontId="33" fillId="14" borderId="35" xfId="0" applyFont="1" applyFill="1" applyBorder="1" applyAlignment="1">
      <alignment horizontal="center" vertical="center" shrinkToFit="1"/>
    </xf>
    <xf numFmtId="0" fontId="33" fillId="14" borderId="36" xfId="0" applyFont="1" applyFill="1" applyBorder="1" applyAlignment="1">
      <alignment horizontal="center" vertical="center" shrinkToFit="1"/>
    </xf>
    <xf numFmtId="9" fontId="33" fillId="14" borderId="35" xfId="0" applyNumberFormat="1" applyFont="1" applyFill="1" applyBorder="1" applyAlignment="1">
      <alignment horizontal="center" vertical="center"/>
    </xf>
    <xf numFmtId="9" fontId="33" fillId="14" borderId="36" xfId="0" applyNumberFormat="1" applyFont="1" applyFill="1" applyBorder="1" applyAlignment="1">
      <alignment horizontal="center" vertical="center"/>
    </xf>
    <xf numFmtId="0" fontId="3" fillId="12" borderId="32" xfId="0" applyFont="1" applyFill="1" applyBorder="1" applyAlignment="1">
      <alignment horizontal="left" vertical="top" wrapText="1" shrinkToFit="1"/>
    </xf>
    <xf numFmtId="164" fontId="33" fillId="14" borderId="35" xfId="0" applyNumberFormat="1" applyFont="1" applyFill="1" applyBorder="1" applyAlignment="1">
      <alignment horizontal="center" vertical="center"/>
    </xf>
    <xf numFmtId="164" fontId="33" fillId="14" borderId="36" xfId="0" applyNumberFormat="1" applyFont="1" applyFill="1" applyBorder="1" applyAlignment="1">
      <alignment horizontal="center" vertical="center"/>
    </xf>
    <xf numFmtId="9" fontId="33" fillId="15" borderId="35" xfId="0" applyNumberFormat="1" applyFont="1" applyFill="1" applyBorder="1" applyAlignment="1" applyProtection="1">
      <alignment horizontal="center" vertical="center"/>
      <protection locked="0"/>
    </xf>
    <xf numFmtId="9" fontId="33" fillId="15" borderId="36" xfId="0" applyNumberFormat="1" applyFont="1" applyFill="1" applyBorder="1" applyAlignment="1" applyProtection="1">
      <alignment horizontal="center" vertical="center"/>
      <protection locked="0"/>
    </xf>
    <xf numFmtId="164" fontId="33" fillId="7" borderId="35" xfId="0" applyNumberFormat="1" applyFont="1" applyFill="1" applyBorder="1" applyAlignment="1">
      <alignment horizontal="center" vertical="center"/>
    </xf>
    <xf numFmtId="164" fontId="33" fillId="7" borderId="36" xfId="0" applyNumberFormat="1" applyFont="1" applyFill="1" applyBorder="1" applyAlignment="1">
      <alignment horizontal="center" vertical="center"/>
    </xf>
    <xf numFmtId="0" fontId="26" fillId="10" borderId="42" xfId="0" applyFont="1" applyFill="1" applyBorder="1" applyAlignment="1">
      <alignment horizontal="center" vertical="center" wrapText="1" shrinkToFit="1"/>
    </xf>
    <xf numFmtId="0" fontId="26" fillId="10" borderId="43" xfId="0" applyFont="1" applyFill="1" applyBorder="1" applyAlignment="1">
      <alignment horizontal="center" vertical="center" wrapText="1" shrinkToFit="1"/>
    </xf>
    <xf numFmtId="0" fontId="26" fillId="10" borderId="44" xfId="0" applyFont="1" applyFill="1" applyBorder="1" applyAlignment="1">
      <alignment horizontal="center" vertical="center" wrapText="1" shrinkToFit="1"/>
    </xf>
    <xf numFmtId="0" fontId="26" fillId="10" borderId="38" xfId="0" applyFont="1" applyFill="1" applyBorder="1" applyAlignment="1">
      <alignment horizontal="center" vertical="center" wrapText="1" shrinkToFit="1"/>
    </xf>
    <xf numFmtId="0" fontId="26" fillId="10" borderId="45" xfId="0" applyFont="1" applyFill="1" applyBorder="1" applyAlignment="1">
      <alignment horizontal="center" vertical="center" wrapText="1" shrinkToFit="1"/>
    </xf>
    <xf numFmtId="0" fontId="26" fillId="10" borderId="46" xfId="0" applyFont="1" applyFill="1" applyBorder="1" applyAlignment="1">
      <alignment horizontal="center" vertical="center" wrapText="1" shrinkToFit="1"/>
    </xf>
    <xf numFmtId="0" fontId="33" fillId="14" borderId="0" xfId="0" applyFont="1" applyFill="1" applyAlignment="1">
      <alignment horizontal="left" vertical="center"/>
    </xf>
    <xf numFmtId="0" fontId="41" fillId="11" borderId="0" xfId="0" applyFont="1" applyFill="1" applyAlignment="1">
      <alignment horizontal="center" vertical="center" shrinkToFit="1"/>
    </xf>
    <xf numFmtId="0" fontId="42" fillId="12" borderId="0" xfId="0" applyFont="1" applyFill="1" applyAlignment="1">
      <alignment horizontal="left" vertical="center" shrinkToFit="1"/>
    </xf>
    <xf numFmtId="0" fontId="8" fillId="13" borderId="33" xfId="0" applyFont="1" applyFill="1" applyBorder="1" applyAlignment="1" applyProtection="1">
      <alignment horizontal="left" vertical="center" shrinkToFit="1"/>
      <protection locked="0"/>
    </xf>
    <xf numFmtId="0" fontId="8" fillId="13" borderId="34" xfId="0" applyFont="1" applyFill="1" applyBorder="1" applyAlignment="1" applyProtection="1">
      <alignment horizontal="left" vertical="center" shrinkToFit="1"/>
      <protection locked="0"/>
    </xf>
    <xf numFmtId="165" fontId="8" fillId="12" borderId="37" xfId="0" applyNumberFormat="1" applyFont="1" applyFill="1" applyBorder="1" applyAlignment="1">
      <alignment horizontal="center" vertical="center" shrinkToFit="1"/>
    </xf>
    <xf numFmtId="165" fontId="8" fillId="12" borderId="33" xfId="0" applyNumberFormat="1" applyFont="1" applyFill="1" applyBorder="1" applyAlignment="1">
      <alignment horizontal="center" vertical="center" shrinkToFit="1"/>
    </xf>
    <xf numFmtId="165" fontId="8" fillId="12" borderId="34" xfId="0" applyNumberFormat="1" applyFont="1" applyFill="1" applyBorder="1" applyAlignment="1">
      <alignment horizontal="center" vertical="center" shrinkToFit="1"/>
    </xf>
    <xf numFmtId="0" fontId="25" fillId="6" borderId="0" xfId="0" applyFont="1" applyFill="1" applyAlignment="1">
      <alignment horizontal="center" vertical="center" shrinkToFit="1"/>
    </xf>
    <xf numFmtId="164" fontId="9" fillId="13" borderId="37" xfId="0" applyNumberFormat="1" applyFont="1" applyFill="1" applyBorder="1" applyAlignment="1">
      <alignment horizontal="center" vertical="center" shrinkToFit="1"/>
    </xf>
    <xf numFmtId="164" fontId="9" fillId="13" borderId="33" xfId="0" applyNumberFormat="1" applyFont="1" applyFill="1" applyBorder="1" applyAlignment="1">
      <alignment horizontal="center" vertical="center" shrinkToFit="1"/>
    </xf>
    <xf numFmtId="164" fontId="9" fillId="13" borderId="34" xfId="0" applyNumberFormat="1" applyFont="1" applyFill="1" applyBorder="1" applyAlignment="1">
      <alignment horizontal="center" vertical="center" shrinkToFit="1"/>
    </xf>
    <xf numFmtId="0" fontId="25" fillId="12" borderId="33" xfId="0" applyFont="1" applyFill="1" applyBorder="1" applyAlignment="1">
      <alignment horizontal="center" vertical="center" shrinkToFit="1"/>
    </xf>
    <xf numFmtId="0" fontId="25" fillId="12" borderId="34" xfId="0" applyFont="1" applyFill="1" applyBorder="1" applyAlignment="1">
      <alignment horizontal="center" vertical="center" shrinkToFit="1"/>
    </xf>
    <xf numFmtId="10" fontId="38" fillId="12" borderId="32" xfId="0" applyNumberFormat="1" applyFont="1" applyFill="1" applyBorder="1" applyAlignment="1">
      <alignment horizontal="center" vertical="center" shrinkToFit="1"/>
    </xf>
    <xf numFmtId="164" fontId="38" fillId="12" borderId="32" xfId="0" applyNumberFormat="1" applyFont="1" applyFill="1" applyBorder="1" applyAlignment="1">
      <alignment horizontal="center" vertical="center" shrinkToFit="1"/>
    </xf>
    <xf numFmtId="0" fontId="46" fillId="11" borderId="0" xfId="0" applyFont="1" applyFill="1" applyAlignment="1">
      <alignment horizontal="left" vertical="center" shrinkToFit="1"/>
    </xf>
    <xf numFmtId="0" fontId="46" fillId="11" borderId="0" xfId="0" applyFont="1" applyFill="1" applyAlignment="1">
      <alignment horizontal="center" vertical="center" shrinkToFit="1"/>
    </xf>
    <xf numFmtId="164" fontId="46" fillId="11" borderId="0" xfId="0" applyNumberFormat="1" applyFont="1" applyFill="1" applyAlignment="1">
      <alignment horizontal="center" vertical="center" shrinkToFit="1"/>
    </xf>
    <xf numFmtId="0" fontId="38" fillId="6" borderId="1" xfId="0" applyFont="1" applyFill="1" applyBorder="1" applyAlignment="1">
      <alignment horizontal="left" vertical="center" shrinkToFit="1"/>
    </xf>
    <xf numFmtId="0" fontId="25" fillId="6" borderId="33" xfId="0" applyFont="1" applyFill="1" applyBorder="1" applyAlignment="1" applyProtection="1">
      <alignment horizontal="left" vertical="center" shrinkToFit="1"/>
      <protection locked="0"/>
    </xf>
    <xf numFmtId="0" fontId="25" fillId="6" borderId="34" xfId="0" applyFont="1" applyFill="1" applyBorder="1" applyAlignment="1" applyProtection="1">
      <alignment horizontal="left" vertical="center" shrinkToFit="1"/>
      <protection locked="0"/>
    </xf>
    <xf numFmtId="10" fontId="48" fillId="12" borderId="32" xfId="0" applyNumberFormat="1" applyFont="1" applyFill="1" applyBorder="1" applyAlignment="1">
      <alignment horizontal="center" vertical="center" shrinkToFit="1"/>
    </xf>
    <xf numFmtId="164" fontId="48" fillId="12" borderId="33" xfId="0" applyNumberFormat="1" applyFont="1" applyFill="1" applyBorder="1" applyAlignment="1">
      <alignment horizontal="center" vertical="center" shrinkToFit="1"/>
    </xf>
    <xf numFmtId="164" fontId="48" fillId="12" borderId="34" xfId="0" applyNumberFormat="1" applyFont="1" applyFill="1" applyBorder="1" applyAlignment="1">
      <alignment horizontal="center" vertical="center" shrinkToFit="1"/>
    </xf>
    <xf numFmtId="10" fontId="25" fillId="12" borderId="32" xfId="0" applyNumberFormat="1" applyFont="1" applyFill="1" applyBorder="1" applyAlignment="1" applyProtection="1">
      <alignment horizontal="center" vertical="center" shrinkToFit="1"/>
      <protection locked="0"/>
    </xf>
    <xf numFmtId="164" fontId="25" fillId="12" borderId="32" xfId="0" applyNumberFormat="1" applyFont="1" applyFill="1" applyBorder="1" applyAlignment="1">
      <alignment horizontal="center" vertical="center" shrinkToFit="1"/>
    </xf>
    <xf numFmtId="10" fontId="25" fillId="12" borderId="33" xfId="0" applyNumberFormat="1" applyFont="1" applyFill="1" applyBorder="1" applyAlignment="1" applyProtection="1">
      <alignment horizontal="center" vertical="center" shrinkToFit="1"/>
      <protection locked="0"/>
    </xf>
    <xf numFmtId="10" fontId="25" fillId="12" borderId="34" xfId="0" applyNumberFormat="1" applyFont="1" applyFill="1" applyBorder="1" applyAlignment="1" applyProtection="1">
      <alignment horizontal="center" vertical="center" shrinkToFit="1"/>
      <protection locked="0"/>
    </xf>
    <xf numFmtId="0" fontId="47" fillId="12" borderId="0" xfId="0" applyFont="1" applyFill="1" applyAlignment="1">
      <alignment horizontal="left" vertical="top" wrapText="1" shrinkToFit="1"/>
    </xf>
    <xf numFmtId="0" fontId="47" fillId="12" borderId="0" xfId="0" applyFont="1" applyFill="1" applyAlignment="1">
      <alignment horizontal="left" vertical="top" shrinkToFit="1"/>
    </xf>
    <xf numFmtId="0" fontId="25" fillId="6" borderId="37" xfId="0" applyFont="1" applyFill="1" applyBorder="1" applyAlignment="1" applyProtection="1">
      <alignment horizontal="left" vertical="top" wrapText="1" shrinkToFit="1"/>
      <protection locked="0"/>
    </xf>
    <xf numFmtId="10" fontId="48" fillId="12" borderId="33" xfId="0" applyNumberFormat="1" applyFont="1" applyFill="1" applyBorder="1" applyAlignment="1">
      <alignment horizontal="center" vertical="center" shrinkToFit="1"/>
    </xf>
    <xf numFmtId="10" fontId="48" fillId="12" borderId="34" xfId="0" applyNumberFormat="1" applyFont="1" applyFill="1" applyBorder="1" applyAlignment="1">
      <alignment horizontal="center" vertical="center" shrinkToFit="1"/>
    </xf>
    <xf numFmtId="0" fontId="78" fillId="12" borderId="0" xfId="0" applyFont="1" applyFill="1" applyAlignment="1">
      <alignment horizontal="left" vertical="center" shrinkToFit="1"/>
    </xf>
    <xf numFmtId="0" fontId="25" fillId="10" borderId="33" xfId="0" applyFont="1" applyFill="1" applyBorder="1" applyAlignment="1" applyProtection="1">
      <alignment horizontal="left" vertical="center" shrinkToFit="1"/>
      <protection locked="0"/>
    </xf>
    <xf numFmtId="0" fontId="25" fillId="10" borderId="34" xfId="0" applyFont="1" applyFill="1" applyBorder="1" applyAlignment="1" applyProtection="1">
      <alignment horizontal="left" vertical="center" shrinkToFit="1"/>
      <protection locked="0"/>
    </xf>
    <xf numFmtId="10" fontId="48" fillId="10" borderId="32" xfId="0" applyNumberFormat="1" applyFont="1" applyFill="1" applyBorder="1" applyAlignment="1">
      <alignment horizontal="center" vertical="center" shrinkToFit="1"/>
    </xf>
    <xf numFmtId="164" fontId="48" fillId="10" borderId="33" xfId="0" applyNumberFormat="1" applyFont="1" applyFill="1" applyBorder="1" applyAlignment="1">
      <alignment horizontal="center" vertical="center" shrinkToFit="1"/>
    </xf>
    <xf numFmtId="164" fontId="48" fillId="10" borderId="34" xfId="0" applyNumberFormat="1" applyFont="1" applyFill="1" applyBorder="1" applyAlignment="1">
      <alignment horizontal="center" vertical="center" shrinkToFit="1"/>
    </xf>
    <xf numFmtId="0" fontId="51" fillId="17" borderId="0" xfId="0" applyFont="1" applyFill="1" applyAlignment="1">
      <alignment horizontal="left" vertical="top" shrinkToFit="1"/>
    </xf>
    <xf numFmtId="0" fontId="78" fillId="12" borderId="38" xfId="0" applyFont="1" applyFill="1" applyBorder="1" applyAlignment="1">
      <alignment horizontal="left" vertical="center" shrinkToFit="1"/>
    </xf>
    <xf numFmtId="0" fontId="25" fillId="12" borderId="33" xfId="0" applyFont="1" applyFill="1" applyBorder="1" applyAlignment="1" applyProtection="1">
      <alignment horizontal="left" vertical="center" shrinkToFit="1"/>
      <protection locked="0"/>
    </xf>
    <xf numFmtId="0" fontId="25" fillId="12" borderId="34" xfId="0" applyFont="1" applyFill="1" applyBorder="1" applyAlignment="1" applyProtection="1">
      <alignment horizontal="left" vertical="center" shrinkToFit="1"/>
      <protection locked="0"/>
    </xf>
    <xf numFmtId="164" fontId="30" fillId="14" borderId="35" xfId="0" applyNumberFormat="1" applyFont="1" applyFill="1" applyBorder="1" applyAlignment="1">
      <alignment horizontal="center" vertical="center" shrinkToFit="1"/>
    </xf>
    <xf numFmtId="164" fontId="30" fillId="14" borderId="36" xfId="0" applyNumberFormat="1" applyFont="1" applyFill="1" applyBorder="1" applyAlignment="1">
      <alignment horizontal="center" vertical="center" shrinkToFit="1"/>
    </xf>
    <xf numFmtId="10" fontId="52" fillId="14" borderId="35" xfId="0" applyNumberFormat="1" applyFont="1" applyFill="1" applyBorder="1" applyAlignment="1">
      <alignment horizontal="center" vertical="center" shrinkToFit="1"/>
    </xf>
    <xf numFmtId="10" fontId="52" fillId="14" borderId="36" xfId="0" applyNumberFormat="1" applyFont="1" applyFill="1" applyBorder="1" applyAlignment="1">
      <alignment horizontal="center" vertical="center" shrinkToFit="1"/>
    </xf>
    <xf numFmtId="10" fontId="25" fillId="12" borderId="49" xfId="0" applyNumberFormat="1" applyFont="1" applyFill="1" applyBorder="1" applyAlignment="1" applyProtection="1">
      <alignment horizontal="center" vertical="center" shrinkToFit="1"/>
      <protection locked="0"/>
    </xf>
    <xf numFmtId="10" fontId="25" fillId="12" borderId="50" xfId="0" applyNumberFormat="1" applyFont="1" applyFill="1" applyBorder="1" applyAlignment="1" applyProtection="1">
      <alignment horizontal="center" vertical="center" shrinkToFit="1"/>
      <protection locked="0"/>
    </xf>
    <xf numFmtId="10" fontId="52" fillId="17" borderId="35" xfId="0" applyNumberFormat="1" applyFont="1" applyFill="1" applyBorder="1" applyAlignment="1">
      <alignment horizontal="center" vertical="center" shrinkToFit="1"/>
    </xf>
    <xf numFmtId="10" fontId="52" fillId="17" borderId="36" xfId="0" applyNumberFormat="1" applyFont="1" applyFill="1" applyBorder="1" applyAlignment="1">
      <alignment horizontal="center" vertical="center" shrinkToFit="1"/>
    </xf>
    <xf numFmtId="10" fontId="52" fillId="14" borderId="53" xfId="0" applyNumberFormat="1" applyFont="1" applyFill="1" applyBorder="1" applyAlignment="1">
      <alignment horizontal="center" vertical="center" shrinkToFit="1"/>
    </xf>
    <xf numFmtId="10" fontId="52" fillId="14" borderId="54" xfId="0" applyNumberFormat="1" applyFont="1" applyFill="1" applyBorder="1" applyAlignment="1">
      <alignment horizontal="center" vertical="center" shrinkToFit="1"/>
    </xf>
    <xf numFmtId="10" fontId="25" fillId="12" borderId="51" xfId="0" applyNumberFormat="1" applyFont="1" applyFill="1" applyBorder="1" applyAlignment="1" applyProtection="1">
      <alignment horizontal="center" vertical="center" shrinkToFit="1"/>
      <protection locked="0"/>
    </xf>
    <xf numFmtId="10" fontId="25" fillId="12" borderId="52" xfId="0" applyNumberFormat="1" applyFont="1" applyFill="1" applyBorder="1" applyAlignment="1" applyProtection="1">
      <alignment horizontal="center" vertical="center" shrinkToFit="1"/>
      <protection locked="0"/>
    </xf>
    <xf numFmtId="164" fontId="79" fillId="14" borderId="35" xfId="0" applyNumberFormat="1" applyFont="1" applyFill="1" applyBorder="1" applyAlignment="1">
      <alignment horizontal="center" vertical="center" shrinkToFit="1"/>
    </xf>
    <xf numFmtId="164" fontId="79" fillId="14" borderId="36" xfId="0" applyNumberFormat="1" applyFont="1" applyFill="1" applyBorder="1" applyAlignment="1">
      <alignment horizontal="center" vertical="center" shrinkToFit="1"/>
    </xf>
    <xf numFmtId="0" fontId="80" fillId="6" borderId="33" xfId="0" applyFont="1" applyFill="1" applyBorder="1" applyAlignment="1" applyProtection="1">
      <alignment horizontal="left" vertical="center" shrinkToFit="1"/>
      <protection locked="0"/>
    </xf>
    <xf numFmtId="0" fontId="80" fillId="6" borderId="34" xfId="0" applyFont="1" applyFill="1" applyBorder="1" applyAlignment="1" applyProtection="1">
      <alignment horizontal="left" vertical="center" shrinkToFit="1"/>
      <protection locked="0"/>
    </xf>
    <xf numFmtId="164" fontId="81" fillId="14" borderId="35" xfId="0" applyNumberFormat="1" applyFont="1" applyFill="1" applyBorder="1" applyAlignment="1">
      <alignment horizontal="center" vertical="center" shrinkToFit="1"/>
    </xf>
    <xf numFmtId="164" fontId="81" fillId="14" borderId="36" xfId="0" applyNumberFormat="1" applyFont="1" applyFill="1" applyBorder="1" applyAlignment="1">
      <alignment horizontal="center" vertical="center" shrinkToFit="1"/>
    </xf>
    <xf numFmtId="0" fontId="49" fillId="17" borderId="0" xfId="0" applyFont="1" applyFill="1" applyAlignment="1">
      <alignment horizontal="left" vertical="center" shrinkToFit="1"/>
    </xf>
    <xf numFmtId="0" fontId="49" fillId="17" borderId="38" xfId="0" applyFont="1" applyFill="1" applyBorder="1" applyAlignment="1">
      <alignment horizontal="left" vertical="center" shrinkToFit="1"/>
    </xf>
    <xf numFmtId="0" fontId="25" fillId="6" borderId="55" xfId="0" applyFont="1" applyFill="1" applyBorder="1" applyAlignment="1" applyProtection="1">
      <alignment horizontal="left" vertical="center" shrinkToFit="1"/>
      <protection locked="0"/>
    </xf>
    <xf numFmtId="0" fontId="10" fillId="10" borderId="0" xfId="0" applyFont="1" applyFill="1" applyAlignment="1">
      <alignment horizontal="left" vertical="center" shrinkToFit="1"/>
    </xf>
    <xf numFmtId="10" fontId="9" fillId="12" borderId="32" xfId="0" applyNumberFormat="1" applyFont="1" applyFill="1" applyBorder="1" applyAlignment="1">
      <alignment horizontal="center" vertical="center" shrinkToFit="1"/>
    </xf>
    <xf numFmtId="164" fontId="9" fillId="12" borderId="32" xfId="0" applyNumberFormat="1" applyFont="1" applyFill="1" applyBorder="1" applyAlignment="1">
      <alignment horizontal="center" vertical="center" shrinkToFit="1"/>
    </xf>
    <xf numFmtId="10" fontId="25" fillId="12" borderId="32" xfId="0" applyNumberFormat="1" applyFont="1" applyFill="1" applyBorder="1" applyAlignment="1">
      <alignment horizontal="center" vertical="center" shrinkToFit="1"/>
    </xf>
    <xf numFmtId="164" fontId="8" fillId="12" borderId="32" xfId="0" applyNumberFormat="1" applyFont="1" applyFill="1" applyBorder="1" applyAlignment="1">
      <alignment horizontal="center" vertical="center" shrinkToFit="1"/>
    </xf>
    <xf numFmtId="0" fontId="53" fillId="16" borderId="0" xfId="0" applyFont="1" applyFill="1" applyAlignment="1">
      <alignment horizontal="left" vertical="center" shrinkToFit="1"/>
    </xf>
    <xf numFmtId="0" fontId="53" fillId="16" borderId="0" xfId="0" applyFont="1" applyFill="1" applyAlignment="1">
      <alignment horizontal="center" vertical="center" shrinkToFit="1"/>
    </xf>
    <xf numFmtId="164" fontId="53" fillId="16" borderId="0" xfId="0" applyNumberFormat="1" applyFont="1" applyFill="1" applyAlignment="1">
      <alignment horizontal="center" vertical="center" shrinkToFit="1"/>
    </xf>
    <xf numFmtId="164" fontId="9" fillId="12" borderId="33" xfId="0" applyNumberFormat="1" applyFont="1" applyFill="1" applyBorder="1" applyAlignment="1">
      <alignment horizontal="center" vertical="center" shrinkToFit="1"/>
    </xf>
    <xf numFmtId="164" fontId="9" fillId="12" borderId="34" xfId="0" applyNumberFormat="1" applyFont="1" applyFill="1" applyBorder="1" applyAlignment="1">
      <alignment horizontal="center" vertical="center" shrinkToFit="1"/>
    </xf>
    <xf numFmtId="10" fontId="25" fillId="12" borderId="33" xfId="0" applyNumberFormat="1" applyFont="1" applyFill="1" applyBorder="1" applyAlignment="1">
      <alignment horizontal="center" vertical="center" shrinkToFit="1"/>
    </xf>
    <xf numFmtId="10" fontId="25" fillId="12" borderId="34" xfId="0" applyNumberFormat="1" applyFont="1" applyFill="1" applyBorder="1" applyAlignment="1">
      <alignment horizontal="center" vertical="center" shrinkToFit="1"/>
    </xf>
    <xf numFmtId="0" fontId="10" fillId="10" borderId="38" xfId="0" applyFont="1" applyFill="1" applyBorder="1" applyAlignment="1">
      <alignment horizontal="left" vertical="center" shrinkToFit="1"/>
    </xf>
    <xf numFmtId="10" fontId="8" fillId="12" borderId="32" xfId="0" applyNumberFormat="1" applyFont="1" applyFill="1" applyBorder="1" applyAlignment="1">
      <alignment horizontal="center" vertical="center" shrinkToFit="1"/>
    </xf>
    <xf numFmtId="0" fontId="9" fillId="7" borderId="35" xfId="0" applyFont="1" applyFill="1" applyBorder="1" applyAlignment="1" applyProtection="1">
      <alignment horizontal="left" vertical="center" shrinkToFit="1"/>
      <protection locked="0"/>
    </xf>
    <xf numFmtId="0" fontId="9" fillId="7" borderId="48" xfId="0" applyFont="1" applyFill="1" applyBorder="1" applyAlignment="1" applyProtection="1">
      <alignment horizontal="left" vertical="center" shrinkToFit="1"/>
      <protection locked="0"/>
    </xf>
    <xf numFmtId="0" fontId="9" fillId="7" borderId="36" xfId="0" applyFont="1" applyFill="1" applyBorder="1" applyAlignment="1" applyProtection="1">
      <alignment horizontal="left" vertical="center" shrinkToFit="1"/>
      <protection locked="0"/>
    </xf>
    <xf numFmtId="9" fontId="30" fillId="15" borderId="35" xfId="0" applyNumberFormat="1" applyFont="1" applyFill="1" applyBorder="1" applyAlignment="1" applyProtection="1">
      <alignment horizontal="center" vertical="center" shrinkToFit="1"/>
      <protection locked="0"/>
    </xf>
    <xf numFmtId="9" fontId="30" fillId="15" borderId="36" xfId="0" applyNumberFormat="1" applyFont="1" applyFill="1" applyBorder="1" applyAlignment="1" applyProtection="1">
      <alignment horizontal="center" vertical="center" shrinkToFit="1"/>
      <protection locked="0"/>
    </xf>
    <xf numFmtId="0" fontId="53" fillId="18" borderId="0" xfId="0" applyFont="1" applyFill="1" applyAlignment="1">
      <alignment horizontal="left" vertical="center" shrinkToFit="1"/>
    </xf>
    <xf numFmtId="0" fontId="53" fillId="18" borderId="0" xfId="0" applyFont="1" applyFill="1" applyAlignment="1">
      <alignment horizontal="center" vertical="center" shrinkToFit="1"/>
    </xf>
    <xf numFmtId="164" fontId="53" fillId="18" borderId="0" xfId="0" applyNumberFormat="1" applyFont="1" applyFill="1" applyAlignment="1">
      <alignment horizontal="center" vertical="center" shrinkToFit="1"/>
    </xf>
    <xf numFmtId="0" fontId="54" fillId="10" borderId="0" xfId="0" applyFont="1" applyFill="1" applyAlignment="1">
      <alignment horizontal="left" vertical="center" shrinkToFit="1"/>
    </xf>
    <xf numFmtId="9" fontId="55" fillId="12" borderId="32" xfId="0" applyNumberFormat="1" applyFont="1" applyFill="1" applyBorder="1" applyAlignment="1">
      <alignment horizontal="center" vertical="center" shrinkToFit="1"/>
    </xf>
    <xf numFmtId="0" fontId="55" fillId="12" borderId="32" xfId="0" applyFont="1" applyFill="1" applyBorder="1" applyAlignment="1">
      <alignment horizontal="center" vertical="center" shrinkToFit="1"/>
    </xf>
    <xf numFmtId="164" fontId="55" fillId="12" borderId="32" xfId="0" applyNumberFormat="1" applyFont="1" applyFill="1" applyBorder="1" applyAlignment="1">
      <alignment horizontal="center" vertical="center" shrinkToFit="1"/>
    </xf>
    <xf numFmtId="10" fontId="55" fillId="12" borderId="32" xfId="0" applyNumberFormat="1" applyFont="1" applyFill="1" applyBorder="1" applyAlignment="1">
      <alignment horizontal="center" vertical="center" shrinkToFit="1"/>
    </xf>
    <xf numFmtId="0" fontId="42" fillId="10" borderId="38" xfId="0" applyFont="1" applyFill="1" applyBorder="1" applyAlignment="1">
      <alignment horizontal="left" vertical="center" shrinkToFit="1"/>
    </xf>
    <xf numFmtId="10" fontId="56" fillId="12" borderId="32" xfId="0" applyNumberFormat="1" applyFont="1" applyFill="1" applyBorder="1" applyAlignment="1">
      <alignment horizontal="center" vertical="center" shrinkToFit="1"/>
    </xf>
    <xf numFmtId="0" fontId="25" fillId="6" borderId="33" xfId="0" applyFont="1" applyFill="1" applyBorder="1" applyAlignment="1" applyProtection="1">
      <alignment horizontal="center" vertical="center" shrinkToFit="1"/>
      <protection locked="0"/>
    </xf>
    <xf numFmtId="0" fontId="25" fillId="6" borderId="37" xfId="0" applyFont="1" applyFill="1" applyBorder="1" applyAlignment="1" applyProtection="1">
      <alignment horizontal="center" vertical="center" shrinkToFit="1"/>
      <protection locked="0"/>
    </xf>
    <xf numFmtId="0" fontId="25" fillId="6" borderId="34" xfId="0" applyFont="1" applyFill="1" applyBorder="1" applyAlignment="1" applyProtection="1">
      <alignment horizontal="center" vertical="center" shrinkToFit="1"/>
      <protection locked="0"/>
    </xf>
    <xf numFmtId="0" fontId="25" fillId="12" borderId="44" xfId="0" applyFont="1" applyFill="1" applyBorder="1" applyAlignment="1">
      <alignment vertical="center" shrinkToFit="1"/>
    </xf>
    <xf numFmtId="0" fontId="25" fillId="12" borderId="38" xfId="0" applyFont="1" applyFill="1" applyBorder="1" applyAlignment="1">
      <alignment vertical="center" shrinkToFit="1"/>
    </xf>
    <xf numFmtId="164" fontId="25" fillId="6" borderId="33" xfId="0" applyNumberFormat="1" applyFont="1" applyFill="1" applyBorder="1" applyAlignment="1" applyProtection="1">
      <alignment horizontal="center" vertical="center" shrinkToFit="1"/>
      <protection locked="0"/>
    </xf>
    <xf numFmtId="164" fontId="25" fillId="6" borderId="34" xfId="0" applyNumberFormat="1" applyFont="1" applyFill="1" applyBorder="1" applyAlignment="1" applyProtection="1">
      <alignment horizontal="center" vertical="center" shrinkToFit="1"/>
      <protection locked="0"/>
    </xf>
    <xf numFmtId="0" fontId="38" fillId="12" borderId="44" xfId="0" applyFont="1" applyFill="1" applyBorder="1" applyAlignment="1">
      <alignment horizontal="right" vertical="center" shrinkToFit="1"/>
    </xf>
    <xf numFmtId="0" fontId="38" fillId="12" borderId="38" xfId="0" applyFont="1" applyFill="1" applyBorder="1" applyAlignment="1">
      <alignment horizontal="right" vertical="center" shrinkToFit="1"/>
    </xf>
    <xf numFmtId="0" fontId="77" fillId="10" borderId="0" xfId="0" applyFont="1" applyFill="1" applyAlignment="1">
      <alignment horizontal="left" vertical="center" shrinkToFit="1"/>
    </xf>
    <xf numFmtId="0" fontId="77" fillId="10" borderId="38" xfId="0" applyFont="1" applyFill="1" applyBorder="1" applyAlignment="1">
      <alignment horizontal="left" vertical="center" shrinkToFit="1"/>
    </xf>
    <xf numFmtId="0" fontId="78" fillId="12" borderId="47" xfId="0" applyFont="1" applyFill="1" applyBorder="1" applyAlignment="1">
      <alignment horizontal="left" vertical="center" shrinkToFit="1"/>
    </xf>
    <xf numFmtId="0" fontId="38" fillId="13" borderId="1" xfId="0" applyFont="1" applyFill="1" applyBorder="1" applyAlignment="1" applyProtection="1">
      <alignment horizontal="left" vertical="center" shrinkToFit="1"/>
      <protection locked="0"/>
    </xf>
    <xf numFmtId="0" fontId="38" fillId="6" borderId="1" xfId="0" applyFont="1" applyFill="1" applyBorder="1" applyAlignment="1" applyProtection="1">
      <alignment horizontal="left" vertical="center" shrinkToFit="1"/>
    </xf>
    <xf numFmtId="0" fontId="25" fillId="6" borderId="2" xfId="0" applyFont="1" applyFill="1" applyBorder="1" applyAlignment="1">
      <alignment horizontal="center" vertical="center" shrinkToFit="1"/>
    </xf>
    <xf numFmtId="0" fontId="25" fillId="6" borderId="3" xfId="0" applyFont="1" applyFill="1" applyBorder="1" applyAlignment="1">
      <alignment horizontal="center" vertical="center" shrinkToFit="1"/>
    </xf>
    <xf numFmtId="0" fontId="25" fillId="6" borderId="4" xfId="0" applyFont="1" applyFill="1" applyBorder="1" applyAlignment="1">
      <alignment horizontal="center" vertical="center" shrinkToFit="1"/>
    </xf>
    <xf numFmtId="0" fontId="25" fillId="6" borderId="37" xfId="0" quotePrefix="1" applyFont="1" applyFill="1" applyBorder="1" applyAlignment="1" applyProtection="1">
      <alignment horizontal="left" vertical="top" wrapText="1" shrinkToFit="1"/>
      <protection locked="0"/>
    </xf>
    <xf numFmtId="0" fontId="8" fillId="15" borderId="35" xfId="0" applyFont="1" applyFill="1" applyBorder="1" applyAlignment="1" applyProtection="1">
      <alignment horizontal="left" vertical="center" shrinkToFit="1"/>
      <protection locked="0"/>
    </xf>
    <xf numFmtId="0" fontId="8" fillId="15" borderId="36" xfId="0" applyFont="1" applyFill="1" applyBorder="1" applyAlignment="1" applyProtection="1">
      <alignment horizontal="left" vertical="center" shrinkToFit="1"/>
      <protection locked="0"/>
    </xf>
    <xf numFmtId="0" fontId="26" fillId="6" borderId="0" xfId="0" applyFont="1" applyFill="1" applyBorder="1" applyAlignment="1" applyProtection="1">
      <alignment horizontal="left" vertical="top" wrapText="1" shrinkToFit="1"/>
      <protection locked="0"/>
    </xf>
    <xf numFmtId="0" fontId="8" fillId="13" borderId="33" xfId="0" applyFont="1" applyFill="1" applyBorder="1" applyAlignment="1">
      <alignment horizontal="left" vertical="center" shrinkToFit="1"/>
    </xf>
    <xf numFmtId="0" fontId="8" fillId="13" borderId="37" xfId="0" applyFont="1" applyFill="1" applyBorder="1" applyAlignment="1">
      <alignment horizontal="left" vertical="center" shrinkToFit="1"/>
    </xf>
    <xf numFmtId="0" fontId="8" fillId="13" borderId="34" xfId="0" applyFont="1" applyFill="1" applyBorder="1" applyAlignment="1">
      <alignment horizontal="left" vertical="center" shrinkToFit="1"/>
    </xf>
    <xf numFmtId="0" fontId="38" fillId="13" borderId="33" xfId="0" applyFont="1" applyFill="1" applyBorder="1" applyAlignment="1">
      <alignment horizontal="left" vertical="center" shrinkToFit="1"/>
    </xf>
    <xf numFmtId="0" fontId="38" fillId="13" borderId="37" xfId="0" applyFont="1" applyFill="1" applyBorder="1" applyAlignment="1">
      <alignment horizontal="left" vertical="center" shrinkToFit="1"/>
    </xf>
    <xf numFmtId="0" fontId="38" fillId="13" borderId="34" xfId="0" applyFont="1" applyFill="1" applyBorder="1" applyAlignment="1">
      <alignment horizontal="left" vertical="center" shrinkToFit="1"/>
    </xf>
    <xf numFmtId="0" fontId="38" fillId="6" borderId="0" xfId="0" applyFont="1" applyFill="1" applyAlignment="1">
      <alignment horizontal="center" vertical="center" shrinkToFit="1"/>
    </xf>
    <xf numFmtId="165" fontId="8" fillId="13" borderId="37" xfId="0" applyNumberFormat="1" applyFont="1" applyFill="1" applyBorder="1" applyAlignment="1">
      <alignment horizontal="center" vertical="center" shrinkToFit="1"/>
    </xf>
    <xf numFmtId="165" fontId="8" fillId="13" borderId="34" xfId="0" applyNumberFormat="1" applyFont="1" applyFill="1" applyBorder="1" applyAlignment="1">
      <alignment horizontal="center" vertical="center" shrinkToFit="1"/>
    </xf>
    <xf numFmtId="167" fontId="16" fillId="10" borderId="2" xfId="2" applyNumberFormat="1" applyFont="1" applyFill="1" applyBorder="1" applyAlignment="1">
      <alignment horizontal="right" vertical="center"/>
    </xf>
    <xf numFmtId="167" fontId="16" fillId="10" borderId="3" xfId="2" applyNumberFormat="1" applyFont="1" applyFill="1" applyBorder="1" applyAlignment="1">
      <alignment horizontal="right" vertical="center"/>
    </xf>
    <xf numFmtId="167" fontId="16" fillId="10" borderId="4" xfId="2" applyNumberFormat="1" applyFont="1" applyFill="1" applyBorder="1" applyAlignment="1">
      <alignment horizontal="right" vertical="center"/>
    </xf>
    <xf numFmtId="0" fontId="15" fillId="0" borderId="2" xfId="2" applyFont="1" applyBorder="1" applyAlignment="1">
      <alignment horizontal="left" vertical="center"/>
    </xf>
    <xf numFmtId="0" fontId="15" fillId="0" borderId="3" xfId="2" applyFont="1" applyBorder="1" applyAlignment="1">
      <alignment horizontal="left" vertical="center"/>
    </xf>
    <xf numFmtId="0" fontId="15" fillId="0" borderId="4" xfId="2" applyFont="1" applyBorder="1" applyAlignment="1">
      <alignment horizontal="left" vertical="center"/>
    </xf>
    <xf numFmtId="0" fontId="13" fillId="0" borderId="5" xfId="2" applyFont="1" applyBorder="1" applyAlignment="1" applyProtection="1">
      <alignment horizontal="left" vertical="top" wrapText="1"/>
      <protection locked="0"/>
    </xf>
    <xf numFmtId="0" fontId="13" fillId="0" borderId="6"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0" xfId="2" applyFont="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3" fillId="0" borderId="11" xfId="2" applyFont="1" applyBorder="1" applyAlignment="1" applyProtection="1">
      <alignment horizontal="left" vertical="top" wrapText="1"/>
      <protection locked="0"/>
    </xf>
    <xf numFmtId="0" fontId="13" fillId="0" borderId="12" xfId="2" applyFont="1" applyBorder="1" applyAlignment="1" applyProtection="1">
      <alignment horizontal="left" vertical="top" wrapText="1"/>
      <protection locked="0"/>
    </xf>
    <xf numFmtId="0" fontId="60" fillId="0" borderId="6" xfId="2" applyFont="1" applyBorder="1" applyAlignment="1">
      <alignment horizontal="left" vertical="center"/>
    </xf>
    <xf numFmtId="0" fontId="9" fillId="0" borderId="1" xfId="2" applyFont="1" applyBorder="1" applyAlignment="1">
      <alignment horizontal="left" vertical="center" shrinkToFit="1"/>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left" vertical="center"/>
    </xf>
    <xf numFmtId="0" fontId="8" fillId="13" borderId="0" xfId="2" applyFont="1" applyFill="1" applyAlignment="1" applyProtection="1">
      <alignment horizontal="center" vertical="center"/>
      <protection locked="0"/>
    </xf>
    <xf numFmtId="0" fontId="11" fillId="6" borderId="0" xfId="2" applyFont="1" applyFill="1" applyAlignment="1">
      <alignment horizontal="center" vertical="center"/>
    </xf>
    <xf numFmtId="165" fontId="8" fillId="13" borderId="0" xfId="2" applyNumberFormat="1" applyFont="1" applyFill="1" applyAlignment="1" applyProtection="1">
      <alignment horizontal="center" vertical="center"/>
      <protection locked="0"/>
    </xf>
    <xf numFmtId="0" fontId="8" fillId="7" borderId="0" xfId="2" applyFont="1" applyFill="1" applyAlignment="1">
      <alignment horizontal="center" vertical="center" wrapText="1"/>
    </xf>
    <xf numFmtId="0" fontId="71" fillId="16" borderId="0" xfId="2" applyFont="1" applyFill="1" applyAlignment="1">
      <alignment horizontal="center" vertical="center" wrapText="1"/>
    </xf>
    <xf numFmtId="0" fontId="57" fillId="7" borderId="0" xfId="2" applyFont="1" applyFill="1" applyAlignment="1">
      <alignment horizontal="center" vertical="center" wrapText="1"/>
    </xf>
    <xf numFmtId="0" fontId="8" fillId="6" borderId="0" xfId="2" applyFont="1" applyFill="1" applyAlignment="1">
      <alignment horizontal="center" vertical="center"/>
    </xf>
    <xf numFmtId="0" fontId="66" fillId="21" borderId="0" xfId="2" applyFont="1" applyFill="1" applyAlignment="1">
      <alignment horizontal="center" vertical="center"/>
    </xf>
    <xf numFmtId="0" fontId="9" fillId="13" borderId="0" xfId="2" applyFont="1" applyFill="1" applyAlignment="1">
      <alignment horizontal="center" vertical="center"/>
    </xf>
    <xf numFmtId="165" fontId="8" fillId="13" borderId="0" xfId="2" applyNumberFormat="1" applyFont="1" applyFill="1" applyAlignment="1">
      <alignment horizontal="center" vertical="center"/>
    </xf>
    <xf numFmtId="0" fontId="64" fillId="0" borderId="22" xfId="2" applyFont="1" applyBorder="1" applyAlignment="1">
      <alignment horizontal="center" vertical="center"/>
    </xf>
    <xf numFmtId="0" fontId="64" fillId="0" borderId="24" xfId="2" applyFont="1" applyBorder="1" applyAlignment="1">
      <alignment horizontal="center" vertical="center"/>
    </xf>
    <xf numFmtId="0" fontId="64" fillId="0" borderId="23" xfId="2" applyFont="1" applyBorder="1" applyAlignment="1">
      <alignment horizontal="center" vertical="center"/>
    </xf>
    <xf numFmtId="0" fontId="64" fillId="0" borderId="25" xfId="2" applyFont="1" applyBorder="1" applyAlignment="1">
      <alignment horizontal="center" vertical="center"/>
    </xf>
    <xf numFmtId="0" fontId="19" fillId="10" borderId="8" xfId="2" applyFont="1" applyFill="1" applyBorder="1" applyAlignment="1" applyProtection="1">
      <alignment horizontal="left" vertical="center" wrapText="1" shrinkToFit="1"/>
      <protection locked="0"/>
    </xf>
    <xf numFmtId="0" fontId="19" fillId="10" borderId="0" xfId="2" applyFont="1" applyFill="1" applyAlignment="1" applyProtection="1">
      <alignment horizontal="left" vertical="center" wrapText="1" shrinkToFit="1"/>
      <protection locked="0"/>
    </xf>
    <xf numFmtId="0" fontId="19" fillId="10" borderId="28" xfId="2" applyFont="1" applyFill="1" applyBorder="1" applyAlignment="1" applyProtection="1">
      <alignment horizontal="left" vertical="center" wrapText="1" shrinkToFit="1"/>
      <protection locked="0"/>
    </xf>
    <xf numFmtId="0" fontId="19" fillId="10" borderId="10" xfId="2" applyFont="1" applyFill="1" applyBorder="1" applyAlignment="1" applyProtection="1">
      <alignment horizontal="left" vertical="center" wrapText="1" shrinkToFit="1"/>
      <protection locked="0"/>
    </xf>
    <xf numFmtId="0" fontId="19" fillId="10" borderId="11" xfId="2" applyFont="1" applyFill="1" applyBorder="1" applyAlignment="1" applyProtection="1">
      <alignment horizontal="left" vertical="center" wrapText="1" shrinkToFit="1"/>
      <protection locked="0"/>
    </xf>
    <xf numFmtId="0" fontId="19" fillId="10" borderId="30" xfId="2" applyFont="1" applyFill="1" applyBorder="1" applyAlignment="1" applyProtection="1">
      <alignment horizontal="left" vertical="center" wrapText="1" shrinkToFit="1"/>
      <protection locked="0"/>
    </xf>
    <xf numFmtId="0" fontId="20" fillId="10" borderId="17" xfId="2" applyFont="1" applyFill="1" applyBorder="1" applyAlignment="1" applyProtection="1">
      <alignment horizontal="center" vertical="center"/>
      <protection locked="0"/>
    </xf>
    <xf numFmtId="0" fontId="20" fillId="10" borderId="0" xfId="2" applyFont="1" applyFill="1" applyAlignment="1" applyProtection="1">
      <alignment horizontal="center" vertical="center"/>
      <protection locked="0"/>
    </xf>
    <xf numFmtId="0" fontId="20" fillId="10" borderId="9" xfId="2" applyFont="1" applyFill="1" applyBorder="1" applyAlignment="1" applyProtection="1">
      <alignment horizontal="center" vertical="center"/>
      <protection locked="0"/>
    </xf>
    <xf numFmtId="0" fontId="20" fillId="10" borderId="31" xfId="2" applyFont="1" applyFill="1" applyBorder="1" applyAlignment="1" applyProtection="1">
      <alignment horizontal="center" vertical="center"/>
      <protection locked="0"/>
    </xf>
    <xf numFmtId="0" fontId="20" fillId="10" borderId="11" xfId="2" applyFont="1" applyFill="1" applyBorder="1" applyAlignment="1" applyProtection="1">
      <alignment horizontal="center" vertical="center"/>
      <protection locked="0"/>
    </xf>
    <xf numFmtId="0" fontId="20" fillId="10" borderId="12" xfId="2" applyFont="1" applyFill="1" applyBorder="1" applyAlignment="1" applyProtection="1">
      <alignment horizontal="center" vertical="center"/>
      <protection locked="0"/>
    </xf>
    <xf numFmtId="0" fontId="9" fillId="12" borderId="19" xfId="2" applyFont="1" applyFill="1" applyBorder="1" applyAlignment="1" applyProtection="1">
      <alignment horizontal="center" vertical="center" shrinkToFit="1"/>
      <protection locked="0"/>
    </xf>
    <xf numFmtId="0" fontId="9" fillId="12" borderId="20" xfId="2" applyFont="1" applyFill="1" applyBorder="1" applyAlignment="1" applyProtection="1">
      <alignment horizontal="center" vertical="center" shrinkToFit="1"/>
      <protection locked="0"/>
    </xf>
    <xf numFmtId="0" fontId="9" fillId="12" borderId="18" xfId="2" applyFont="1" applyFill="1" applyBorder="1" applyAlignment="1" applyProtection="1">
      <alignment horizontal="center" vertical="center"/>
      <protection locked="0"/>
    </xf>
    <xf numFmtId="0" fontId="9" fillId="12" borderId="26" xfId="2" applyFont="1" applyFill="1" applyBorder="1" applyAlignment="1" applyProtection="1">
      <alignment horizontal="center" vertical="center"/>
      <protection locked="0"/>
    </xf>
    <xf numFmtId="0" fontId="63" fillId="0" borderId="23" xfId="2" applyFont="1" applyBorder="1" applyAlignment="1">
      <alignment horizontal="center" vertical="center"/>
    </xf>
    <xf numFmtId="0" fontId="63" fillId="0" borderId="22" xfId="2" applyFont="1" applyBorder="1" applyAlignment="1">
      <alignment horizontal="center" vertical="center"/>
    </xf>
    <xf numFmtId="0" fontId="63" fillId="0" borderId="25" xfId="2" applyFont="1" applyBorder="1" applyAlignment="1">
      <alignment horizontal="center" vertical="center"/>
    </xf>
    <xf numFmtId="0" fontId="65" fillId="12" borderId="17" xfId="2" applyFont="1" applyFill="1" applyBorder="1" applyAlignment="1" applyProtection="1">
      <alignment horizontal="center" vertical="center" wrapText="1" shrinkToFit="1"/>
      <protection locked="0"/>
    </xf>
    <xf numFmtId="0" fontId="65" fillId="12" borderId="0" xfId="2" applyFont="1" applyFill="1" applyAlignment="1" applyProtection="1">
      <alignment horizontal="center" vertical="center" wrapText="1" shrinkToFit="1"/>
      <protection locked="0"/>
    </xf>
    <xf numFmtId="0" fontId="65" fillId="12" borderId="9" xfId="2" applyFont="1" applyFill="1" applyBorder="1" applyAlignment="1" applyProtection="1">
      <alignment horizontal="center" vertical="center" wrapText="1" shrinkToFit="1"/>
      <protection locked="0"/>
    </xf>
    <xf numFmtId="0" fontId="72" fillId="12" borderId="19" xfId="2" applyFont="1" applyFill="1" applyBorder="1" applyAlignment="1" applyProtection="1">
      <alignment horizontal="center" vertical="center" wrapText="1" shrinkToFit="1"/>
      <protection locked="0"/>
    </xf>
    <xf numFmtId="0" fontId="72" fillId="12" borderId="18" xfId="2" applyFont="1" applyFill="1" applyBorder="1" applyAlignment="1" applyProtection="1">
      <alignment horizontal="center" vertical="center" wrapText="1" shrinkToFit="1"/>
      <protection locked="0"/>
    </xf>
    <xf numFmtId="0" fontId="72" fillId="12" borderId="26" xfId="2" applyFont="1" applyFill="1" applyBorder="1" applyAlignment="1" applyProtection="1">
      <alignment horizontal="center" vertical="center" wrapText="1" shrinkToFit="1"/>
      <protection locked="0"/>
    </xf>
    <xf numFmtId="0" fontId="8" fillId="13" borderId="0" xfId="2" applyFont="1" applyFill="1" applyAlignment="1">
      <alignment horizontal="center" vertical="center"/>
    </xf>
    <xf numFmtId="0" fontId="18" fillId="0" borderId="13" xfId="2" applyFont="1" applyBorder="1" applyAlignment="1">
      <alignment horizontal="center" vertical="center"/>
    </xf>
    <xf numFmtId="0" fontId="18" fillId="0" borderId="16" xfId="2" applyFont="1" applyBorder="1" applyAlignment="1">
      <alignment horizontal="center" vertical="center"/>
    </xf>
    <xf numFmtId="0" fontId="18" fillId="0" borderId="29" xfId="2" applyFont="1" applyBorder="1" applyAlignment="1">
      <alignment horizontal="center" vertical="center"/>
    </xf>
    <xf numFmtId="0" fontId="63" fillId="0" borderId="6" xfId="2" applyFont="1" applyBorder="1" applyAlignment="1">
      <alignment horizontal="center" vertical="center"/>
    </xf>
    <xf numFmtId="0" fontId="63" fillId="0" borderId="14" xfId="2" applyFont="1" applyBorder="1" applyAlignment="1">
      <alignment horizontal="center" vertical="center"/>
    </xf>
    <xf numFmtId="0" fontId="63" fillId="0" borderId="15" xfId="2" applyFont="1" applyBorder="1" applyAlignment="1">
      <alignment horizontal="center" vertical="center"/>
    </xf>
    <xf numFmtId="0" fontId="64" fillId="0" borderId="15" xfId="2" applyFont="1" applyBorder="1" applyAlignment="1">
      <alignment horizontal="center" vertical="center"/>
    </xf>
    <xf numFmtId="0" fontId="64" fillId="0" borderId="6" xfId="2" applyFont="1" applyBorder="1" applyAlignment="1">
      <alignment horizontal="center" vertical="center"/>
    </xf>
    <xf numFmtId="0" fontId="64" fillId="0" borderId="7" xfId="2" applyFont="1" applyBorder="1" applyAlignment="1">
      <alignment horizontal="center" vertical="center"/>
    </xf>
    <xf numFmtId="0" fontId="9" fillId="12" borderId="27" xfId="2" applyFont="1" applyFill="1" applyBorder="1" applyAlignment="1" applyProtection="1">
      <alignment horizontal="center" vertical="center" shrinkToFit="1"/>
      <protection locked="0"/>
    </xf>
    <xf numFmtId="0" fontId="9" fillId="12" borderId="17" xfId="2" applyFont="1" applyFill="1" applyBorder="1" applyAlignment="1" applyProtection="1">
      <alignment horizontal="center" vertical="center"/>
      <protection locked="0"/>
    </xf>
    <xf numFmtId="0" fontId="9" fillId="12" borderId="19" xfId="2" applyFont="1" applyFill="1" applyBorder="1" applyAlignment="1" applyProtection="1">
      <alignment horizontal="center" vertical="center"/>
      <protection locked="0"/>
    </xf>
    <xf numFmtId="0" fontId="9" fillId="12" borderId="20" xfId="2" applyFont="1" applyFill="1" applyBorder="1" applyAlignment="1" applyProtection="1">
      <alignment horizontal="center" vertical="center"/>
      <protection locked="0"/>
    </xf>
    <xf numFmtId="0" fontId="9" fillId="10" borderId="19" xfId="2" applyFont="1" applyFill="1" applyBorder="1" applyAlignment="1" applyProtection="1">
      <alignment horizontal="center" vertical="center"/>
      <protection locked="0"/>
    </xf>
    <xf numFmtId="0" fontId="9" fillId="10" borderId="18" xfId="2" applyFont="1" applyFill="1" applyBorder="1" applyAlignment="1" applyProtection="1">
      <alignment horizontal="center" vertical="center"/>
      <protection locked="0"/>
    </xf>
    <xf numFmtId="0" fontId="9" fillId="10" borderId="0" xfId="2" applyFont="1" applyFill="1" applyAlignment="1" applyProtection="1">
      <alignment horizontal="center" vertical="center"/>
      <protection locked="0"/>
    </xf>
    <xf numFmtId="0" fontId="9" fillId="10" borderId="17" xfId="2" applyFont="1" applyFill="1" applyBorder="1" applyAlignment="1" applyProtection="1">
      <alignment horizontal="center" vertical="center"/>
      <protection locked="0"/>
    </xf>
    <xf numFmtId="0" fontId="9" fillId="10" borderId="9" xfId="2" applyFont="1" applyFill="1" applyBorder="1" applyAlignment="1" applyProtection="1">
      <alignment horizontal="center" vertical="center"/>
      <protection locked="0"/>
    </xf>
    <xf numFmtId="0" fontId="63" fillId="0" borderId="21" xfId="2" applyFont="1" applyBorder="1" applyAlignment="1">
      <alignment horizontal="center" vertical="center"/>
    </xf>
    <xf numFmtId="0" fontId="63" fillId="0" borderId="24" xfId="2" applyFont="1" applyBorder="1" applyAlignment="1">
      <alignment horizontal="center" vertical="center"/>
    </xf>
    <xf numFmtId="0" fontId="9" fillId="12" borderId="8" xfId="2" applyFont="1" applyFill="1" applyBorder="1" applyAlignment="1" applyProtection="1">
      <alignment horizontal="left" vertical="center" wrapText="1" shrinkToFit="1"/>
      <protection locked="0"/>
    </xf>
    <xf numFmtId="0" fontId="9" fillId="12" borderId="0" xfId="2" applyFont="1" applyFill="1" applyAlignment="1" applyProtection="1">
      <alignment horizontal="left" vertical="center" wrapText="1" shrinkToFit="1"/>
      <protection locked="0"/>
    </xf>
    <xf numFmtId="0" fontId="9" fillId="12" borderId="27" xfId="2" applyFont="1" applyFill="1" applyBorder="1" applyAlignment="1" applyProtection="1">
      <alignment horizontal="left" vertical="center" wrapText="1" shrinkToFit="1"/>
      <protection locked="0"/>
    </xf>
    <xf numFmtId="0" fontId="9" fillId="12" borderId="18" xfId="2" applyFont="1" applyFill="1" applyBorder="1" applyAlignment="1" applyProtection="1">
      <alignment horizontal="left" vertical="center" wrapText="1" shrinkToFit="1"/>
      <protection locked="0"/>
    </xf>
    <xf numFmtId="0" fontId="21" fillId="0" borderId="13" xfId="2" applyFont="1" applyBorder="1" applyAlignment="1">
      <alignment horizontal="center" vertical="center"/>
    </xf>
    <xf numFmtId="0" fontId="21" fillId="0" borderId="16" xfId="2" applyFont="1" applyBorder="1" applyAlignment="1">
      <alignment horizontal="center" vertical="center"/>
    </xf>
    <xf numFmtId="0" fontId="21" fillId="0" borderId="29" xfId="2" applyFont="1" applyBorder="1" applyAlignment="1">
      <alignment horizontal="center" vertical="center"/>
    </xf>
    <xf numFmtId="0" fontId="6" fillId="6" borderId="0" xfId="2" applyFont="1" applyFill="1" applyAlignment="1">
      <alignment horizontal="center" vertical="center"/>
    </xf>
    <xf numFmtId="0" fontId="5" fillId="6" borderId="0" xfId="2" applyFont="1" applyFill="1" applyAlignment="1">
      <alignment horizontal="center" vertical="center"/>
    </xf>
    <xf numFmtId="0" fontId="41" fillId="20" borderId="0" xfId="2" applyFont="1" applyFill="1" applyAlignment="1">
      <alignment horizontal="center" vertical="center"/>
    </xf>
    <xf numFmtId="0" fontId="62" fillId="6" borderId="0" xfId="1" applyFont="1" applyFill="1" applyAlignment="1" applyProtection="1">
      <alignment horizontal="center" vertical="center"/>
    </xf>
    <xf numFmtId="0" fontId="23" fillId="6" borderId="0" xfId="2" applyFont="1" applyFill="1" applyAlignment="1">
      <alignment horizontal="left" vertical="center"/>
    </xf>
  </cellXfs>
  <cellStyles count="87">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Hyperlink" xfId="1" builtinId="8"/>
    <cellStyle name="Normal" xfId="0" builtinId="0"/>
    <cellStyle name="Normal 2" xfId="2" xr:uid="{00000000-0005-0000-0000-000056000000}"/>
  </cellStyles>
  <dxfs count="507">
    <dxf>
      <font>
        <color rgb="FFD9EEE0"/>
      </font>
      <fill>
        <patternFill patternType="solid">
          <fgColor indexed="64"/>
          <bgColor rgb="FFD9EEE0"/>
        </patternFill>
      </fill>
    </dxf>
    <dxf>
      <font>
        <color rgb="FFD9EEE0"/>
      </font>
      <fill>
        <patternFill patternType="solid">
          <fgColor indexed="64"/>
          <bgColor rgb="FFD9EEE0"/>
        </patternFill>
      </fill>
    </dxf>
    <dxf>
      <font>
        <color rgb="FFD9EEE0"/>
      </font>
      <fill>
        <patternFill patternType="solid">
          <fgColor indexed="64"/>
          <bgColor rgb="FFD9EEE0"/>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auto="1"/>
      </font>
      <fill>
        <patternFill patternType="solid">
          <fgColor indexed="64"/>
          <bgColor rgb="FFD9EEE0"/>
        </patternFill>
      </fill>
    </dxf>
    <dxf>
      <font>
        <color auto="1"/>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theme="0" tint="-4.9989318521683403E-2"/>
      </font>
      <fill>
        <patternFill patternType="solid">
          <fgColor indexed="64"/>
          <bgColor theme="0" tint="-4.9989318521683403E-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patternType="solid">
          <fgColor indexed="64"/>
          <bgColor theme="5" tint="0.79998168889431442"/>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s>
  <tableStyles count="0" defaultTableStyle="TableStyleMedium9" defaultPivotStyle="PivotStyleMedium4"/>
  <colors>
    <mruColors>
      <color rgb="FFD9EEE0"/>
      <color rgb="FF005E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AEC97CA-6B42-9B4D-BF83-FD610235C6D2}" type="doc">
      <dgm:prSet loTypeId="urn:microsoft.com/office/officeart/2005/8/layout/pList1" loCatId="" qsTypeId="urn:microsoft.com/office/officeart/2005/8/quickstyle/simple4" qsCatId="simple" csTypeId="urn:microsoft.com/office/officeart/2005/8/colors/accent1_2" csCatId="accent1" phldr="1"/>
      <dgm:spPr/>
      <dgm:t>
        <a:bodyPr/>
        <a:lstStyle/>
        <a:p>
          <a:endParaRPr lang="en-US"/>
        </a:p>
      </dgm:t>
    </dgm:pt>
    <dgm:pt modelId="{0D6397F8-C5A8-5845-A358-D5D30B1B3620}">
      <dgm:prSet phldrT="[Text]" phldr="1" custT="1"/>
      <dgm:spPr/>
      <dgm:t>
        <a:bodyPr/>
        <a:lstStyle/>
        <a:p>
          <a:endParaRPr lang="en-US" sz="1200">
            <a:latin typeface="Verdana"/>
            <a:cs typeface="Verdana"/>
          </a:endParaRPr>
        </a:p>
      </dgm:t>
    </dgm:pt>
    <dgm:pt modelId="{29750D75-CE2C-884B-8AEA-78CE63A3D8D6}" type="parTrans" cxnId="{805E4477-D418-AB46-A34E-0A1ACD380255}">
      <dgm:prSet/>
      <dgm:spPr/>
      <dgm:t>
        <a:bodyPr/>
        <a:lstStyle/>
        <a:p>
          <a:endParaRPr lang="en-US"/>
        </a:p>
      </dgm:t>
    </dgm:pt>
    <dgm:pt modelId="{4C2F9F7E-E3DA-9446-B124-9BF85A4E5DCA}" type="sibTrans" cxnId="{805E4477-D418-AB46-A34E-0A1ACD380255}">
      <dgm:prSet/>
      <dgm:spPr/>
      <dgm:t>
        <a:bodyPr/>
        <a:lstStyle/>
        <a:p>
          <a:endParaRPr lang="en-US"/>
        </a:p>
      </dgm:t>
    </dgm:pt>
    <dgm:pt modelId="{AEE6EDBF-30D9-1146-A5A4-1977CAB66D02}">
      <dgm:prSet phldrT="[Text]" phldr="1" custT="1"/>
      <dgm:spPr/>
      <dgm:t>
        <a:bodyPr/>
        <a:lstStyle/>
        <a:p>
          <a:endParaRPr lang="en-US" sz="1200">
            <a:latin typeface="Verdana"/>
            <a:cs typeface="Verdana"/>
          </a:endParaRPr>
        </a:p>
      </dgm:t>
    </dgm:pt>
    <dgm:pt modelId="{D8A11C89-F3A9-F64C-8F97-25678128CB3A}" type="sibTrans" cxnId="{1807455E-D664-DE40-B48A-813229B693E6}">
      <dgm:prSet/>
      <dgm:spPr/>
      <dgm:t>
        <a:bodyPr/>
        <a:lstStyle/>
        <a:p>
          <a:endParaRPr lang="en-US"/>
        </a:p>
      </dgm:t>
    </dgm:pt>
    <dgm:pt modelId="{FE148550-6354-C441-9188-F823ECA495A2}" type="parTrans" cxnId="{1807455E-D664-DE40-B48A-813229B693E6}">
      <dgm:prSet/>
      <dgm:spPr/>
      <dgm:t>
        <a:bodyPr/>
        <a:lstStyle/>
        <a:p>
          <a:endParaRPr lang="en-US"/>
        </a:p>
      </dgm:t>
    </dgm:pt>
    <dgm:pt modelId="{3A921175-EE1C-E948-9076-C12181D0DFBA}">
      <dgm:prSet phldrT="[Text]" phldr="1" custT="1"/>
      <dgm:spPr/>
      <dgm:t>
        <a:bodyPr/>
        <a:lstStyle/>
        <a:p>
          <a:endParaRPr lang="en-US" sz="1200">
            <a:latin typeface="Verdana"/>
            <a:cs typeface="Verdana"/>
          </a:endParaRPr>
        </a:p>
      </dgm:t>
    </dgm:pt>
    <dgm:pt modelId="{58205C09-B25D-FA46-A645-4F48F7B646DC}" type="parTrans" cxnId="{203685F8-746F-5B47-9080-FCB406C1CCA0}">
      <dgm:prSet/>
      <dgm:spPr/>
      <dgm:t>
        <a:bodyPr/>
        <a:lstStyle/>
        <a:p>
          <a:endParaRPr lang="en-US"/>
        </a:p>
      </dgm:t>
    </dgm:pt>
    <dgm:pt modelId="{CA2DD368-2BBD-4240-A7E3-3004C6865DD0}" type="sibTrans" cxnId="{203685F8-746F-5B47-9080-FCB406C1CCA0}">
      <dgm:prSet/>
      <dgm:spPr/>
      <dgm:t>
        <a:bodyPr/>
        <a:lstStyle/>
        <a:p>
          <a:endParaRPr lang="en-US"/>
        </a:p>
      </dgm:t>
    </dgm:pt>
    <dgm:pt modelId="{97A3B942-0E57-964A-A1AE-26A459A1B802}">
      <dgm:prSet phldrT="[Text]" phldr="1" custT="1"/>
      <dgm:spPr/>
      <dgm:t>
        <a:bodyPr/>
        <a:lstStyle/>
        <a:p>
          <a:endParaRPr lang="en-US" sz="1200">
            <a:latin typeface="Verdana"/>
            <a:cs typeface="Verdana"/>
          </a:endParaRPr>
        </a:p>
      </dgm:t>
    </dgm:pt>
    <dgm:pt modelId="{E7791140-284D-8840-B940-59473367AF34}" type="parTrans" cxnId="{DA3078AD-A623-A44B-B03F-2E4DB12EFCBE}">
      <dgm:prSet/>
      <dgm:spPr/>
      <dgm:t>
        <a:bodyPr/>
        <a:lstStyle/>
        <a:p>
          <a:endParaRPr lang="en-US"/>
        </a:p>
      </dgm:t>
    </dgm:pt>
    <dgm:pt modelId="{16E19255-CB69-1A43-952D-4F2516C38B2F}" type="sibTrans" cxnId="{DA3078AD-A623-A44B-B03F-2E4DB12EFCBE}">
      <dgm:prSet/>
      <dgm:spPr/>
      <dgm:t>
        <a:bodyPr/>
        <a:lstStyle/>
        <a:p>
          <a:endParaRPr lang="en-US"/>
        </a:p>
      </dgm:t>
    </dgm:pt>
    <dgm:pt modelId="{616FFCB8-E516-CE47-819E-9996A4711A3B}" type="pres">
      <dgm:prSet presAssocID="{AAEC97CA-6B42-9B4D-BF83-FD610235C6D2}" presName="Name0" presStyleCnt="0">
        <dgm:presLayoutVars>
          <dgm:dir/>
          <dgm:resizeHandles val="exact"/>
        </dgm:presLayoutVars>
      </dgm:prSet>
      <dgm:spPr/>
    </dgm:pt>
    <dgm:pt modelId="{AECB6B80-4415-3E4F-90C7-E7D03F3BDAF8}" type="pres">
      <dgm:prSet presAssocID="{0D6397F8-C5A8-5845-A358-D5D30B1B3620}" presName="compNode" presStyleCnt="0"/>
      <dgm:spPr/>
    </dgm:pt>
    <dgm:pt modelId="{CC568659-A22F-104C-B096-8935C95DFB7B}" type="pres">
      <dgm:prSet presAssocID="{0D6397F8-C5A8-5845-A358-D5D30B1B3620}" presName="pictRect" presStyleLbl="node1" presStyleIdx="0" presStyleCnt="4" custLinFactNeighborX="1843" custLinFactNeighborY="8800"/>
      <dgm:spPr/>
    </dgm:pt>
    <dgm:pt modelId="{B3F2F798-BE07-234D-9824-7959A3053CF6}" type="pres">
      <dgm:prSet presAssocID="{0D6397F8-C5A8-5845-A358-D5D30B1B3620}" presName="textRect" presStyleLbl="revTx" presStyleIdx="0" presStyleCnt="4" custScaleX="88044" custScaleY="32944" custLinFactNeighborX="897" custLinFactNeighborY="-14100">
        <dgm:presLayoutVars>
          <dgm:bulletEnabled val="1"/>
        </dgm:presLayoutVars>
      </dgm:prSet>
      <dgm:spPr/>
    </dgm:pt>
    <dgm:pt modelId="{203E5EA8-B513-BC42-88BB-7A78EB1E7F7A}" type="pres">
      <dgm:prSet presAssocID="{4C2F9F7E-E3DA-9446-B124-9BF85A4E5DCA}" presName="sibTrans" presStyleLbl="sibTrans2D1" presStyleIdx="0" presStyleCnt="0"/>
      <dgm:spPr/>
    </dgm:pt>
    <dgm:pt modelId="{CB6CEAE7-7183-F441-8A7A-6100010D151C}" type="pres">
      <dgm:prSet presAssocID="{AEE6EDBF-30D9-1146-A5A4-1977CAB66D02}" presName="compNode" presStyleCnt="0"/>
      <dgm:spPr/>
    </dgm:pt>
    <dgm:pt modelId="{29E0954F-79EC-724D-B750-DB5BFC2DD8EB}" type="pres">
      <dgm:prSet presAssocID="{AEE6EDBF-30D9-1146-A5A4-1977CAB66D02}" presName="pictRect" presStyleLbl="node1" presStyleIdx="1" presStyleCnt="4" custLinFactNeighborX="-4421" custLinFactNeighborY="8800"/>
      <dgm:spPr/>
    </dgm:pt>
    <dgm:pt modelId="{6CBE34C2-796E-4E41-BC9B-F9A94650EEFB}" type="pres">
      <dgm:prSet presAssocID="{AEE6EDBF-30D9-1146-A5A4-1977CAB66D02}" presName="textRect" presStyleLbl="revTx" presStyleIdx="1" presStyleCnt="4" custScaleX="88044" custScaleY="32944" custLinFactNeighborX="-3401" custLinFactNeighborY="-13238">
        <dgm:presLayoutVars>
          <dgm:bulletEnabled val="1"/>
        </dgm:presLayoutVars>
      </dgm:prSet>
      <dgm:spPr/>
    </dgm:pt>
    <dgm:pt modelId="{F4D9BC47-F0B2-0446-9A2F-3461DB4519DA}" type="pres">
      <dgm:prSet presAssocID="{D8A11C89-F3A9-F64C-8F97-25678128CB3A}" presName="sibTrans" presStyleLbl="sibTrans2D1" presStyleIdx="0" presStyleCnt="0"/>
      <dgm:spPr/>
    </dgm:pt>
    <dgm:pt modelId="{4FC3706E-10D5-B141-A20D-4C9E7236101C}" type="pres">
      <dgm:prSet presAssocID="{3A921175-EE1C-E948-9076-C12181D0DFBA}" presName="compNode" presStyleCnt="0"/>
      <dgm:spPr/>
    </dgm:pt>
    <dgm:pt modelId="{6E5EC5EC-3AAB-0E4C-B7E6-992B1EDAC4DA}" type="pres">
      <dgm:prSet presAssocID="{3A921175-EE1C-E948-9076-C12181D0DFBA}" presName="pictRect" presStyleLbl="node1" presStyleIdx="2" presStyleCnt="4" custLinFactNeighborX="2139" custLinFactNeighborY="-13928"/>
      <dgm:spPr/>
    </dgm:pt>
    <dgm:pt modelId="{04A269DB-AC6B-0445-9840-66DE77E442AF}" type="pres">
      <dgm:prSet presAssocID="{3A921175-EE1C-E948-9076-C12181D0DFBA}" presName="textRect" presStyleLbl="revTx" presStyleIdx="2" presStyleCnt="4" custScaleX="88044" custScaleY="32944" custLinFactNeighborX="1786" custLinFactNeighborY="-54829">
        <dgm:presLayoutVars>
          <dgm:bulletEnabled val="1"/>
        </dgm:presLayoutVars>
      </dgm:prSet>
      <dgm:spPr/>
    </dgm:pt>
    <dgm:pt modelId="{074ACF82-22A9-5E43-A9A3-2102294A29CE}" type="pres">
      <dgm:prSet presAssocID="{CA2DD368-2BBD-4240-A7E3-3004C6865DD0}" presName="sibTrans" presStyleLbl="sibTrans2D1" presStyleIdx="0" presStyleCnt="0"/>
      <dgm:spPr/>
    </dgm:pt>
    <dgm:pt modelId="{645B7FAF-2170-6A41-802F-E5C0D7C4E353}" type="pres">
      <dgm:prSet presAssocID="{97A3B942-0E57-964A-A1AE-26A459A1B802}" presName="compNode" presStyleCnt="0"/>
      <dgm:spPr/>
    </dgm:pt>
    <dgm:pt modelId="{A380E9CF-90DD-A544-B346-600F2C9740BD}" type="pres">
      <dgm:prSet presAssocID="{97A3B942-0E57-964A-A1AE-26A459A1B802}" presName="pictRect" presStyleLbl="node1" presStyleIdx="3" presStyleCnt="4" custLinFactNeighborX="-4125" custLinFactNeighborY="-14720"/>
      <dgm:spPr/>
    </dgm:pt>
    <dgm:pt modelId="{D78C1FCD-CC4F-9440-82E6-4AF195585FE6}" type="pres">
      <dgm:prSet presAssocID="{97A3B942-0E57-964A-A1AE-26A459A1B802}" presName="textRect" presStyleLbl="revTx" presStyleIdx="3" presStyleCnt="4" custScaleX="88044" custScaleY="32944" custLinFactNeighborX="-3401" custLinFactNeighborY="-55564">
        <dgm:presLayoutVars>
          <dgm:bulletEnabled val="1"/>
        </dgm:presLayoutVars>
      </dgm:prSet>
      <dgm:spPr/>
    </dgm:pt>
  </dgm:ptLst>
  <dgm:cxnLst>
    <dgm:cxn modelId="{192BF127-8716-6943-8272-8F6AC7A2991E}" type="presOf" srcId="{CA2DD368-2BBD-4240-A7E3-3004C6865DD0}" destId="{074ACF82-22A9-5E43-A9A3-2102294A29CE}" srcOrd="0" destOrd="0" presId="urn:microsoft.com/office/officeart/2005/8/layout/pList1"/>
    <dgm:cxn modelId="{1DBD6C43-42FA-1249-A945-DC19E0E62818}" type="presOf" srcId="{D8A11C89-F3A9-F64C-8F97-25678128CB3A}" destId="{F4D9BC47-F0B2-0446-9A2F-3461DB4519DA}" srcOrd="0" destOrd="0" presId="urn:microsoft.com/office/officeart/2005/8/layout/pList1"/>
    <dgm:cxn modelId="{A01DC548-A06C-7542-8492-5ED7BD24E123}" type="presOf" srcId="{3A921175-EE1C-E948-9076-C12181D0DFBA}" destId="{04A269DB-AC6B-0445-9840-66DE77E442AF}" srcOrd="0" destOrd="0" presId="urn:microsoft.com/office/officeart/2005/8/layout/pList1"/>
    <dgm:cxn modelId="{AF719A56-A898-8142-9DF0-4C621AA9EC6D}" type="presOf" srcId="{97A3B942-0E57-964A-A1AE-26A459A1B802}" destId="{D78C1FCD-CC4F-9440-82E6-4AF195585FE6}" srcOrd="0" destOrd="0" presId="urn:microsoft.com/office/officeart/2005/8/layout/pList1"/>
    <dgm:cxn modelId="{1807455E-D664-DE40-B48A-813229B693E6}" srcId="{AAEC97CA-6B42-9B4D-BF83-FD610235C6D2}" destId="{AEE6EDBF-30D9-1146-A5A4-1977CAB66D02}" srcOrd="1" destOrd="0" parTransId="{FE148550-6354-C441-9188-F823ECA495A2}" sibTransId="{D8A11C89-F3A9-F64C-8F97-25678128CB3A}"/>
    <dgm:cxn modelId="{805E4477-D418-AB46-A34E-0A1ACD380255}" srcId="{AAEC97CA-6B42-9B4D-BF83-FD610235C6D2}" destId="{0D6397F8-C5A8-5845-A358-D5D30B1B3620}" srcOrd="0" destOrd="0" parTransId="{29750D75-CE2C-884B-8AEA-78CE63A3D8D6}" sibTransId="{4C2F9F7E-E3DA-9446-B124-9BF85A4E5DCA}"/>
    <dgm:cxn modelId="{C45BB68D-7C97-A844-98D9-3875F10F2790}" type="presOf" srcId="{AEE6EDBF-30D9-1146-A5A4-1977CAB66D02}" destId="{6CBE34C2-796E-4E41-BC9B-F9A94650EEFB}" srcOrd="0" destOrd="0" presId="urn:microsoft.com/office/officeart/2005/8/layout/pList1"/>
    <dgm:cxn modelId="{DA3078AD-A623-A44B-B03F-2E4DB12EFCBE}" srcId="{AAEC97CA-6B42-9B4D-BF83-FD610235C6D2}" destId="{97A3B942-0E57-964A-A1AE-26A459A1B802}" srcOrd="3" destOrd="0" parTransId="{E7791140-284D-8840-B940-59473367AF34}" sibTransId="{16E19255-CB69-1A43-952D-4F2516C38B2F}"/>
    <dgm:cxn modelId="{D98C31B6-1254-FF4F-A0A1-7836539BA49D}" type="presOf" srcId="{AAEC97CA-6B42-9B4D-BF83-FD610235C6D2}" destId="{616FFCB8-E516-CE47-819E-9996A4711A3B}" srcOrd="0" destOrd="0" presId="urn:microsoft.com/office/officeart/2005/8/layout/pList1"/>
    <dgm:cxn modelId="{12D847D4-02A6-A049-BC62-0B69DDE5DD41}" type="presOf" srcId="{0D6397F8-C5A8-5845-A358-D5D30B1B3620}" destId="{B3F2F798-BE07-234D-9824-7959A3053CF6}" srcOrd="0" destOrd="0" presId="urn:microsoft.com/office/officeart/2005/8/layout/pList1"/>
    <dgm:cxn modelId="{C2C6F1E0-0D55-A14D-9C03-DC6F014D5ED7}" type="presOf" srcId="{4C2F9F7E-E3DA-9446-B124-9BF85A4E5DCA}" destId="{203E5EA8-B513-BC42-88BB-7A78EB1E7F7A}" srcOrd="0" destOrd="0" presId="urn:microsoft.com/office/officeart/2005/8/layout/pList1"/>
    <dgm:cxn modelId="{203685F8-746F-5B47-9080-FCB406C1CCA0}" srcId="{AAEC97CA-6B42-9B4D-BF83-FD610235C6D2}" destId="{3A921175-EE1C-E948-9076-C12181D0DFBA}" srcOrd="2" destOrd="0" parTransId="{58205C09-B25D-FA46-A645-4F48F7B646DC}" sibTransId="{CA2DD368-2BBD-4240-A7E3-3004C6865DD0}"/>
    <dgm:cxn modelId="{616239F5-029C-6F4D-B86F-438450CE5F3C}" type="presParOf" srcId="{616FFCB8-E516-CE47-819E-9996A4711A3B}" destId="{AECB6B80-4415-3E4F-90C7-E7D03F3BDAF8}" srcOrd="0" destOrd="0" presId="urn:microsoft.com/office/officeart/2005/8/layout/pList1"/>
    <dgm:cxn modelId="{7731049D-44D5-7646-BA0A-21B66FA22A1A}" type="presParOf" srcId="{AECB6B80-4415-3E4F-90C7-E7D03F3BDAF8}" destId="{CC568659-A22F-104C-B096-8935C95DFB7B}" srcOrd="0" destOrd="0" presId="urn:microsoft.com/office/officeart/2005/8/layout/pList1"/>
    <dgm:cxn modelId="{762C56E9-D4C3-6F40-BBA1-0D29624D43CB}" type="presParOf" srcId="{AECB6B80-4415-3E4F-90C7-E7D03F3BDAF8}" destId="{B3F2F798-BE07-234D-9824-7959A3053CF6}" srcOrd="1" destOrd="0" presId="urn:microsoft.com/office/officeart/2005/8/layout/pList1"/>
    <dgm:cxn modelId="{E3BCA9E7-A0EF-DF42-9CCB-DCEA762317F2}" type="presParOf" srcId="{616FFCB8-E516-CE47-819E-9996A4711A3B}" destId="{203E5EA8-B513-BC42-88BB-7A78EB1E7F7A}" srcOrd="1" destOrd="0" presId="urn:microsoft.com/office/officeart/2005/8/layout/pList1"/>
    <dgm:cxn modelId="{7BD159BE-C08E-1644-858E-E7AB251133B0}" type="presParOf" srcId="{616FFCB8-E516-CE47-819E-9996A4711A3B}" destId="{CB6CEAE7-7183-F441-8A7A-6100010D151C}" srcOrd="2" destOrd="0" presId="urn:microsoft.com/office/officeart/2005/8/layout/pList1"/>
    <dgm:cxn modelId="{D4A2E4CA-EF91-4C47-9BC2-C53098A3B155}" type="presParOf" srcId="{CB6CEAE7-7183-F441-8A7A-6100010D151C}" destId="{29E0954F-79EC-724D-B750-DB5BFC2DD8EB}" srcOrd="0" destOrd="0" presId="urn:microsoft.com/office/officeart/2005/8/layout/pList1"/>
    <dgm:cxn modelId="{3C66596A-6EA8-2149-A238-BF24D88C7A98}" type="presParOf" srcId="{CB6CEAE7-7183-F441-8A7A-6100010D151C}" destId="{6CBE34C2-796E-4E41-BC9B-F9A94650EEFB}" srcOrd="1" destOrd="0" presId="urn:microsoft.com/office/officeart/2005/8/layout/pList1"/>
    <dgm:cxn modelId="{70F23C57-2ABF-4A44-A615-77A22D26F9A4}" type="presParOf" srcId="{616FFCB8-E516-CE47-819E-9996A4711A3B}" destId="{F4D9BC47-F0B2-0446-9A2F-3461DB4519DA}" srcOrd="3" destOrd="0" presId="urn:microsoft.com/office/officeart/2005/8/layout/pList1"/>
    <dgm:cxn modelId="{2BB26FB3-39BC-0140-AFAC-BA6DF1227DA3}" type="presParOf" srcId="{616FFCB8-E516-CE47-819E-9996A4711A3B}" destId="{4FC3706E-10D5-B141-A20D-4C9E7236101C}" srcOrd="4" destOrd="0" presId="urn:microsoft.com/office/officeart/2005/8/layout/pList1"/>
    <dgm:cxn modelId="{3A27D621-3850-934C-AA5D-EFC119F70149}" type="presParOf" srcId="{4FC3706E-10D5-B141-A20D-4C9E7236101C}" destId="{6E5EC5EC-3AAB-0E4C-B7E6-992B1EDAC4DA}" srcOrd="0" destOrd="0" presId="urn:microsoft.com/office/officeart/2005/8/layout/pList1"/>
    <dgm:cxn modelId="{6644AB7B-7EC0-6645-83DC-1B485215491E}" type="presParOf" srcId="{4FC3706E-10D5-B141-A20D-4C9E7236101C}" destId="{04A269DB-AC6B-0445-9840-66DE77E442AF}" srcOrd="1" destOrd="0" presId="urn:microsoft.com/office/officeart/2005/8/layout/pList1"/>
    <dgm:cxn modelId="{542C63C4-EE86-A249-85E0-596383E49649}" type="presParOf" srcId="{616FFCB8-E516-CE47-819E-9996A4711A3B}" destId="{074ACF82-22A9-5E43-A9A3-2102294A29CE}" srcOrd="5" destOrd="0" presId="urn:microsoft.com/office/officeart/2005/8/layout/pList1"/>
    <dgm:cxn modelId="{79F7D778-6D9C-3948-8DC0-1DE5107093CD}" type="presParOf" srcId="{616FFCB8-E516-CE47-819E-9996A4711A3B}" destId="{645B7FAF-2170-6A41-802F-E5C0D7C4E353}" srcOrd="6" destOrd="0" presId="urn:microsoft.com/office/officeart/2005/8/layout/pList1"/>
    <dgm:cxn modelId="{FE6262A8-FF97-5E48-960F-FC2805467EF0}" type="presParOf" srcId="{645B7FAF-2170-6A41-802F-E5C0D7C4E353}" destId="{A380E9CF-90DD-A544-B346-600F2C9740BD}" srcOrd="0" destOrd="0" presId="urn:microsoft.com/office/officeart/2005/8/layout/pList1"/>
    <dgm:cxn modelId="{815F8716-34FF-154D-A591-191238C047C9}" type="presParOf" srcId="{645B7FAF-2170-6A41-802F-E5C0D7C4E353}" destId="{D78C1FCD-CC4F-9440-82E6-4AF195585FE6}" srcOrd="1" destOrd="0" presId="urn:microsoft.com/office/officeart/2005/8/layout/p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568659-A22F-104C-B096-8935C95DFB7B}">
      <dsp:nvSpPr>
        <dsp:cNvPr id="0" name=""/>
        <dsp:cNvSpPr/>
      </dsp:nvSpPr>
      <dsp:spPr>
        <a:xfrm>
          <a:off x="389258" y="266970"/>
          <a:ext cx="4362427" cy="3005712"/>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B3F2F798-BE07-234D-9824-7959A3053CF6}">
      <dsp:nvSpPr>
        <dsp:cNvPr id="0" name=""/>
        <dsp:cNvSpPr/>
      </dsp:nvSpPr>
      <dsp:spPr>
        <a:xfrm>
          <a:off x="608776" y="3322614"/>
          <a:ext cx="3840855" cy="53318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608776" y="3322614"/>
        <a:ext cx="3840855" cy="533185"/>
      </dsp:txXfrm>
    </dsp:sp>
    <dsp:sp modelId="{29E0954F-79EC-724D-B750-DB5BFC2DD8EB}">
      <dsp:nvSpPr>
        <dsp:cNvPr id="0" name=""/>
        <dsp:cNvSpPr/>
      </dsp:nvSpPr>
      <dsp:spPr>
        <a:xfrm>
          <a:off x="4914850" y="266970"/>
          <a:ext cx="4362427" cy="3005712"/>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6CBE34C2-796E-4E41-BC9B-F9A94650EEFB}">
      <dsp:nvSpPr>
        <dsp:cNvPr id="0" name=""/>
        <dsp:cNvSpPr/>
      </dsp:nvSpPr>
      <dsp:spPr>
        <a:xfrm>
          <a:off x="5220132" y="3336566"/>
          <a:ext cx="3840855" cy="53318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5220132" y="3336566"/>
        <a:ext cx="3840855" cy="533185"/>
      </dsp:txXfrm>
    </dsp:sp>
    <dsp:sp modelId="{6E5EC5EC-3AAB-0E4C-B7E6-992B1EDAC4DA}">
      <dsp:nvSpPr>
        <dsp:cNvPr id="0" name=""/>
        <dsp:cNvSpPr/>
      </dsp:nvSpPr>
      <dsp:spPr>
        <a:xfrm>
          <a:off x="402171" y="4101610"/>
          <a:ext cx="4362427" cy="3005712"/>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04A269DB-AC6B-0445-9840-66DE77E442AF}">
      <dsp:nvSpPr>
        <dsp:cNvPr id="0" name=""/>
        <dsp:cNvSpPr/>
      </dsp:nvSpPr>
      <dsp:spPr>
        <a:xfrm>
          <a:off x="647558" y="7181210"/>
          <a:ext cx="3840855" cy="53318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647558" y="7181210"/>
        <a:ext cx="3840855" cy="533185"/>
      </dsp:txXfrm>
    </dsp:sp>
    <dsp:sp modelId="{A380E9CF-90DD-A544-B346-600F2C9740BD}">
      <dsp:nvSpPr>
        <dsp:cNvPr id="0" name=""/>
        <dsp:cNvSpPr/>
      </dsp:nvSpPr>
      <dsp:spPr>
        <a:xfrm>
          <a:off x="4927762" y="4077805"/>
          <a:ext cx="4362427" cy="3005712"/>
        </a:xfrm>
        <a:prstGeom prst="roundRect">
          <a:avLst/>
        </a:prstGeom>
        <a:gradFill rotWithShape="0">
          <a:gsLst>
            <a:gs pos="0">
              <a:schemeClr val="accent1">
                <a:hueOff val="0"/>
                <a:satOff val="0"/>
                <a:lumOff val="0"/>
                <a:alphaOff val="0"/>
                <a:tint val="100000"/>
                <a:shade val="100000"/>
                <a:satMod val="130000"/>
              </a:schemeClr>
            </a:gs>
            <a:gs pos="100000">
              <a:schemeClr val="accent1">
                <a:hueOff val="0"/>
                <a:satOff val="0"/>
                <a:lumOff val="0"/>
                <a:alphaOff val="0"/>
                <a:tint val="50000"/>
                <a:shade val="100000"/>
                <a:satMod val="350000"/>
              </a:schemeClr>
            </a:gs>
          </a:gsLst>
          <a:lin ang="16200000" scaled="0"/>
        </a:gra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sp>
    <dsp:sp modelId="{D78C1FCD-CC4F-9440-82E6-4AF195585FE6}">
      <dsp:nvSpPr>
        <dsp:cNvPr id="0" name=""/>
        <dsp:cNvSpPr/>
      </dsp:nvSpPr>
      <dsp:spPr>
        <a:xfrm>
          <a:off x="5220132" y="7169315"/>
          <a:ext cx="3840855" cy="53318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5344" tIns="85344" rIns="85344" bIns="0" numCol="1" spcCol="1270" anchor="t" anchorCtr="0">
          <a:noAutofit/>
        </a:bodyPr>
        <a:lstStyle/>
        <a:p>
          <a:pPr marL="0" lvl="0" indent="0" algn="ctr" defTabSz="533400">
            <a:lnSpc>
              <a:spcPct val="90000"/>
            </a:lnSpc>
            <a:spcBef>
              <a:spcPct val="0"/>
            </a:spcBef>
            <a:spcAft>
              <a:spcPct val="35000"/>
            </a:spcAft>
            <a:buNone/>
          </a:pPr>
          <a:endParaRPr lang="en-US" sz="1200" kern="1200">
            <a:latin typeface="Verdana"/>
            <a:cs typeface="Verdana"/>
          </a:endParaRPr>
        </a:p>
      </dsp:txBody>
      <dsp:txXfrm>
        <a:off x="5220132" y="7169315"/>
        <a:ext cx="3840855" cy="533185"/>
      </dsp:txXfrm>
    </dsp:sp>
  </dsp:spTree>
</dsp:drawing>
</file>

<file path=xl/diagrams/layout1.xml><?xml version="1.0" encoding="utf-8"?>
<dgm:layoutDef xmlns:dgm="http://schemas.openxmlformats.org/drawingml/2006/diagram" xmlns:a="http://schemas.openxmlformats.org/drawingml/2006/main" uniqueId="urn:microsoft.com/office/officeart/2005/8/layout/pList1">
  <dgm:title val=""/>
  <dgm:desc val=""/>
  <dgm:catLst>
    <dgm:cat type="list" pri="2000"/>
    <dgm:cat type="picture" pri="2500"/>
    <dgm:cat type="pictureconvert" pri="2500"/>
  </dgm:catLst>
  <dgm:sampData>
    <dgm:dataModel>
      <dgm:ptLst>
        <dgm:pt modelId="0" type="doc"/>
        <dgm:pt modelId="1">
          <dgm:prSet phldr="1"/>
        </dgm:pt>
        <dgm:pt modelId="2">
          <dgm:prSet phldr="1"/>
        </dgm:pt>
        <dgm:pt modelId="3">
          <dgm:prSet phldr="1"/>
        </dgm:pt>
        <dgm:pt modelId="4">
          <dgm:prSet phldr="1"/>
        </dgm:pt>
      </dgm:ptLst>
      <dgm:cxnLst>
        <dgm:cxn modelId="7" srcId="0" destId="1" srcOrd="0" destOrd="0"/>
        <dgm:cxn modelId="8" srcId="0" destId="2" srcOrd="1" destOrd="0"/>
        <dgm:cxn modelId="9" srcId="0" destId="3" srcOrd="2" destOrd="0"/>
        <dgm:cxn modelId="10"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useDef="1">
    <dgm:dataModel>
      <dgm:pt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off" val="ctr"/>
          <dgm:param type="vertAlign" val="mid"/>
          <dgm:param type="horzAlign" val="ctr"/>
        </dgm:alg>
      </dgm:if>
      <dgm:else name="Name3">
        <dgm:alg type="snake">
          <dgm:param type="grDir" val="tR"/>
          <dgm:param type="flowDir" val="row"/>
          <dgm:param type="contDir" val="sameDir"/>
          <dgm:param type="off" val="ctr"/>
          <dgm:param type="vertAlign" val="mid"/>
          <dgm:param type="horzAlign" val="ctr"/>
        </dgm:alg>
      </dgm:else>
    </dgm:choose>
    <dgm:shape xmlns:r="http://schemas.openxmlformats.org/officeDocument/2006/relationships" r:blip="">
      <dgm:adjLst/>
    </dgm:shape>
    <dgm:presOf/>
    <dgm:constrLst>
      <dgm:constr type="w" for="ch" forName="compNode" refType="w"/>
      <dgm:constr type="w" for="ch" ptType="sibTrans" refType="w" refFor="ch" refForName="compNode" op="equ" fact="0.1"/>
      <dgm:constr type="sp" refType="w" refFor="ch" refForName="compNode" op="equ" fact="0.1"/>
      <dgm:constr type="primFontSz" for="des" ptType="node" op="equ" val="65"/>
    </dgm:constrLst>
    <dgm:ruleLst/>
    <dgm:forEach name="Name4" axis="ch" ptType="node">
      <dgm:layoutNode name="compNode">
        <dgm:alg type="composite">
          <dgm:param type="ar" val="0.943"/>
        </dgm:alg>
        <dgm:shape xmlns:r="http://schemas.openxmlformats.org/officeDocument/2006/relationships" r:blip="">
          <dgm:adjLst/>
        </dgm:shape>
        <dgm:presOf axis="self"/>
        <dgm:constrLst>
          <dgm:constr type="h" refType="w" fact="1.06"/>
          <dgm:constr type="h" for="ch" forName="pictRect" refType="h" fact="0.65"/>
          <dgm:constr type="w" for="ch" forName="pictRect" refType="w"/>
          <dgm:constr type="l" for="ch" forName="pictRect"/>
          <dgm:constr type="t" for="ch" forName="pictRect"/>
          <dgm:constr type="w" for="ch" forName="textRect" refType="w"/>
          <dgm:constr type="h" for="ch" forName="textRect" refType="h" fact="0.35"/>
          <dgm:constr type="l" for="ch" forName="textRect"/>
          <dgm:constr type="t" for="ch" forName="textRect" refType="b" refFor="ch" refForName="pictRect"/>
        </dgm:constrLst>
        <dgm:ruleLst/>
        <dgm:layoutNode name="pictRect">
          <dgm:alg type="sp"/>
          <dgm:shape xmlns:r="http://schemas.openxmlformats.org/officeDocument/2006/relationships" type="roundRect" r:blip="" blipPhldr="1">
            <dgm:adjLst/>
          </dgm:shape>
          <dgm:presOf/>
          <dgm:constrLst/>
          <dgm:ruleLst/>
        </dgm:layoutNode>
        <dgm:layoutNode name="textRect" styleLbl="revTx">
          <dgm:varLst>
            <dgm:bulletEnabled val="1"/>
          </dgm:varLst>
          <dgm:alg type="tx">
            <dgm:param type="txAnchorVert" val="t"/>
          </dgm:alg>
          <dgm:shape xmlns:r="http://schemas.openxmlformats.org/officeDocument/2006/relationships" type="rect" r:blip="">
            <dgm:adjLst/>
          </dgm:shape>
          <dgm:presOf axis="desOrSelf" ptType="node"/>
          <dgm:constrLst>
            <dgm:constr type="bMarg"/>
          </dgm:constrLst>
          <dgm:ruleLst>
            <dgm:rule type="primFontSz" val="5" fact="NaN" max="NaN"/>
          </dgm:ruleLst>
        </dgm:layoutNode>
      </dgm:layoutNode>
      <dgm:forEach name="Name5"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279400</xdr:colOff>
      <xdr:row>0</xdr:row>
      <xdr:rowOff>63500</xdr:rowOff>
    </xdr:from>
    <xdr:to>
      <xdr:col>13</xdr:col>
      <xdr:colOff>114300</xdr:colOff>
      <xdr:row>3</xdr:row>
      <xdr:rowOff>228600</xdr:rowOff>
    </xdr:to>
    <xdr:pic>
      <xdr:nvPicPr>
        <xdr:cNvPr id="1026" name="Picture 1">
          <a:extLst>
            <a:ext uri="{FF2B5EF4-FFF2-40B4-BE49-F238E27FC236}">
              <a16:creationId xmlns:a16="http://schemas.microsoft.com/office/drawing/2014/main" id="{00000000-0008-0000-0200-00000204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534400" y="63500"/>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279400</xdr:colOff>
      <xdr:row>0</xdr:row>
      <xdr:rowOff>63500</xdr:rowOff>
    </xdr:from>
    <xdr:to>
      <xdr:col>13</xdr:col>
      <xdr:colOff>114300</xdr:colOff>
      <xdr:row>3</xdr:row>
      <xdr:rowOff>228600</xdr:rowOff>
    </xdr:to>
    <xdr:pic>
      <xdr:nvPicPr>
        <xdr:cNvPr id="3074" name="Picture 1">
          <a:extLst>
            <a:ext uri="{FF2B5EF4-FFF2-40B4-BE49-F238E27FC236}">
              <a16:creationId xmlns:a16="http://schemas.microsoft.com/office/drawing/2014/main" id="{00000000-0008-0000-0400-0000020C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416800" y="63500"/>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406400</xdr:colOff>
      <xdr:row>0</xdr:row>
      <xdr:rowOff>25400</xdr:rowOff>
    </xdr:from>
    <xdr:to>
      <xdr:col>11</xdr:col>
      <xdr:colOff>165100</xdr:colOff>
      <xdr:row>3</xdr:row>
      <xdr:rowOff>188495</xdr:rowOff>
    </xdr:to>
    <xdr:pic>
      <xdr:nvPicPr>
        <xdr:cNvPr id="2" name="Picture 1">
          <a:extLst>
            <a:ext uri="{FF2B5EF4-FFF2-40B4-BE49-F238E27FC236}">
              <a16:creationId xmlns:a16="http://schemas.microsoft.com/office/drawing/2014/main" id="{06331658-1508-CB47-9AB8-6F5C34D5A34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325100" y="25400"/>
          <a:ext cx="800100" cy="7980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406400</xdr:colOff>
      <xdr:row>0</xdr:row>
      <xdr:rowOff>25400</xdr:rowOff>
    </xdr:from>
    <xdr:to>
      <xdr:col>11</xdr:col>
      <xdr:colOff>165100</xdr:colOff>
      <xdr:row>3</xdr:row>
      <xdr:rowOff>188495</xdr:rowOff>
    </xdr:to>
    <xdr:pic>
      <xdr:nvPicPr>
        <xdr:cNvPr id="2" name="Picture 1">
          <a:extLst>
            <a:ext uri="{FF2B5EF4-FFF2-40B4-BE49-F238E27FC236}">
              <a16:creationId xmlns:a16="http://schemas.microsoft.com/office/drawing/2014/main" id="{47408FE6-25F1-A24E-BCF0-1D93570F944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325100" y="25400"/>
          <a:ext cx="800100" cy="7980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279400</xdr:colOff>
      <xdr:row>0</xdr:row>
      <xdr:rowOff>63500</xdr:rowOff>
    </xdr:from>
    <xdr:to>
      <xdr:col>13</xdr:col>
      <xdr:colOff>114300</xdr:colOff>
      <xdr:row>3</xdr:row>
      <xdr:rowOff>228600</xdr:rowOff>
    </xdr:to>
    <xdr:pic>
      <xdr:nvPicPr>
        <xdr:cNvPr id="4099" name="Picture 1">
          <a:extLst>
            <a:ext uri="{FF2B5EF4-FFF2-40B4-BE49-F238E27FC236}">
              <a16:creationId xmlns:a16="http://schemas.microsoft.com/office/drawing/2014/main" id="{00000000-0008-0000-0600-0000031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788400" y="63500"/>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114300</xdr:colOff>
      <xdr:row>19</xdr:row>
      <xdr:rowOff>57150</xdr:rowOff>
    </xdr:from>
    <xdr:to>
      <xdr:col>13</xdr:col>
      <xdr:colOff>419100</xdr:colOff>
      <xdr:row>23</xdr:row>
      <xdr:rowOff>0</xdr:rowOff>
    </xdr:to>
    <xdr:graphicFrame macro="">
      <xdr:nvGraphicFramePr>
        <xdr:cNvPr id="3" name="Diagra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176697</xdr:colOff>
      <xdr:row>0</xdr:row>
      <xdr:rowOff>110431</xdr:rowOff>
    </xdr:from>
    <xdr:to>
      <xdr:col>19</xdr:col>
      <xdr:colOff>176696</xdr:colOff>
      <xdr:row>4</xdr:row>
      <xdr:rowOff>66256</xdr:rowOff>
    </xdr:to>
    <xdr:pic>
      <xdr:nvPicPr>
        <xdr:cNvPr id="3" name="Picture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184349" y="110431"/>
          <a:ext cx="706782" cy="7067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16384</xdr:col>
      <xdr:colOff>553278</xdr:colOff>
      <xdr:row>1</xdr:row>
      <xdr:rowOff>0</xdr:rowOff>
    </xdr:from>
    <xdr:to>
      <xdr:col>16384</xdr:col>
      <xdr:colOff>819978</xdr:colOff>
      <xdr:row>5</xdr:row>
      <xdr:rowOff>49143</xdr:rowOff>
    </xdr:to>
    <xdr:pic>
      <xdr:nvPicPr>
        <xdr:cNvPr id="3" name="Picture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75800" y="187739"/>
          <a:ext cx="800100" cy="800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17</xdr:col>
      <xdr:colOff>474869</xdr:colOff>
      <xdr:row>0</xdr:row>
      <xdr:rowOff>88348</xdr:rowOff>
    </xdr:from>
    <xdr:to>
      <xdr:col>19</xdr:col>
      <xdr:colOff>99390</xdr:colOff>
      <xdr:row>4</xdr:row>
      <xdr:rowOff>44173</xdr:rowOff>
    </xdr:to>
    <xdr:pic>
      <xdr:nvPicPr>
        <xdr:cNvPr id="5" name="Picture 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7520608" y="88348"/>
          <a:ext cx="706782" cy="7067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sacho/Dropbox%20(ITTF)/xMisc/Reports/Event/WT_PROSPECTUS_2017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TER_2016_BLANK_FINAL.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ER_2016_FINAL_VE.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19_WT_0_XXX_PROSPEC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Events"/>
      <sheetName val="PLEASE FILL IN HERE FIRST!!!"/>
      <sheetName val="Prospectus"/>
      <sheetName val="Preliminary"/>
      <sheetName val="Accommodation"/>
      <sheetName val="Travel"/>
      <sheetName val="Accommodation_old"/>
      <sheetName val="Tabelle1"/>
      <sheetName val="Sheet1"/>
      <sheetName val="Blatt1"/>
      <sheetName val="Sheet2"/>
      <sheetName val="Lists"/>
      <sheetName val="Instructions"/>
      <sheetName val="2017_Challenge_Contribution"/>
      <sheetName val="2019_CHAL_PLUS_Contribution"/>
      <sheetName val="2019_CHAL_Contribution"/>
      <sheetName val="2019_Chal_Internal_Use"/>
      <sheetName val="TER_Referee_report"/>
      <sheetName val="TER_Ranking_default_policy"/>
    </sheetNames>
    <sheetDataSet>
      <sheetData sheetId="0" refreshError="1">
        <row r="1">
          <cell r="I1" t="str">
            <v>currency</v>
          </cell>
          <cell r="J1" t="str">
            <v>hours</v>
          </cell>
        </row>
        <row r="2">
          <cell r="A2">
            <v>1</v>
          </cell>
          <cell r="C2" t="str">
            <v>729 Hongguan</v>
          </cell>
          <cell r="D2" t="str">
            <v>Adidas 40+***</v>
          </cell>
          <cell r="E2" t="str">
            <v>Gerflor Recreation 60</v>
          </cell>
          <cell r="I2" t="str">
            <v>Euro €</v>
          </cell>
          <cell r="J2">
            <v>0.25</v>
          </cell>
        </row>
        <row r="3">
          <cell r="A3">
            <v>2</v>
          </cell>
          <cell r="C3" t="str">
            <v>Andro Competition</v>
          </cell>
          <cell r="D3" t="str">
            <v>Andro 40+***</v>
          </cell>
          <cell r="E3" t="str">
            <v>Gerflor Taraflex Table Tennis 3.7</v>
          </cell>
          <cell r="I3" t="str">
            <v>US $</v>
          </cell>
          <cell r="J3">
            <v>0.26041666666666669</v>
          </cell>
        </row>
        <row r="4">
          <cell r="A4">
            <v>3</v>
          </cell>
          <cell r="C4" t="str">
            <v>Andro Magnum-SC</v>
          </cell>
          <cell r="D4" t="str">
            <v>Butterfly 40+***</v>
          </cell>
          <cell r="E4" t="str">
            <v>Gerflor Taraflex TT 6.2</v>
          </cell>
          <cell r="I4" t="str">
            <v>GB £</v>
          </cell>
          <cell r="J4">
            <v>0.27083333333333298</v>
          </cell>
        </row>
        <row r="5">
          <cell r="A5">
            <v>4</v>
          </cell>
          <cell r="C5" t="str">
            <v>Andro Magnum-SCw</v>
          </cell>
          <cell r="D5" t="str">
            <v>Cornilleau P-Ball***</v>
          </cell>
          <cell r="E5" t="str">
            <v>Dongxing PVC Flooring DX1303</v>
          </cell>
          <cell r="I5" t="str">
            <v>RUB ₨</v>
          </cell>
          <cell r="J5">
            <v>0.28125</v>
          </cell>
        </row>
        <row r="6">
          <cell r="A6">
            <v>5</v>
          </cell>
          <cell r="C6" t="str">
            <v>Andro Roller</v>
          </cell>
          <cell r="D6" t="str">
            <v>DHS 40+***</v>
          </cell>
          <cell r="E6" t="str">
            <v>Haokang H2451</v>
          </cell>
          <cell r="I6" t="str">
            <v>KRW ₩</v>
          </cell>
          <cell r="J6">
            <v>0.29166666666666702</v>
          </cell>
        </row>
        <row r="7">
          <cell r="A7">
            <v>6</v>
          </cell>
          <cell r="C7" t="str">
            <v>Butterfly BTY-GT</v>
          </cell>
          <cell r="D7" t="str">
            <v>Donic 40+***</v>
          </cell>
          <cell r="E7" t="str">
            <v>Tinsue TRO700G (TRO-700G)</v>
          </cell>
          <cell r="I7" t="str">
            <v>CNY ¥</v>
          </cell>
          <cell r="J7">
            <v>0.30208333333333298</v>
          </cell>
        </row>
        <row r="8">
          <cell r="A8">
            <v>7</v>
          </cell>
          <cell r="C8" t="str">
            <v>Butterfly Centre Court</v>
          </cell>
          <cell r="D8" t="str">
            <v>Double Fish 40+***</v>
          </cell>
          <cell r="E8" t="str">
            <v>Tinsue TLO500B (TSb500b)</v>
          </cell>
          <cell r="I8" t="str">
            <v>JPY ¥</v>
          </cell>
          <cell r="J8">
            <v>0.3125</v>
          </cell>
        </row>
        <row r="9">
          <cell r="A9">
            <v>8</v>
          </cell>
          <cell r="C9" t="str">
            <v>Butterfly Centrefold 25</v>
          </cell>
          <cell r="D9" t="str">
            <v>Giant Dragon 40+***</v>
          </cell>
          <cell r="E9" t="str">
            <v>Trioflor-SU5.0</v>
          </cell>
          <cell r="I9" t="str">
            <v>SEK</v>
          </cell>
          <cell r="J9">
            <v>0.32291666666666702</v>
          </cell>
        </row>
        <row r="10">
          <cell r="A10">
            <v>9</v>
          </cell>
          <cell r="C10" t="str">
            <v>Butterfly Europa 25</v>
          </cell>
          <cell r="D10" t="str">
            <v>Hanno***</v>
          </cell>
          <cell r="E10" t="str">
            <v>Seesun BT-1211</v>
          </cell>
          <cell r="I10" t="str">
            <v>DKK</v>
          </cell>
          <cell r="J10">
            <v>0.33333333333333298</v>
          </cell>
        </row>
        <row r="11">
          <cell r="A11">
            <v>10</v>
          </cell>
          <cell r="C11" t="str">
            <v>Butterfly Octet 25</v>
          </cell>
          <cell r="D11" t="str">
            <v>Joola Super-P***</v>
          </cell>
          <cell r="E11" t="str">
            <v>Merry Lock System</v>
          </cell>
          <cell r="I11" t="str">
            <v>QAR</v>
          </cell>
          <cell r="J11">
            <v>0.34375</v>
          </cell>
        </row>
        <row r="12">
          <cell r="A12">
            <v>11</v>
          </cell>
          <cell r="C12" t="str">
            <v>Butterfly One Earth 2014</v>
          </cell>
          <cell r="D12" t="str">
            <v>Kinson 40+***</v>
          </cell>
          <cell r="E12" t="str">
            <v>Nagase Kenko Table Tennis</v>
          </cell>
          <cell r="I12" t="str">
            <v>AED</v>
          </cell>
          <cell r="J12">
            <v>0.35416666666666702</v>
          </cell>
        </row>
        <row r="13">
          <cell r="A13">
            <v>12</v>
          </cell>
          <cell r="C13" t="str">
            <v>Butterfly Professional DT3</v>
          </cell>
          <cell r="D13" t="str">
            <v>Nexy 40+***</v>
          </cell>
          <cell r="E13" t="str">
            <v>National Flagship QQ18145</v>
          </cell>
          <cell r="I13" t="str">
            <v>KWD</v>
          </cell>
          <cell r="J13">
            <v>0.36458333333333398</v>
          </cell>
        </row>
        <row r="14">
          <cell r="A14">
            <v>13</v>
          </cell>
          <cell r="C14" t="str">
            <v>Butterfly Space Saver 22</v>
          </cell>
          <cell r="D14" t="str">
            <v>Nittaku Premium 40+***</v>
          </cell>
          <cell r="E14" t="str">
            <v>DHS DT218</v>
          </cell>
          <cell r="I14" t="str">
            <v>BRL</v>
          </cell>
          <cell r="J14">
            <v>0.375</v>
          </cell>
        </row>
        <row r="15">
          <cell r="A15">
            <v>14</v>
          </cell>
          <cell r="C15" t="str">
            <v>Butterfly Space Saver 25</v>
          </cell>
          <cell r="D15" t="str">
            <v>Nittaku SHA 40+***</v>
          </cell>
          <cell r="E15" t="str">
            <v>Enlio Super Weaving Surface (Red)</v>
          </cell>
          <cell r="I15" t="str">
            <v>CLP</v>
          </cell>
          <cell r="J15">
            <v>0.38541666666666702</v>
          </cell>
        </row>
        <row r="16">
          <cell r="A16">
            <v>15</v>
          </cell>
          <cell r="C16" t="str">
            <v>Butterfly Starker BS-2</v>
          </cell>
          <cell r="D16" t="str">
            <v>Palio***</v>
          </cell>
          <cell r="E16" t="str">
            <v>Enlio Super Weaving Surface (Purple)</v>
          </cell>
          <cell r="J16">
            <v>0.39583333333333398</v>
          </cell>
        </row>
        <row r="17">
          <cell r="A17">
            <v>16</v>
          </cell>
          <cell r="C17" t="str">
            <v>Butterfly Starker BS-2D</v>
          </cell>
          <cell r="D17" t="str">
            <v>Peace 40+***</v>
          </cell>
          <cell r="E17" t="str">
            <v>Naxos</v>
          </cell>
          <cell r="J17">
            <v>0.40625</v>
          </cell>
        </row>
        <row r="18">
          <cell r="A18">
            <v>17</v>
          </cell>
          <cell r="C18" t="str">
            <v>Butterfly Starker BS-2W</v>
          </cell>
          <cell r="D18" t="str">
            <v xml:space="preserve">Stag Peter Karlsson 40+*** </v>
          </cell>
          <cell r="E18" t="str">
            <v>Stag</v>
          </cell>
          <cell r="J18">
            <v>0.41666666666666702</v>
          </cell>
        </row>
        <row r="19">
          <cell r="A19">
            <v>18</v>
          </cell>
          <cell r="C19" t="str">
            <v>Butterfly Starker BS-2WD</v>
          </cell>
          <cell r="D19" t="str">
            <v>Stiga Optimum 40+***</v>
          </cell>
          <cell r="E19" t="str">
            <v>729 Sports Floor FL9004</v>
          </cell>
          <cell r="J19">
            <v>0.42708333333333398</v>
          </cell>
        </row>
        <row r="20">
          <cell r="A20">
            <v>19</v>
          </cell>
          <cell r="C20" t="str">
            <v>Butterfly The Earth 2012</v>
          </cell>
          <cell r="D20" t="str">
            <v>Sunflex 40+***</v>
          </cell>
          <cell r="J20">
            <v>0.4375</v>
          </cell>
        </row>
        <row r="21">
          <cell r="A21">
            <v>20</v>
          </cell>
          <cell r="C21" t="str">
            <v>Butterfly Tokyo 2014</v>
          </cell>
          <cell r="D21" t="str">
            <v>Tibhar 40+ SYNTT***</v>
          </cell>
          <cell r="J21">
            <v>0.44791666666666702</v>
          </cell>
        </row>
        <row r="22">
          <cell r="A22">
            <v>21</v>
          </cell>
          <cell r="C22" t="str">
            <v>Butterfly Trusspeed</v>
          </cell>
          <cell r="D22" t="str">
            <v>TSP 40+***</v>
          </cell>
          <cell r="J22">
            <v>0.45833333333333398</v>
          </cell>
        </row>
        <row r="23">
          <cell r="A23">
            <v>22</v>
          </cell>
          <cell r="C23" t="str">
            <v>Chanson CS-699</v>
          </cell>
          <cell r="D23" t="str">
            <v>Xiom 40+***</v>
          </cell>
          <cell r="J23">
            <v>0.46875</v>
          </cell>
        </row>
        <row r="24">
          <cell r="A24">
            <v>23</v>
          </cell>
          <cell r="C24" t="str">
            <v>Cornilleau Competition 540</v>
          </cell>
          <cell r="D24" t="str">
            <v>Xushaofa Sports ***</v>
          </cell>
          <cell r="J24">
            <v>0.47916666666666702</v>
          </cell>
        </row>
        <row r="25">
          <cell r="A25">
            <v>24</v>
          </cell>
          <cell r="C25" t="str">
            <v>Cornilleau Competition 610</v>
          </cell>
          <cell r="D25" t="str">
            <v>Xushaofa***</v>
          </cell>
          <cell r="J25">
            <v>0.48958333333333398</v>
          </cell>
        </row>
        <row r="26">
          <cell r="A26">
            <v>25</v>
          </cell>
          <cell r="C26" t="str">
            <v>Cornilleau Competition 640</v>
          </cell>
          <cell r="D26" t="str">
            <v>Yasaka 40+***</v>
          </cell>
          <cell r="J26">
            <v>0.5</v>
          </cell>
        </row>
        <row r="27">
          <cell r="A27">
            <v>26</v>
          </cell>
          <cell r="C27" t="str">
            <v>Cornilleau Competition 740</v>
          </cell>
          <cell r="D27" t="str">
            <v>Yinhe***</v>
          </cell>
          <cell r="J27">
            <v>0.51041666666666696</v>
          </cell>
        </row>
        <row r="28">
          <cell r="A28">
            <v>27</v>
          </cell>
          <cell r="C28" t="str">
            <v>Cornilleau Competition 850 Wood</v>
          </cell>
          <cell r="D28" t="str">
            <v>-</v>
          </cell>
          <cell r="J28">
            <v>0.52083333333333404</v>
          </cell>
        </row>
        <row r="29">
          <cell r="A29">
            <v>28</v>
          </cell>
          <cell r="C29" t="str">
            <v>Cornilleau Event</v>
          </cell>
          <cell r="J29">
            <v>0.53125</v>
          </cell>
        </row>
        <row r="30">
          <cell r="A30">
            <v>29</v>
          </cell>
          <cell r="C30" t="str">
            <v>DHS 1024</v>
          </cell>
          <cell r="J30">
            <v>0.54166666666666696</v>
          </cell>
        </row>
        <row r="31">
          <cell r="A31">
            <v>30</v>
          </cell>
          <cell r="C31" t="str">
            <v>DHS Rainbow</v>
          </cell>
          <cell r="J31">
            <v>0.55208333333333404</v>
          </cell>
        </row>
        <row r="32">
          <cell r="A32">
            <v>31</v>
          </cell>
          <cell r="C32" t="str">
            <v>DHS Rainbow Paris</v>
          </cell>
          <cell r="J32">
            <v>0.562500000000001</v>
          </cell>
        </row>
        <row r="33">
          <cell r="A33">
            <v>32</v>
          </cell>
          <cell r="C33" t="str">
            <v>DHS T1223</v>
          </cell>
          <cell r="J33">
            <v>0.57291666666666696</v>
          </cell>
        </row>
        <row r="34">
          <cell r="A34">
            <v>33</v>
          </cell>
          <cell r="C34" t="str">
            <v>DHS T1818</v>
          </cell>
          <cell r="J34">
            <v>0.58333333333333404</v>
          </cell>
        </row>
        <row r="35">
          <cell r="A35">
            <v>34</v>
          </cell>
          <cell r="C35" t="str">
            <v>Donic Compact 25</v>
          </cell>
          <cell r="J35">
            <v>0.593750000000001</v>
          </cell>
        </row>
        <row r="36">
          <cell r="A36">
            <v>35</v>
          </cell>
          <cell r="C36" t="str">
            <v>Donic Delhi 25</v>
          </cell>
          <cell r="J36">
            <v>0.60416666666666696</v>
          </cell>
        </row>
        <row r="37">
          <cell r="A37">
            <v>36</v>
          </cell>
          <cell r="C37" t="str">
            <v>Donic Delhi SLC</v>
          </cell>
          <cell r="J37">
            <v>0.61458333333333404</v>
          </cell>
        </row>
        <row r="38">
          <cell r="A38">
            <v>37</v>
          </cell>
          <cell r="C38" t="str">
            <v>Donic Persson 25</v>
          </cell>
          <cell r="J38">
            <v>0.625000000000001</v>
          </cell>
        </row>
        <row r="39">
          <cell r="A39">
            <v>38</v>
          </cell>
          <cell r="C39" t="str">
            <v>Donic Show Court</v>
          </cell>
          <cell r="J39">
            <v>0.63541666666666696</v>
          </cell>
        </row>
        <row r="40">
          <cell r="A40">
            <v>39</v>
          </cell>
          <cell r="C40" t="str">
            <v>Donic SKY Line</v>
          </cell>
          <cell r="J40">
            <v>0.64583333333333404</v>
          </cell>
        </row>
        <row r="41">
          <cell r="A41">
            <v>40</v>
          </cell>
          <cell r="C41" t="str">
            <v>Donic Waldner 909</v>
          </cell>
          <cell r="J41">
            <v>0.656250000000001</v>
          </cell>
        </row>
        <row r="42">
          <cell r="A42">
            <v>41</v>
          </cell>
          <cell r="C42" t="str">
            <v>Donic Waldner Classic 25</v>
          </cell>
          <cell r="J42">
            <v>0.66666666666666696</v>
          </cell>
        </row>
        <row r="43">
          <cell r="A43">
            <v>42</v>
          </cell>
          <cell r="C43" t="str">
            <v>Donic Waldner Premium 30</v>
          </cell>
          <cell r="J43">
            <v>0.67708333333333404</v>
          </cell>
        </row>
        <row r="44">
          <cell r="A44">
            <v>43</v>
          </cell>
          <cell r="C44" t="str">
            <v>Donic World Champion TC</v>
          </cell>
          <cell r="J44">
            <v>0.687500000000001</v>
          </cell>
        </row>
        <row r="45">
          <cell r="A45">
            <v>44</v>
          </cell>
          <cell r="C45" t="str">
            <v>Double Fish 328A</v>
          </cell>
          <cell r="J45">
            <v>0.69791666666666696</v>
          </cell>
        </row>
        <row r="46">
          <cell r="A46">
            <v>45</v>
          </cell>
          <cell r="C46" t="str">
            <v>Double Fish Rollaway 99-45</v>
          </cell>
          <cell r="J46">
            <v>0.70833333333333404</v>
          </cell>
        </row>
        <row r="47">
          <cell r="A47">
            <v>46</v>
          </cell>
          <cell r="C47" t="str">
            <v>Double Fish Volant 3</v>
          </cell>
          <cell r="J47">
            <v>0.718750000000001</v>
          </cell>
        </row>
        <row r="48">
          <cell r="A48">
            <v>47</v>
          </cell>
          <cell r="C48" t="str">
            <v>Double Fish Volant Dream 2</v>
          </cell>
          <cell r="J48">
            <v>0.72916666666666796</v>
          </cell>
        </row>
        <row r="49">
          <cell r="A49">
            <v>48</v>
          </cell>
          <cell r="C49" t="str">
            <v>Double Fish Volant King</v>
          </cell>
          <cell r="J49">
            <v>0.73958333333333404</v>
          </cell>
        </row>
        <row r="50">
          <cell r="A50">
            <v>49</v>
          </cell>
          <cell r="C50" t="str">
            <v>Double Star T004-25 (can only be used until 31 December 2016)</v>
          </cell>
          <cell r="J50">
            <v>0.750000000000001</v>
          </cell>
        </row>
        <row r="51">
          <cell r="A51">
            <v>50</v>
          </cell>
          <cell r="C51" t="str">
            <v>Dunlop EVO 8000 Master Edition</v>
          </cell>
          <cell r="J51">
            <v>0.76041666666666796</v>
          </cell>
        </row>
        <row r="52">
          <cell r="A52">
            <v>51</v>
          </cell>
          <cell r="C52" t="str">
            <v>Gewo Europa 25</v>
          </cell>
          <cell r="J52">
            <v>0.77083333333333404</v>
          </cell>
        </row>
        <row r="53">
          <cell r="A53">
            <v>52</v>
          </cell>
          <cell r="C53" t="str">
            <v>Gewo GEWOmatic SC 25</v>
          </cell>
          <cell r="J53">
            <v>0.781250000000001</v>
          </cell>
        </row>
        <row r="54">
          <cell r="A54">
            <v>53</v>
          </cell>
          <cell r="C54" t="str">
            <v>Giant Dragon K2008</v>
          </cell>
          <cell r="J54">
            <v>0.79166666666666796</v>
          </cell>
        </row>
        <row r="55">
          <cell r="A55">
            <v>54</v>
          </cell>
          <cell r="C55" t="str">
            <v>Giant Dragon K2022</v>
          </cell>
          <cell r="J55">
            <v>0.80208333333333404</v>
          </cell>
        </row>
        <row r="56">
          <cell r="A56">
            <v>55</v>
          </cell>
          <cell r="C56" t="str">
            <v>Giant Dragon K2025</v>
          </cell>
          <cell r="J56">
            <v>0.812500000000001</v>
          </cell>
        </row>
        <row r="57">
          <cell r="A57">
            <v>56</v>
          </cell>
          <cell r="C57" t="str">
            <v>Joola 2000-S</v>
          </cell>
          <cell r="J57">
            <v>0.82291666666666796</v>
          </cell>
        </row>
        <row r="58">
          <cell r="A58">
            <v>57</v>
          </cell>
          <cell r="C58" t="str">
            <v>Joola 3000 SC</v>
          </cell>
          <cell r="J58">
            <v>0.83333333333333404</v>
          </cell>
        </row>
        <row r="59">
          <cell r="A59">
            <v>58</v>
          </cell>
          <cell r="C59" t="str">
            <v>Joola 5000</v>
          </cell>
          <cell r="J59">
            <v>0.843750000000001</v>
          </cell>
        </row>
        <row r="60">
          <cell r="A60">
            <v>59</v>
          </cell>
          <cell r="C60" t="str">
            <v>Joola Duomat</v>
          </cell>
          <cell r="J60">
            <v>0.85416666666666796</v>
          </cell>
        </row>
        <row r="61">
          <cell r="A61">
            <v>60</v>
          </cell>
          <cell r="C61" t="str">
            <v>Joola Olymp (Atlanta)</v>
          </cell>
          <cell r="J61">
            <v>0.86458333333333404</v>
          </cell>
        </row>
        <row r="62">
          <cell r="A62">
            <v>61</v>
          </cell>
          <cell r="C62" t="str">
            <v>Joola Rollomat</v>
          </cell>
          <cell r="J62">
            <v>0.875000000000001</v>
          </cell>
        </row>
        <row r="63">
          <cell r="A63">
            <v>62</v>
          </cell>
          <cell r="C63" t="str">
            <v>Joola Showcourt</v>
          </cell>
          <cell r="J63">
            <v>0.88541666666666796</v>
          </cell>
        </row>
        <row r="64">
          <cell r="A64">
            <v>63</v>
          </cell>
          <cell r="C64" t="str">
            <v>Joola Worldcup 25</v>
          </cell>
          <cell r="J64">
            <v>0.89583333333333404</v>
          </cell>
        </row>
        <row r="65">
          <cell r="A65">
            <v>64</v>
          </cell>
          <cell r="C65" t="str">
            <v>Kim Taek Soo K-11</v>
          </cell>
          <cell r="J65">
            <v>0.906250000000001</v>
          </cell>
        </row>
        <row r="66">
          <cell r="A66">
            <v>65</v>
          </cell>
          <cell r="C66" t="str">
            <v>Lion 25 Sport</v>
          </cell>
          <cell r="J66">
            <v>0.91666666666666796</v>
          </cell>
        </row>
        <row r="67">
          <cell r="A67">
            <v>66</v>
          </cell>
          <cell r="C67" t="str">
            <v>Nittaku JC-235</v>
          </cell>
          <cell r="J67">
            <v>0.92708333333333504</v>
          </cell>
        </row>
        <row r="68">
          <cell r="A68">
            <v>67</v>
          </cell>
          <cell r="C68" t="str">
            <v>Nittaku Rainbow</v>
          </cell>
          <cell r="J68">
            <v>0.937500000000001</v>
          </cell>
        </row>
        <row r="69">
          <cell r="A69">
            <v>68</v>
          </cell>
          <cell r="C69" t="str">
            <v>Nittaku STX211-W</v>
          </cell>
          <cell r="J69">
            <v>0.94791666666666796</v>
          </cell>
        </row>
        <row r="70">
          <cell r="A70">
            <v>69</v>
          </cell>
          <cell r="C70" t="str">
            <v>Nittaku STX212-W</v>
          </cell>
          <cell r="J70">
            <v>0.95833333333333504</v>
          </cell>
        </row>
        <row r="71">
          <cell r="A71">
            <v>70</v>
          </cell>
          <cell r="C71" t="str">
            <v>Nittaku T-168 Hannover (T168 or Hannover)</v>
          </cell>
          <cell r="J71">
            <v>0.968750000000001</v>
          </cell>
        </row>
        <row r="72">
          <cell r="A72">
            <v>71</v>
          </cell>
          <cell r="C72" t="str">
            <v>Nittaku Wing BF</v>
          </cell>
          <cell r="J72">
            <v>0.97916666666666796</v>
          </cell>
        </row>
        <row r="73">
          <cell r="A73">
            <v>72</v>
          </cell>
          <cell r="C73" t="str">
            <v>Nittaku Wing DX</v>
          </cell>
          <cell r="J73">
            <v>0.98958333333333504</v>
          </cell>
        </row>
        <row r="74">
          <cell r="A74">
            <v>73</v>
          </cell>
          <cell r="C74" t="str">
            <v>San-Ei Absolute-W</v>
          </cell>
          <cell r="J74">
            <v>1</v>
          </cell>
        </row>
        <row r="75">
          <cell r="A75">
            <v>74</v>
          </cell>
          <cell r="C75" t="str">
            <v>San-Ei Absolute-W Advanced</v>
          </cell>
        </row>
        <row r="76">
          <cell r="A76">
            <v>75</v>
          </cell>
          <cell r="C76" t="str">
            <v>San-Ei IF Veric</v>
          </cell>
        </row>
        <row r="77">
          <cell r="A77">
            <v>76</v>
          </cell>
          <cell r="C77" t="str">
            <v>San-Ei IF Veric-W</v>
          </cell>
        </row>
        <row r="78">
          <cell r="A78">
            <v>77</v>
          </cell>
          <cell r="C78" t="str">
            <v>San-Ei Infinity</v>
          </cell>
        </row>
        <row r="79">
          <cell r="A79">
            <v>78</v>
          </cell>
          <cell r="C79" t="str">
            <v>San-Ei One Earth 2014</v>
          </cell>
        </row>
        <row r="80">
          <cell r="A80">
            <v>79</v>
          </cell>
          <cell r="C80" t="str">
            <v>San-Ei Paragon Sensor</v>
          </cell>
        </row>
        <row r="81">
          <cell r="A81">
            <v>80</v>
          </cell>
          <cell r="C81" t="str">
            <v>San-Ei Show Court Table CA</v>
          </cell>
        </row>
        <row r="82">
          <cell r="A82">
            <v>81</v>
          </cell>
          <cell r="C82" t="str">
            <v>San-Ei Show Court Table CAM</v>
          </cell>
        </row>
        <row r="83">
          <cell r="A83">
            <v>82</v>
          </cell>
          <cell r="C83" t="str">
            <v>San-Ei VR Veric</v>
          </cell>
        </row>
        <row r="84">
          <cell r="A84">
            <v>83</v>
          </cell>
          <cell r="C84" t="str">
            <v>San-Ei VR Veric-W</v>
          </cell>
        </row>
        <row r="85">
          <cell r="A85">
            <v>84</v>
          </cell>
          <cell r="C85" t="str">
            <v>Shaofa Xu Shaofa</v>
          </cell>
        </row>
        <row r="86">
          <cell r="A86">
            <v>85</v>
          </cell>
          <cell r="C86" t="str">
            <v>Sponeta 7-13 (Master Compact S)</v>
          </cell>
        </row>
        <row r="87">
          <cell r="A87">
            <v>86</v>
          </cell>
          <cell r="C87" t="str">
            <v>Sponeta 7-62 (Allround Compact)</v>
          </cell>
        </row>
        <row r="88">
          <cell r="A88">
            <v>87</v>
          </cell>
          <cell r="C88" t="str">
            <v>Sponeta 7-63 (Allround Compact)</v>
          </cell>
        </row>
        <row r="89">
          <cell r="A89">
            <v>88</v>
          </cell>
          <cell r="C89" t="str">
            <v>Sponeta 8-36 (Super Compact)</v>
          </cell>
        </row>
        <row r="90">
          <cell r="A90">
            <v>89</v>
          </cell>
          <cell r="C90" t="str">
            <v>Sponeta 8-36 W (Super Compact W)</v>
          </cell>
        </row>
        <row r="91">
          <cell r="A91">
            <v>90</v>
          </cell>
          <cell r="C91" t="str">
            <v>Sponeta 8-37 (Super Compact)</v>
          </cell>
        </row>
        <row r="92">
          <cell r="A92">
            <v>91</v>
          </cell>
          <cell r="C92" t="str">
            <v>Sponeta 8-37 W (Super Compact W)</v>
          </cell>
        </row>
        <row r="93">
          <cell r="A93">
            <v>92</v>
          </cell>
          <cell r="C93" t="str">
            <v>Sponeta Sponeta 7-12 (Master Compact S)</v>
          </cell>
        </row>
        <row r="94">
          <cell r="A94">
            <v>93</v>
          </cell>
          <cell r="C94" t="str">
            <v>Stag Americas 16</v>
          </cell>
        </row>
        <row r="95">
          <cell r="A95">
            <v>94</v>
          </cell>
          <cell r="C95" t="str">
            <v>Start Line Champion</v>
          </cell>
        </row>
        <row r="96">
          <cell r="A96">
            <v>95</v>
          </cell>
          <cell r="C96" t="str">
            <v>Stiga Competition Compact</v>
          </cell>
        </row>
        <row r="97">
          <cell r="A97">
            <v>96</v>
          </cell>
          <cell r="C97" t="str">
            <v>Stiga Expert Roller</v>
          </cell>
        </row>
        <row r="98">
          <cell r="A98">
            <v>97</v>
          </cell>
          <cell r="C98" t="str">
            <v>Stiga Expert VM</v>
          </cell>
        </row>
        <row r="99">
          <cell r="A99">
            <v>98</v>
          </cell>
          <cell r="C99" t="str">
            <v>Stiga Extreme Roller</v>
          </cell>
        </row>
        <row r="100">
          <cell r="A100">
            <v>99</v>
          </cell>
          <cell r="C100" t="str">
            <v>Stiga Optimum 30</v>
          </cell>
        </row>
        <row r="101">
          <cell r="A101">
            <v>100</v>
          </cell>
          <cell r="C101" t="str">
            <v>Stiga Premium Compact</v>
          </cell>
        </row>
        <row r="102">
          <cell r="C102" t="str">
            <v>Stiga Premium Compact W</v>
          </cell>
        </row>
        <row r="103">
          <cell r="C103" t="str">
            <v>Stiga Premium Roller</v>
          </cell>
        </row>
        <row r="104">
          <cell r="C104" t="str">
            <v>Sunflex Pioneer</v>
          </cell>
        </row>
        <row r="105">
          <cell r="C105" t="str">
            <v>Sunflex Stiga Showcourt</v>
          </cell>
        </row>
        <row r="106">
          <cell r="C106" t="str">
            <v>Sunflex WT Classic</v>
          </cell>
        </row>
        <row r="107">
          <cell r="C107" t="str">
            <v>Tibhar Showcourt 28</v>
          </cell>
        </row>
        <row r="108">
          <cell r="C108" t="str">
            <v>Tibhar Smash 28</v>
          </cell>
        </row>
        <row r="109">
          <cell r="C109" t="str">
            <v>Tibhar Smash 28/R</v>
          </cell>
        </row>
        <row r="110">
          <cell r="C110" t="str">
            <v>Tibhar Smash 28/SC</v>
          </cell>
        </row>
        <row r="111">
          <cell r="C111" t="str">
            <v>Tibhar Smash 28/SC W</v>
          </cell>
        </row>
        <row r="112">
          <cell r="C112" t="str">
            <v>TSP Europa-SC</v>
          </cell>
        </row>
        <row r="113">
          <cell r="C113" t="str">
            <v>TSP Europa-SCW</v>
          </cell>
        </row>
        <row r="114">
          <cell r="C114" t="str">
            <v>TSP Europa-SK 25</v>
          </cell>
        </row>
        <row r="115">
          <cell r="C115" t="str">
            <v>TSP Europa-TK 20</v>
          </cell>
        </row>
        <row r="116">
          <cell r="C116" t="str">
            <v>TSP TF-25</v>
          </cell>
        </row>
        <row r="117">
          <cell r="C117" t="str">
            <v>TSP TF-25W</v>
          </cell>
        </row>
        <row r="118">
          <cell r="C118" t="str">
            <v>Victas VF-25</v>
          </cell>
        </row>
        <row r="119">
          <cell r="C119" t="str">
            <v>Victas VF-25W</v>
          </cell>
        </row>
        <row r="120">
          <cell r="C120" t="str">
            <v>Xiom A6</v>
          </cell>
        </row>
        <row r="121">
          <cell r="C121" t="str">
            <v>Yasaka Progress</v>
          </cell>
        </row>
        <row r="122">
          <cell r="C122" t="str">
            <v>Zemax V7 Top</v>
          </cell>
        </row>
        <row r="123">
          <cell r="C123" t="str">
            <v>-</v>
          </cell>
        </row>
      </sheetData>
      <sheetData sheetId="1" refreshError="1"/>
      <sheetData sheetId="2">
        <row r="5">
          <cell r="B5" t="str">
            <v>World Tour Platinum</v>
          </cell>
        </row>
      </sheetData>
      <sheetData sheetId="3"/>
      <sheetData sheetId="4" refreshError="1"/>
      <sheetData sheetId="5">
        <row r="12">
          <cell r="T12" t="str">
            <v xml:space="preserve"> </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1">
          <cell r="I1"/>
        </row>
      </sheetData>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_External"/>
      <sheetName val="headers"/>
      <sheetName val="TER_Table"/>
      <sheetName val="TER_Comments"/>
      <sheetName val="TER_Photos"/>
      <sheetName val="TER_Referee_report"/>
      <sheetName val="TER_Ranking_default_policy"/>
      <sheetName val="TER_Table_EXCELLENT_example"/>
      <sheetName val="TER_Table_WORST_example"/>
    </sheetNames>
    <sheetDataSet>
      <sheetData sheetId="0" refreshError="1">
        <row r="4">
          <cell r="AC4" t="str">
            <v>Preparation</v>
          </cell>
          <cell r="AD4" t="str">
            <v>Transportation</v>
          </cell>
          <cell r="AE4" t="str">
            <v>Hotel</v>
          </cell>
          <cell r="AF4" t="str">
            <v>Meals</v>
          </cell>
          <cell r="AG4" t="str">
            <v>Venue_Event</v>
          </cell>
          <cell r="AH4" t="str">
            <v>Marketing</v>
          </cell>
          <cell r="AI4" t="str">
            <v>Playing_Conditions</v>
          </cell>
          <cell r="AJ4" t="str">
            <v>Centre_Court</v>
          </cell>
          <cell r="AK4" t="str">
            <v>Practice_Hall</v>
          </cell>
          <cell r="AL4" t="str">
            <v>Prize_Money</v>
          </cell>
          <cell r="AM4" t="str">
            <v>Other</v>
          </cell>
          <cell r="AO4" t="str">
            <v>Preparation_</v>
          </cell>
          <cell r="AP4" t="str">
            <v>Transportation_</v>
          </cell>
          <cell r="AQ4" t="str">
            <v>Hotel_</v>
          </cell>
          <cell r="AR4" t="str">
            <v>Meals_</v>
          </cell>
          <cell r="AS4" t="str">
            <v>Venue_Event_</v>
          </cell>
          <cell r="AT4" t="str">
            <v>Marketing_</v>
          </cell>
          <cell r="AU4" t="str">
            <v>Playing_Conditions_</v>
          </cell>
          <cell r="AV4" t="str">
            <v>Centre_Court_</v>
          </cell>
          <cell r="AW4" t="str">
            <v>Practice_Hall_</v>
          </cell>
          <cell r="AX4" t="str">
            <v>Prize_Money_</v>
          </cell>
          <cell r="AY4" t="str">
            <v>Other_</v>
          </cell>
        </row>
      </sheetData>
      <sheetData sheetId="1" refreshError="1"/>
      <sheetData sheetId="2">
        <row r="5">
          <cell r="B5" t="str">
            <v>to be returned to Karl JINDRAK (kjindrak@ittfmail.com) - for internal use only</v>
          </cell>
        </row>
      </sheetData>
      <sheetData sheetId="3" refreshError="1"/>
      <sheetData sheetId="4" refreshError="1"/>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_External"/>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ctus"/>
      <sheetName val="Events"/>
      <sheetName val="PLEASE FILL IN HERE FIRS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hyperlink" Target="mailto:shizhcttc@163.com,r.sporrer@oettv.org,kjindrak@ittfmail.com,ee@ittfmail.com,%20zbencsik@ittfmail.com,%20graemeireland@yahoo.com.au?subject=Ranking%20default%20policy"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H122"/>
  <sheetViews>
    <sheetView topLeftCell="A66" workbookViewId="0">
      <selection activeCell="A78" sqref="A78:XFD78"/>
    </sheetView>
  </sheetViews>
  <sheetFormatPr baseColWidth="10" defaultColWidth="11" defaultRowHeight="16" x14ac:dyDescent="0.2"/>
  <cols>
    <col min="1" max="1" width="20.1640625" customWidth="1"/>
    <col min="2" max="2" width="3.1640625" customWidth="1"/>
    <col min="4" max="4" width="10.83203125" style="139"/>
    <col min="6" max="6" width="11.1640625" bestFit="1" customWidth="1"/>
  </cols>
  <sheetData>
    <row r="1" spans="3:8" s="34" customFormat="1" x14ac:dyDescent="0.2">
      <c r="C1" s="34" t="s">
        <v>97</v>
      </c>
      <c r="D1" s="137"/>
    </row>
    <row r="2" spans="3:8" x14ac:dyDescent="0.2">
      <c r="C2" s="25">
        <v>0.2</v>
      </c>
      <c r="D2" s="138">
        <v>0.2</v>
      </c>
      <c r="F2" s="144">
        <v>100000</v>
      </c>
      <c r="G2">
        <v>20</v>
      </c>
      <c r="H2" t="s">
        <v>203</v>
      </c>
    </row>
    <row r="3" spans="3:8" x14ac:dyDescent="0.2">
      <c r="C3" s="25">
        <v>0.19</v>
      </c>
      <c r="D3" s="138">
        <v>0.19750000000000001</v>
      </c>
      <c r="F3" s="144">
        <v>50000</v>
      </c>
      <c r="G3">
        <v>10</v>
      </c>
      <c r="H3" t="s">
        <v>204</v>
      </c>
    </row>
    <row r="4" spans="3:8" x14ac:dyDescent="0.2">
      <c r="C4" s="25">
        <v>0.18</v>
      </c>
      <c r="D4" s="138">
        <v>0.19500000000000001</v>
      </c>
    </row>
    <row r="5" spans="3:8" x14ac:dyDescent="0.2">
      <c r="C5" s="25">
        <v>0.17</v>
      </c>
      <c r="D5" s="138">
        <v>0.1925</v>
      </c>
    </row>
    <row r="6" spans="3:8" x14ac:dyDescent="0.2">
      <c r="C6" s="25">
        <v>0.16</v>
      </c>
      <c r="D6" s="138">
        <v>0.19</v>
      </c>
    </row>
    <row r="7" spans="3:8" x14ac:dyDescent="0.2">
      <c r="C7" s="25">
        <v>0.15</v>
      </c>
      <c r="D7" s="138">
        <v>0.1875</v>
      </c>
      <c r="F7" t="s">
        <v>323</v>
      </c>
    </row>
    <row r="8" spans="3:8" x14ac:dyDescent="0.2">
      <c r="C8" s="25">
        <v>0.14000000000000001</v>
      </c>
      <c r="D8" s="138">
        <v>0.185</v>
      </c>
      <c r="F8" t="s">
        <v>324</v>
      </c>
    </row>
    <row r="9" spans="3:8" x14ac:dyDescent="0.2">
      <c r="C9" s="25">
        <v>0.13</v>
      </c>
      <c r="D9" s="138">
        <v>0.1825</v>
      </c>
    </row>
    <row r="10" spans="3:8" x14ac:dyDescent="0.2">
      <c r="C10" s="25">
        <v>0.12</v>
      </c>
      <c r="D10" s="138">
        <v>0.18</v>
      </c>
    </row>
    <row r="11" spans="3:8" x14ac:dyDescent="0.2">
      <c r="C11" s="25">
        <v>0.11</v>
      </c>
      <c r="D11" s="138">
        <v>0.17749999999999999</v>
      </c>
    </row>
    <row r="12" spans="3:8" x14ac:dyDescent="0.2">
      <c r="C12" s="25">
        <v>0.1</v>
      </c>
      <c r="D12" s="138">
        <v>0.17499999999999999</v>
      </c>
    </row>
    <row r="13" spans="3:8" x14ac:dyDescent="0.2">
      <c r="C13" s="25">
        <v>0.09</v>
      </c>
      <c r="D13" s="138">
        <v>0.17249999999999999</v>
      </c>
    </row>
    <row r="14" spans="3:8" x14ac:dyDescent="0.2">
      <c r="C14" s="25">
        <v>0.08</v>
      </c>
      <c r="D14" s="138">
        <v>0.17</v>
      </c>
    </row>
    <row r="15" spans="3:8" x14ac:dyDescent="0.2">
      <c r="C15" s="25">
        <v>7.0000000000000007E-2</v>
      </c>
      <c r="D15" s="138">
        <v>0.16750000000000001</v>
      </c>
    </row>
    <row r="16" spans="3:8" x14ac:dyDescent="0.2">
      <c r="C16" s="25">
        <v>0.06</v>
      </c>
      <c r="D16" s="138">
        <v>0.16500000000000001</v>
      </c>
    </row>
    <row r="17" spans="3:4" x14ac:dyDescent="0.2">
      <c r="C17" s="25">
        <v>0.05</v>
      </c>
      <c r="D17" s="138">
        <v>0.16250000000000001</v>
      </c>
    </row>
    <row r="18" spans="3:4" x14ac:dyDescent="0.2">
      <c r="C18" s="25">
        <v>0.04</v>
      </c>
      <c r="D18" s="138">
        <v>0.16</v>
      </c>
    </row>
    <row r="19" spans="3:4" x14ac:dyDescent="0.2">
      <c r="C19" s="25">
        <v>0.03</v>
      </c>
      <c r="D19" s="138">
        <v>0.1575</v>
      </c>
    </row>
    <row r="20" spans="3:4" x14ac:dyDescent="0.2">
      <c r="C20" s="25">
        <v>0.02</v>
      </c>
      <c r="D20" s="138">
        <v>0.155</v>
      </c>
    </row>
    <row r="21" spans="3:4" x14ac:dyDescent="0.2">
      <c r="C21" s="25">
        <v>0.01</v>
      </c>
      <c r="D21" s="138">
        <v>0.1525</v>
      </c>
    </row>
    <row r="22" spans="3:4" x14ac:dyDescent="0.2">
      <c r="C22" s="25">
        <v>0</v>
      </c>
      <c r="D22" s="138">
        <v>0.15</v>
      </c>
    </row>
    <row r="23" spans="3:4" x14ac:dyDescent="0.2">
      <c r="C23" s="25">
        <v>-9.9999999999999794E-3</v>
      </c>
      <c r="D23" s="138">
        <v>0.14749999999999999</v>
      </c>
    </row>
    <row r="24" spans="3:4" x14ac:dyDescent="0.2">
      <c r="C24" s="25">
        <v>-0.02</v>
      </c>
      <c r="D24" s="138">
        <v>0.14499999999999999</v>
      </c>
    </row>
    <row r="25" spans="3:4" x14ac:dyDescent="0.2">
      <c r="C25" s="25">
        <v>-0.03</v>
      </c>
      <c r="D25" s="138">
        <v>0.14249999999999999</v>
      </c>
    </row>
    <row r="26" spans="3:4" x14ac:dyDescent="0.2">
      <c r="C26" s="25">
        <v>-0.04</v>
      </c>
      <c r="D26" s="138">
        <v>0.14000000000000001</v>
      </c>
    </row>
    <row r="27" spans="3:4" x14ac:dyDescent="0.2">
      <c r="C27" s="25">
        <v>-0.05</v>
      </c>
      <c r="D27" s="138">
        <v>0.13750000000000001</v>
      </c>
    </row>
    <row r="28" spans="3:4" x14ac:dyDescent="0.2">
      <c r="C28" s="25">
        <v>-0.06</v>
      </c>
      <c r="D28" s="138">
        <v>0.13500000000000001</v>
      </c>
    </row>
    <row r="29" spans="3:4" x14ac:dyDescent="0.2">
      <c r="C29" s="25">
        <v>-7.0000000000000007E-2</v>
      </c>
      <c r="D29" s="138">
        <v>0.13250000000000001</v>
      </c>
    </row>
    <row r="30" spans="3:4" x14ac:dyDescent="0.2">
      <c r="C30" s="25">
        <v>-0.08</v>
      </c>
      <c r="D30" s="138">
        <v>0.13</v>
      </c>
    </row>
    <row r="31" spans="3:4" x14ac:dyDescent="0.2">
      <c r="C31" s="25">
        <v>-0.09</v>
      </c>
      <c r="D31" s="138">
        <v>0.1275</v>
      </c>
    </row>
    <row r="32" spans="3:4" x14ac:dyDescent="0.2">
      <c r="C32" s="25">
        <v>-0.1</v>
      </c>
      <c r="D32" s="138">
        <v>0.125</v>
      </c>
    </row>
    <row r="33" spans="4:4" x14ac:dyDescent="0.2">
      <c r="D33" s="138">
        <v>0.1225</v>
      </c>
    </row>
    <row r="34" spans="4:4" x14ac:dyDescent="0.2">
      <c r="D34" s="138">
        <v>0.12</v>
      </c>
    </row>
    <row r="35" spans="4:4" x14ac:dyDescent="0.2">
      <c r="D35" s="138">
        <v>0.11749999999999999</v>
      </c>
    </row>
    <row r="36" spans="4:4" x14ac:dyDescent="0.2">
      <c r="D36" s="138">
        <v>0.115</v>
      </c>
    </row>
    <row r="37" spans="4:4" x14ac:dyDescent="0.2">
      <c r="D37" s="138">
        <v>0.1125</v>
      </c>
    </row>
    <row r="38" spans="4:4" x14ac:dyDescent="0.2">
      <c r="D38" s="138">
        <v>0.11</v>
      </c>
    </row>
    <row r="39" spans="4:4" x14ac:dyDescent="0.2">
      <c r="D39" s="138">
        <v>0.1075</v>
      </c>
    </row>
    <row r="40" spans="4:4" x14ac:dyDescent="0.2">
      <c r="D40" s="138">
        <v>0.105</v>
      </c>
    </row>
    <row r="41" spans="4:4" x14ac:dyDescent="0.2">
      <c r="D41" s="138">
        <v>0.10249999999999999</v>
      </c>
    </row>
    <row r="42" spans="4:4" x14ac:dyDescent="0.2">
      <c r="D42" s="138">
        <v>9.9999999999999895E-2</v>
      </c>
    </row>
    <row r="43" spans="4:4" x14ac:dyDescent="0.2">
      <c r="D43" s="138">
        <v>9.7499999999999906E-2</v>
      </c>
    </row>
    <row r="44" spans="4:4" x14ac:dyDescent="0.2">
      <c r="D44" s="138">
        <v>9.4999999999999904E-2</v>
      </c>
    </row>
    <row r="45" spans="4:4" x14ac:dyDescent="0.2">
      <c r="D45" s="138">
        <v>9.2499999999999999E-2</v>
      </c>
    </row>
    <row r="46" spans="4:4" x14ac:dyDescent="0.2">
      <c r="D46" s="138">
        <v>0.09</v>
      </c>
    </row>
    <row r="47" spans="4:4" x14ac:dyDescent="0.2">
      <c r="D47" s="138">
        <v>8.7499999999999994E-2</v>
      </c>
    </row>
    <row r="48" spans="4:4" x14ac:dyDescent="0.2">
      <c r="D48" s="138">
        <v>8.5000000000000006E-2</v>
      </c>
    </row>
    <row r="49" spans="4:4" x14ac:dyDescent="0.2">
      <c r="D49" s="138">
        <v>8.2500000000000004E-2</v>
      </c>
    </row>
    <row r="50" spans="4:4" x14ac:dyDescent="0.2">
      <c r="D50" s="138">
        <v>0.08</v>
      </c>
    </row>
    <row r="51" spans="4:4" x14ac:dyDescent="0.2">
      <c r="D51" s="138">
        <v>7.7499999999999999E-2</v>
      </c>
    </row>
    <row r="52" spans="4:4" x14ac:dyDescent="0.2">
      <c r="D52" s="138">
        <v>7.4999999999999997E-2</v>
      </c>
    </row>
    <row r="53" spans="4:4" x14ac:dyDescent="0.2">
      <c r="D53" s="138">
        <v>7.2499999999999995E-2</v>
      </c>
    </row>
    <row r="54" spans="4:4" x14ac:dyDescent="0.2">
      <c r="D54" s="138">
        <v>7.0000000000000007E-2</v>
      </c>
    </row>
    <row r="55" spans="4:4" x14ac:dyDescent="0.2">
      <c r="D55" s="138">
        <v>6.7500000000000004E-2</v>
      </c>
    </row>
    <row r="56" spans="4:4" x14ac:dyDescent="0.2">
      <c r="D56" s="138">
        <v>6.5000000000000002E-2</v>
      </c>
    </row>
    <row r="57" spans="4:4" x14ac:dyDescent="0.2">
      <c r="D57" s="138">
        <v>6.25E-2</v>
      </c>
    </row>
    <row r="58" spans="4:4" x14ac:dyDescent="0.2">
      <c r="D58" s="138">
        <v>0.06</v>
      </c>
    </row>
    <row r="59" spans="4:4" x14ac:dyDescent="0.2">
      <c r="D59" s="138">
        <v>5.7500000000000002E-2</v>
      </c>
    </row>
    <row r="60" spans="4:4" x14ac:dyDescent="0.2">
      <c r="D60" s="138">
        <v>5.5E-2</v>
      </c>
    </row>
    <row r="61" spans="4:4" x14ac:dyDescent="0.2">
      <c r="D61" s="138">
        <v>5.2499999999999998E-2</v>
      </c>
    </row>
    <row r="62" spans="4:4" x14ac:dyDescent="0.2">
      <c r="D62" s="138">
        <v>0.05</v>
      </c>
    </row>
    <row r="63" spans="4:4" x14ac:dyDescent="0.2">
      <c r="D63" s="138">
        <v>4.7500000000000001E-2</v>
      </c>
    </row>
    <row r="64" spans="4:4" x14ac:dyDescent="0.2">
      <c r="D64" s="138">
        <v>4.4999999999999998E-2</v>
      </c>
    </row>
    <row r="65" spans="4:6" x14ac:dyDescent="0.2">
      <c r="D65" s="138">
        <v>4.2500000000000003E-2</v>
      </c>
    </row>
    <row r="66" spans="4:6" x14ac:dyDescent="0.2">
      <c r="D66" s="138">
        <v>0.04</v>
      </c>
    </row>
    <row r="67" spans="4:6" x14ac:dyDescent="0.2">
      <c r="D67" s="138">
        <v>3.7499999999999999E-2</v>
      </c>
    </row>
    <row r="68" spans="4:6" x14ac:dyDescent="0.2">
      <c r="D68" s="138">
        <v>3.5000000000000003E-2</v>
      </c>
    </row>
    <row r="69" spans="4:6" x14ac:dyDescent="0.2">
      <c r="D69" s="138">
        <v>3.2500000000000001E-2</v>
      </c>
    </row>
    <row r="70" spans="4:6" x14ac:dyDescent="0.2">
      <c r="D70" s="138">
        <v>0.03</v>
      </c>
    </row>
    <row r="71" spans="4:6" x14ac:dyDescent="0.2">
      <c r="D71" s="138">
        <v>2.75E-2</v>
      </c>
    </row>
    <row r="72" spans="4:6" x14ac:dyDescent="0.2">
      <c r="D72" s="138">
        <v>2.5000000000000001E-2</v>
      </c>
    </row>
    <row r="73" spans="4:6" x14ac:dyDescent="0.2">
      <c r="D73" s="138">
        <v>2.2499999999999999E-2</v>
      </c>
    </row>
    <row r="74" spans="4:6" x14ac:dyDescent="0.2">
      <c r="D74" s="138">
        <v>0.02</v>
      </c>
    </row>
    <row r="75" spans="4:6" x14ac:dyDescent="0.2">
      <c r="D75" s="138">
        <v>1.7500000000000002E-2</v>
      </c>
    </row>
    <row r="76" spans="4:6" x14ac:dyDescent="0.2">
      <c r="D76" s="138">
        <v>1.4999999999999999E-2</v>
      </c>
    </row>
    <row r="77" spans="4:6" x14ac:dyDescent="0.2">
      <c r="D77" s="138">
        <v>1.2500000000000001E-2</v>
      </c>
    </row>
    <row r="78" spans="4:6" x14ac:dyDescent="0.2">
      <c r="D78" s="138">
        <v>0.01</v>
      </c>
      <c r="F78" s="138">
        <v>5.0000000000000001E-3</v>
      </c>
    </row>
    <row r="79" spans="4:6" x14ac:dyDescent="0.2">
      <c r="D79" s="138">
        <v>7.5000000000000101E-3</v>
      </c>
      <c r="F79" s="138">
        <v>4.0000000000000001E-3</v>
      </c>
    </row>
    <row r="80" spans="4:6" x14ac:dyDescent="0.2">
      <c r="D80" s="138">
        <v>5.0000000000000001E-3</v>
      </c>
      <c r="F80" s="138">
        <v>3.0000000000000001E-3</v>
      </c>
    </row>
    <row r="81" spans="4:6" x14ac:dyDescent="0.2">
      <c r="D81" s="138">
        <v>2.5000000000000001E-3</v>
      </c>
      <c r="F81" s="138">
        <v>2E-3</v>
      </c>
    </row>
    <row r="82" spans="4:6" x14ac:dyDescent="0.2">
      <c r="D82" s="138">
        <v>0</v>
      </c>
      <c r="F82" s="138">
        <v>1E-3</v>
      </c>
    </row>
    <row r="83" spans="4:6" x14ac:dyDescent="0.2">
      <c r="D83" s="138">
        <v>-2.5000000000000001E-3</v>
      </c>
      <c r="F83" s="138">
        <v>0</v>
      </c>
    </row>
    <row r="84" spans="4:6" x14ac:dyDescent="0.2">
      <c r="D84" s="138">
        <v>-5.0000000000000001E-3</v>
      </c>
      <c r="F84" s="138"/>
    </row>
    <row r="85" spans="4:6" x14ac:dyDescent="0.2">
      <c r="D85" s="138">
        <v>-7.5000000000000101E-3</v>
      </c>
      <c r="F85" s="138"/>
    </row>
    <row r="86" spans="4:6" x14ac:dyDescent="0.2">
      <c r="D86" s="138">
        <v>-0.01</v>
      </c>
      <c r="F86" s="138"/>
    </row>
    <row r="87" spans="4:6" x14ac:dyDescent="0.2">
      <c r="D87" s="138">
        <v>-1.2500000000000001E-2</v>
      </c>
    </row>
    <row r="88" spans="4:6" x14ac:dyDescent="0.2">
      <c r="D88" s="138">
        <v>-1.4999999999999999E-2</v>
      </c>
    </row>
    <row r="89" spans="4:6" x14ac:dyDescent="0.2">
      <c r="D89" s="138">
        <v>-1.7500000000000002E-2</v>
      </c>
    </row>
    <row r="90" spans="4:6" x14ac:dyDescent="0.2">
      <c r="D90" s="138">
        <v>-0.02</v>
      </c>
    </row>
    <row r="91" spans="4:6" x14ac:dyDescent="0.2">
      <c r="D91" s="138">
        <v>-2.2499999999999999E-2</v>
      </c>
    </row>
    <row r="92" spans="4:6" x14ac:dyDescent="0.2">
      <c r="D92" s="138">
        <v>-2.5000000000000001E-2</v>
      </c>
    </row>
    <row r="93" spans="4:6" x14ac:dyDescent="0.2">
      <c r="D93" s="138">
        <v>-2.75E-2</v>
      </c>
    </row>
    <row r="94" spans="4:6" x14ac:dyDescent="0.2">
      <c r="D94" s="138">
        <v>-0.03</v>
      </c>
    </row>
    <row r="95" spans="4:6" x14ac:dyDescent="0.2">
      <c r="D95" s="138">
        <v>-3.2500000000000001E-2</v>
      </c>
    </row>
    <row r="96" spans="4:6" x14ac:dyDescent="0.2">
      <c r="D96" s="138">
        <v>-3.5000000000000003E-2</v>
      </c>
    </row>
    <row r="97" spans="4:4" x14ac:dyDescent="0.2">
      <c r="D97" s="138">
        <v>-3.7499999999999999E-2</v>
      </c>
    </row>
    <row r="98" spans="4:4" x14ac:dyDescent="0.2">
      <c r="D98" s="138">
        <v>-0.04</v>
      </c>
    </row>
    <row r="99" spans="4:4" x14ac:dyDescent="0.2">
      <c r="D99" s="138">
        <v>-4.2500000000000003E-2</v>
      </c>
    </row>
    <row r="100" spans="4:4" x14ac:dyDescent="0.2">
      <c r="D100" s="138">
        <v>-4.4999999999999998E-2</v>
      </c>
    </row>
    <row r="101" spans="4:4" x14ac:dyDescent="0.2">
      <c r="D101" s="138">
        <v>-4.7500000000000001E-2</v>
      </c>
    </row>
    <row r="102" spans="4:4" x14ac:dyDescent="0.2">
      <c r="D102" s="138">
        <v>-0.05</v>
      </c>
    </row>
    <row r="103" spans="4:4" x14ac:dyDescent="0.2">
      <c r="D103" s="138">
        <v>-5.2499999999999998E-2</v>
      </c>
    </row>
    <row r="104" spans="4:4" x14ac:dyDescent="0.2">
      <c r="D104" s="138">
        <v>-5.5E-2</v>
      </c>
    </row>
    <row r="105" spans="4:4" x14ac:dyDescent="0.2">
      <c r="D105" s="138">
        <v>-5.7500000000000002E-2</v>
      </c>
    </row>
    <row r="106" spans="4:4" x14ac:dyDescent="0.2">
      <c r="D106" s="138">
        <v>-0.06</v>
      </c>
    </row>
    <row r="107" spans="4:4" x14ac:dyDescent="0.2">
      <c r="D107" s="138">
        <v>-6.25E-2</v>
      </c>
    </row>
    <row r="108" spans="4:4" x14ac:dyDescent="0.2">
      <c r="D108" s="138">
        <v>-6.5000000000000002E-2</v>
      </c>
    </row>
    <row r="109" spans="4:4" x14ac:dyDescent="0.2">
      <c r="D109" s="138">
        <v>-6.7500000000000004E-2</v>
      </c>
    </row>
    <row r="110" spans="4:4" x14ac:dyDescent="0.2">
      <c r="D110" s="138">
        <v>-7.0000000000000007E-2</v>
      </c>
    </row>
    <row r="111" spans="4:4" x14ac:dyDescent="0.2">
      <c r="D111" s="138">
        <v>-7.2499999999999995E-2</v>
      </c>
    </row>
    <row r="112" spans="4:4" x14ac:dyDescent="0.2">
      <c r="D112" s="138">
        <v>-7.4999999999999997E-2</v>
      </c>
    </row>
    <row r="113" spans="4:4" x14ac:dyDescent="0.2">
      <c r="D113" s="138">
        <v>-7.7499999999999999E-2</v>
      </c>
    </row>
    <row r="114" spans="4:4" x14ac:dyDescent="0.2">
      <c r="D114" s="138">
        <v>-0.08</v>
      </c>
    </row>
    <row r="115" spans="4:4" x14ac:dyDescent="0.2">
      <c r="D115" s="138">
        <v>-8.2500000000000004E-2</v>
      </c>
    </row>
    <row r="116" spans="4:4" x14ac:dyDescent="0.2">
      <c r="D116" s="138">
        <v>-8.5000000000000006E-2</v>
      </c>
    </row>
    <row r="117" spans="4:4" x14ac:dyDescent="0.2">
      <c r="D117" s="138">
        <v>-8.7499999999999994E-2</v>
      </c>
    </row>
    <row r="118" spans="4:4" x14ac:dyDescent="0.2">
      <c r="D118" s="138">
        <v>-0.09</v>
      </c>
    </row>
    <row r="119" spans="4:4" x14ac:dyDescent="0.2">
      <c r="D119" s="138">
        <v>-9.2499999999999999E-2</v>
      </c>
    </row>
    <row r="120" spans="4:4" x14ac:dyDescent="0.2">
      <c r="D120" s="138">
        <v>-9.5000000000000001E-2</v>
      </c>
    </row>
    <row r="121" spans="4:4" x14ac:dyDescent="0.2">
      <c r="D121" s="138">
        <v>-9.7500000000000003E-2</v>
      </c>
    </row>
    <row r="122" spans="4:4" x14ac:dyDescent="0.2">
      <c r="D122" s="138">
        <v>-0.1</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42"/>
  <sheetViews>
    <sheetView topLeftCell="A2" zoomScaleNormal="100" zoomScalePageLayoutView="50" workbookViewId="0">
      <pane xSplit="23740" topLeftCell="M1" activePane="topRight"/>
      <selection activeCell="G14" sqref="G14"/>
      <selection pane="topRight" activeCell="O14" sqref="O14"/>
    </sheetView>
  </sheetViews>
  <sheetFormatPr baseColWidth="10" defaultColWidth="10.83203125" defaultRowHeight="14" x14ac:dyDescent="0.15"/>
  <cols>
    <col min="1" max="1" width="13.33203125" style="148" customWidth="1"/>
    <col min="2" max="2" width="13" style="148" bestFit="1" customWidth="1"/>
    <col min="3" max="3" width="18.1640625" style="148" customWidth="1"/>
    <col min="4" max="4" width="50" style="148" customWidth="1"/>
    <col min="5" max="5" width="24.1640625" style="148" customWidth="1"/>
    <col min="6" max="6" width="18.1640625" style="151" customWidth="1"/>
    <col min="7" max="7" width="22.83203125" style="151" customWidth="1"/>
    <col min="8" max="8" width="14" style="152" customWidth="1"/>
    <col min="9" max="9" width="19.5" style="152" customWidth="1"/>
    <col min="10" max="10" width="43.33203125" style="148" customWidth="1"/>
    <col min="11" max="11" width="17.6640625" style="148" customWidth="1"/>
    <col min="12" max="12" width="27.6640625" style="148" customWidth="1"/>
    <col min="13" max="13" width="28" style="148" customWidth="1"/>
    <col min="14" max="15" width="11.6640625" style="148" bestFit="1" customWidth="1"/>
    <col min="16" max="23" width="10.83203125" style="148"/>
    <col min="24" max="24" width="10.83203125" style="149"/>
    <col min="25" max="28" width="10.83203125" style="148"/>
    <col min="29" max="16384" width="10.83203125" style="31"/>
  </cols>
  <sheetData>
    <row r="1" spans="1:28" ht="14" customHeight="1" x14ac:dyDescent="0.15">
      <c r="A1" s="145" t="s">
        <v>60</v>
      </c>
      <c r="B1" s="145" t="s">
        <v>61</v>
      </c>
      <c r="C1" s="145" t="s">
        <v>62</v>
      </c>
      <c r="D1" s="145" t="s">
        <v>63</v>
      </c>
      <c r="E1" s="145" t="s">
        <v>6</v>
      </c>
      <c r="F1" s="146" t="s">
        <v>308</v>
      </c>
      <c r="G1" s="146" t="s">
        <v>65</v>
      </c>
      <c r="H1" s="146" t="s">
        <v>66</v>
      </c>
      <c r="I1" s="147" t="s">
        <v>67</v>
      </c>
      <c r="J1" s="145" t="s">
        <v>68</v>
      </c>
      <c r="L1" s="145" t="s">
        <v>6</v>
      </c>
      <c r="M1" s="145" t="s">
        <v>69</v>
      </c>
      <c r="N1" s="145" t="s">
        <v>70</v>
      </c>
      <c r="O1" s="145" t="s">
        <v>71</v>
      </c>
      <c r="R1" s="148" t="s">
        <v>72</v>
      </c>
      <c r="S1" s="148" t="s">
        <v>72</v>
      </c>
      <c r="T1" s="148" t="s">
        <v>73</v>
      </c>
      <c r="U1" s="148" t="s">
        <v>73</v>
      </c>
      <c r="Y1" s="148" t="s">
        <v>72</v>
      </c>
      <c r="Z1" s="148" t="s">
        <v>72</v>
      </c>
      <c r="AA1" s="148" t="s">
        <v>73</v>
      </c>
      <c r="AB1" s="148" t="s">
        <v>73</v>
      </c>
    </row>
    <row r="2" spans="1:28" x14ac:dyDescent="0.15">
      <c r="A2" s="159">
        <v>43873</v>
      </c>
      <c r="B2" s="159">
        <v>43877</v>
      </c>
      <c r="C2" s="160"/>
      <c r="D2" s="161" t="s">
        <v>313</v>
      </c>
      <c r="E2" s="150" t="s">
        <v>312</v>
      </c>
      <c r="F2" s="150" t="s">
        <v>75</v>
      </c>
      <c r="G2" s="151" t="s">
        <v>309</v>
      </c>
      <c r="H2" s="152" t="s">
        <v>78</v>
      </c>
      <c r="I2" s="153" t="e">
        <f>INDEX($R$3:$R$15,MATCH([5]Prospectus!$E$64,[5]Events!$R$3:$R$17,0))</f>
        <v>#REF!</v>
      </c>
      <c r="J2" s="148" t="str">
        <f>IFERROR(INDEX($D$2:$D$103,SMALL(IF(#REF!=$E$2:$E$103,MATCH(ROW($E$2:$E$103),ROW($E$2:$E$103)),""),ROW(D1))),"")</f>
        <v/>
      </c>
      <c r="K2" s="148" t="s">
        <v>310</v>
      </c>
      <c r="L2" s="148" t="s">
        <v>312</v>
      </c>
      <c r="M2" s="148" t="s">
        <v>40</v>
      </c>
      <c r="N2" s="154">
        <f>A2+1</f>
        <v>43874</v>
      </c>
      <c r="O2" s="154">
        <f>B2-2</f>
        <v>43875</v>
      </c>
      <c r="R2" s="148" t="s">
        <v>77</v>
      </c>
      <c r="S2" s="148" t="s">
        <v>64</v>
      </c>
      <c r="T2" s="148" t="s">
        <v>77</v>
      </c>
      <c r="U2" s="148" t="s">
        <v>64</v>
      </c>
      <c r="Y2" s="148" t="s">
        <v>77</v>
      </c>
      <c r="Z2" s="148" t="s">
        <v>64</v>
      </c>
      <c r="AA2" s="148" t="s">
        <v>77</v>
      </c>
      <c r="AB2" s="148" t="s">
        <v>64</v>
      </c>
    </row>
    <row r="3" spans="1:28" ht="16" customHeight="1" x14ac:dyDescent="0.15">
      <c r="A3" s="159">
        <v>43901</v>
      </c>
      <c r="B3" s="159">
        <v>43905</v>
      </c>
      <c r="C3" s="150"/>
      <c r="D3" s="161" t="s">
        <v>314</v>
      </c>
      <c r="E3" s="150" t="s">
        <v>312</v>
      </c>
      <c r="F3" s="150" t="s">
        <v>75</v>
      </c>
      <c r="G3" s="151" t="s">
        <v>309</v>
      </c>
      <c r="I3" s="153" t="e">
        <f>INDEX($R$3:$R$15,MATCH([5]Prospectus!$E$64,[5]Events!$R$3:$R$17,0))</f>
        <v>#REF!</v>
      </c>
      <c r="K3" s="148" t="s">
        <v>311</v>
      </c>
      <c r="L3" s="148" t="s">
        <v>82</v>
      </c>
      <c r="M3" s="148" t="s">
        <v>79</v>
      </c>
      <c r="N3" s="154">
        <f t="shared" ref="N3" si="0">A3+1</f>
        <v>43902</v>
      </c>
      <c r="O3" s="154">
        <f t="shared" ref="O3" si="1">B3-2</f>
        <v>43903</v>
      </c>
      <c r="P3" s="149" t="s">
        <v>80</v>
      </c>
      <c r="Q3" s="148">
        <v>8</v>
      </c>
      <c r="R3" s="155">
        <v>260</v>
      </c>
      <c r="S3" s="155">
        <v>190</v>
      </c>
      <c r="T3" s="155">
        <v>160</v>
      </c>
      <c r="U3" s="155">
        <v>130</v>
      </c>
      <c r="W3" s="149" t="s">
        <v>81</v>
      </c>
      <c r="X3" s="149">
        <v>8</v>
      </c>
      <c r="Y3" s="155">
        <v>360</v>
      </c>
      <c r="Z3" s="155">
        <v>260</v>
      </c>
      <c r="AA3" s="155">
        <v>220</v>
      </c>
      <c r="AB3" s="155">
        <v>190</v>
      </c>
    </row>
    <row r="4" spans="1:28" ht="16" customHeight="1" x14ac:dyDescent="0.15">
      <c r="A4" s="159">
        <v>43985</v>
      </c>
      <c r="B4" s="159">
        <v>43989</v>
      </c>
      <c r="C4" s="150"/>
      <c r="D4" s="161" t="s">
        <v>341</v>
      </c>
      <c r="E4" s="150" t="s">
        <v>312</v>
      </c>
      <c r="F4" s="150" t="s">
        <v>75</v>
      </c>
      <c r="G4" s="151" t="s">
        <v>309</v>
      </c>
      <c r="I4" s="153" t="e">
        <f>INDEX($R$3:$R$15,MATCH([5]Prospectus!$E$64,[5]Events!$R$3:$R$17,0))</f>
        <v>#REF!</v>
      </c>
      <c r="J4" s="148" t="str">
        <f t="array" ref="J4">IFERROR(INDEX($D$2:$D$103,SMALL(IF('[5]PLEASE FILL IN HERE FIRST!!!'!$B$5=$E$2:$E$103,MATCH(ROW($E$2:$E$103),ROW($E$2:$E$103)),""),ROW(G10))),"")</f>
        <v/>
      </c>
      <c r="N4" s="154">
        <f>A4+1</f>
        <v>43986</v>
      </c>
      <c r="O4" s="154">
        <f>B4-2</f>
        <v>43987</v>
      </c>
      <c r="Q4" s="156">
        <v>19</v>
      </c>
      <c r="R4" s="157">
        <v>450</v>
      </c>
      <c r="S4" s="157">
        <v>310</v>
      </c>
      <c r="T4" s="157">
        <v>305</v>
      </c>
      <c r="U4" s="157">
        <v>275</v>
      </c>
      <c r="X4" s="158">
        <v>19</v>
      </c>
      <c r="Y4" s="157">
        <v>635</v>
      </c>
      <c r="Z4" s="157">
        <v>535</v>
      </c>
      <c r="AA4" s="157">
        <v>365</v>
      </c>
      <c r="AB4" s="157">
        <v>335</v>
      </c>
    </row>
    <row r="5" spans="1:28" ht="16" customHeight="1" x14ac:dyDescent="0.15">
      <c r="A5" s="159">
        <v>44061</v>
      </c>
      <c r="B5" s="159">
        <v>44065</v>
      </c>
      <c r="C5" s="150"/>
      <c r="D5" s="161" t="s">
        <v>320</v>
      </c>
      <c r="E5" s="150" t="s">
        <v>312</v>
      </c>
      <c r="F5" s="150" t="s">
        <v>75</v>
      </c>
      <c r="G5" s="151" t="s">
        <v>309</v>
      </c>
      <c r="I5" s="153" t="e">
        <f>INDEX($R$3:$R$15,MATCH([5]Prospectus!$E$64,[5]Events!$R$3:$R$17,0))</f>
        <v>#REF!</v>
      </c>
      <c r="J5" s="148" t="str">
        <f t="array" ref="J5">IFERROR(INDEX($D$2:$D$103,SMALL(IF('[5]PLEASE FILL IN HERE FIRST!!!'!$B$5=$E$2:$E$103,MATCH(ROW($E$2:$E$103),ROW($E$2:$E$103)),""),ROW(#REF!))),"")</f>
        <v/>
      </c>
      <c r="N5" s="154">
        <f>A5+1</f>
        <v>44062</v>
      </c>
      <c r="O5" s="154">
        <f>B5-2</f>
        <v>44063</v>
      </c>
      <c r="Q5" s="156">
        <v>15</v>
      </c>
      <c r="R5" s="157">
        <v>370</v>
      </c>
      <c r="S5" s="157">
        <v>270</v>
      </c>
      <c r="T5" s="157">
        <v>245</v>
      </c>
      <c r="U5" s="157">
        <v>215</v>
      </c>
      <c r="X5" s="158">
        <v>15</v>
      </c>
      <c r="Y5" s="157">
        <v>535</v>
      </c>
      <c r="Z5" s="157">
        <v>435</v>
      </c>
      <c r="AA5" s="157">
        <v>305</v>
      </c>
      <c r="AB5" s="157">
        <v>275</v>
      </c>
    </row>
    <row r="6" spans="1:28" ht="16" customHeight="1" x14ac:dyDescent="0.15">
      <c r="A6" s="159">
        <v>44083</v>
      </c>
      <c r="B6" s="159">
        <v>44087</v>
      </c>
      <c r="C6" s="150"/>
      <c r="D6" s="161" t="s">
        <v>319</v>
      </c>
      <c r="E6" s="150" t="s">
        <v>312</v>
      </c>
      <c r="F6" s="150" t="s">
        <v>75</v>
      </c>
      <c r="G6" s="151" t="s">
        <v>309</v>
      </c>
      <c r="I6" s="153" t="e">
        <f>INDEX($R$3:$R$15,MATCH([5]Prospectus!$E$64,[5]Events!$R$3:$R$17,0))</f>
        <v>#REF!</v>
      </c>
      <c r="J6" s="148" t="str">
        <f t="array" ref="J6">IFERROR(INDEX($D$2:$D$103,SMALL(IF('[5]PLEASE FILL IN HERE FIRST!!!'!$B$5=$E$2:$E$103,MATCH(ROW($E$2:$E$103),ROW($E$2:$E$103)),""),ROW(#REF!))),"")</f>
        <v/>
      </c>
      <c r="N6" s="154">
        <f>A6+1</f>
        <v>44084</v>
      </c>
      <c r="O6" s="154">
        <f>B6-2</f>
        <v>44085</v>
      </c>
      <c r="Q6" s="148">
        <v>14</v>
      </c>
      <c r="R6" s="155">
        <v>350</v>
      </c>
      <c r="S6" s="155">
        <v>260</v>
      </c>
      <c r="T6" s="155">
        <v>230</v>
      </c>
      <c r="U6" s="155">
        <v>200</v>
      </c>
      <c r="X6" s="149">
        <v>14</v>
      </c>
      <c r="Y6" s="155">
        <v>510</v>
      </c>
      <c r="Z6" s="155">
        <v>410</v>
      </c>
      <c r="AA6" s="155">
        <v>290</v>
      </c>
      <c r="AB6" s="155">
        <v>260</v>
      </c>
    </row>
    <row r="7" spans="1:28" ht="14" customHeight="1" x14ac:dyDescent="0.15">
      <c r="A7" s="159">
        <v>44131</v>
      </c>
      <c r="B7" s="159">
        <v>44135</v>
      </c>
      <c r="C7" s="160"/>
      <c r="D7" s="161" t="s">
        <v>342</v>
      </c>
      <c r="E7" s="150" t="s">
        <v>312</v>
      </c>
      <c r="F7" s="150" t="s">
        <v>75</v>
      </c>
      <c r="G7" s="151" t="s">
        <v>309</v>
      </c>
      <c r="I7" s="153" t="e">
        <f>INDEX($R$3:$R$15,MATCH([5]Prospectus!$E$64,[5]Events!$R$3:$R$17,0))</f>
        <v>#REF!</v>
      </c>
      <c r="J7" s="148" t="str">
        <f t="array" ref="J7">IFERROR(INDEX($D$2:$D$103,SMALL(IF('[5]PLEASE FILL IN HERE FIRST!!!'!$B$5=$E$2:$E$103,MATCH(ROW($E$2:$E$103),ROW($E$2:$E$103)),""),ROW(G6))),"")</f>
        <v/>
      </c>
      <c r="N7" s="154">
        <f>A7+1</f>
        <v>44132</v>
      </c>
      <c r="O7" s="154">
        <f>B7-2</f>
        <v>44133</v>
      </c>
      <c r="Q7" s="148">
        <v>16</v>
      </c>
      <c r="R7" s="155">
        <v>390</v>
      </c>
      <c r="S7" s="155">
        <v>280</v>
      </c>
      <c r="T7" s="155">
        <v>260</v>
      </c>
      <c r="U7" s="155">
        <v>230</v>
      </c>
      <c r="X7" s="149">
        <v>16</v>
      </c>
      <c r="Y7" s="155">
        <v>560</v>
      </c>
      <c r="Z7" s="155">
        <v>460</v>
      </c>
      <c r="AA7" s="155">
        <v>320</v>
      </c>
      <c r="AB7" s="155">
        <v>290</v>
      </c>
    </row>
    <row r="8" spans="1:28" ht="16" customHeight="1" x14ac:dyDescent="0.15">
      <c r="A8" s="159">
        <v>44166</v>
      </c>
      <c r="B8" s="159">
        <v>44170</v>
      </c>
      <c r="C8" s="150"/>
      <c r="D8" s="161" t="s">
        <v>343</v>
      </c>
      <c r="E8" s="150" t="s">
        <v>312</v>
      </c>
      <c r="F8" s="150" t="s">
        <v>75</v>
      </c>
      <c r="G8" s="151" t="s">
        <v>309</v>
      </c>
      <c r="I8" s="153" t="e">
        <f>INDEX($R$3:$R$15,MATCH([5]Prospectus!$E$64,[5]Events!$R$3:$R$17,0))</f>
        <v>#REF!</v>
      </c>
      <c r="J8" s="148" t="str">
        <f t="array" ref="J8">IFERROR(INDEX($D$2:$D$103,SMALL(IF('[5]PLEASE FILL IN HERE FIRST!!!'!$B$5=$E$2:$E$103,MATCH(ROW($E$2:$E$103),ROW($E$2:$E$103)),""),ROW(G15))),"")</f>
        <v/>
      </c>
      <c r="N8" s="154">
        <f t="shared" ref="N8" si="2">A8+1</f>
        <v>44167</v>
      </c>
      <c r="O8" s="154">
        <f>B8-2</f>
        <v>44168</v>
      </c>
      <c r="Q8" s="156">
        <v>19</v>
      </c>
      <c r="R8" s="157">
        <v>450</v>
      </c>
      <c r="S8" s="157">
        <v>310</v>
      </c>
      <c r="T8" s="157">
        <v>305</v>
      </c>
      <c r="U8" s="157">
        <v>275</v>
      </c>
      <c r="X8" s="158">
        <v>19</v>
      </c>
      <c r="Y8" s="157">
        <v>635</v>
      </c>
      <c r="Z8" s="157">
        <v>535</v>
      </c>
      <c r="AA8" s="157">
        <v>365</v>
      </c>
      <c r="AB8" s="157">
        <v>335</v>
      </c>
    </row>
    <row r="9" spans="1:28" ht="16" customHeight="1" x14ac:dyDescent="0.15">
      <c r="A9" s="159">
        <v>43865</v>
      </c>
      <c r="B9" s="159">
        <v>43869</v>
      </c>
      <c r="C9" s="150"/>
      <c r="D9" s="161" t="s">
        <v>315</v>
      </c>
      <c r="E9" s="150" t="s">
        <v>82</v>
      </c>
      <c r="F9" s="150" t="s">
        <v>75</v>
      </c>
      <c r="G9" s="151" t="s">
        <v>309</v>
      </c>
      <c r="I9" s="153" t="e">
        <f>INDEX($R$3:$R$15,MATCH([5]Prospectus!$E$64,[5]Events!$R$3:$R$17,0))</f>
        <v>#REF!</v>
      </c>
      <c r="N9" s="154">
        <f>A9+1</f>
        <v>43866</v>
      </c>
      <c r="O9" s="154">
        <f t="shared" ref="O9:O14" si="3">B9-2</f>
        <v>43867</v>
      </c>
      <c r="Q9" s="156">
        <v>9</v>
      </c>
      <c r="R9" s="157">
        <v>270</v>
      </c>
      <c r="S9" s="157">
        <v>205</v>
      </c>
      <c r="T9" s="157">
        <v>170</v>
      </c>
      <c r="U9" s="157">
        <v>140</v>
      </c>
      <c r="X9" s="158">
        <v>9</v>
      </c>
      <c r="Y9" s="157">
        <v>385</v>
      </c>
      <c r="Z9" s="157">
        <v>285</v>
      </c>
      <c r="AA9" s="157">
        <v>230</v>
      </c>
      <c r="AB9" s="157">
        <v>200</v>
      </c>
    </row>
    <row r="10" spans="1:28" x14ac:dyDescent="0.15">
      <c r="A10" s="159">
        <v>43901</v>
      </c>
      <c r="B10" s="159">
        <v>43905</v>
      </c>
      <c r="C10" s="160"/>
      <c r="D10" s="161" t="s">
        <v>321</v>
      </c>
      <c r="E10" s="150" t="s">
        <v>82</v>
      </c>
      <c r="F10" s="150" t="s">
        <v>75</v>
      </c>
      <c r="G10" s="151" t="s">
        <v>309</v>
      </c>
      <c r="I10" s="153" t="e">
        <f>INDEX($R$3:$R$15,MATCH([5]Prospectus!$E$64,[5]Events!$R$3:$R$17,0))</f>
        <v>#REF!</v>
      </c>
      <c r="J10" s="148" t="str">
        <f t="array" ref="J10">IFERROR(INDEX($D$2:$D$103,SMALL(IF('[5]PLEASE FILL IN HERE FIRST!!!'!$B$5=$E$2:$E$103,MATCH(ROW($E$2:$E$103),ROW($E$2:$E$103)),""),ROW(#REF!))),"")</f>
        <v/>
      </c>
      <c r="N10" s="154">
        <f t="shared" ref="N10" si="4">A10+1</f>
        <v>43902</v>
      </c>
      <c r="O10" s="154">
        <f>B10-2</f>
        <v>43903</v>
      </c>
      <c r="Q10" s="148">
        <v>18</v>
      </c>
      <c r="R10" s="155">
        <v>430</v>
      </c>
      <c r="S10" s="155">
        <v>300</v>
      </c>
      <c r="T10" s="155">
        <v>290</v>
      </c>
      <c r="U10" s="155">
        <v>260</v>
      </c>
      <c r="X10" s="149">
        <v>18</v>
      </c>
      <c r="Y10" s="155">
        <v>610</v>
      </c>
      <c r="Z10" s="155">
        <v>510</v>
      </c>
      <c r="AA10" s="155">
        <v>350</v>
      </c>
      <c r="AB10" s="155">
        <v>320</v>
      </c>
    </row>
    <row r="11" spans="1:28" x14ac:dyDescent="0.15">
      <c r="A11" s="159">
        <v>43922</v>
      </c>
      <c r="B11" s="159">
        <v>43926</v>
      </c>
      <c r="C11" s="150"/>
      <c r="D11" s="161" t="s">
        <v>344</v>
      </c>
      <c r="E11" s="150" t="s">
        <v>82</v>
      </c>
      <c r="F11" s="150" t="s">
        <v>75</v>
      </c>
      <c r="G11" s="151" t="s">
        <v>309</v>
      </c>
      <c r="I11" s="153" t="e">
        <f>INDEX($R$3:$R$15,MATCH([5]Prospectus!$E$64,[5]Events!$R$3:$R$17,0))</f>
        <v>#REF!</v>
      </c>
      <c r="N11" s="154">
        <f t="shared" ref="N11:N12" si="5">A11+1</f>
        <v>43923</v>
      </c>
      <c r="O11" s="154">
        <f t="shared" si="3"/>
        <v>43924</v>
      </c>
      <c r="Q11" s="148">
        <v>10</v>
      </c>
      <c r="R11" s="155">
        <v>280</v>
      </c>
      <c r="S11" s="155">
        <v>220</v>
      </c>
      <c r="T11" s="155">
        <v>180</v>
      </c>
      <c r="U11" s="155">
        <v>150</v>
      </c>
      <c r="X11" s="149">
        <v>10</v>
      </c>
      <c r="Y11" s="155">
        <v>410</v>
      </c>
      <c r="Z11" s="155">
        <v>310</v>
      </c>
      <c r="AA11" s="155">
        <v>240</v>
      </c>
      <c r="AB11" s="155">
        <v>210</v>
      </c>
    </row>
    <row r="12" spans="1:28" x14ac:dyDescent="0.15">
      <c r="A12" s="159">
        <v>43943</v>
      </c>
      <c r="B12" s="159">
        <v>43947</v>
      </c>
      <c r="C12" s="150"/>
      <c r="D12" s="161" t="s">
        <v>316</v>
      </c>
      <c r="E12" s="150" t="s">
        <v>82</v>
      </c>
      <c r="F12" s="150" t="s">
        <v>75</v>
      </c>
      <c r="G12" s="151" t="s">
        <v>309</v>
      </c>
      <c r="I12" s="153" t="e">
        <f>INDEX($R$3:$R$15,MATCH([5]Prospectus!$E$64,[5]Events!$R$3:$R$17,0))</f>
        <v>#REF!</v>
      </c>
      <c r="N12" s="154">
        <f t="shared" si="5"/>
        <v>43944</v>
      </c>
      <c r="O12" s="154">
        <f t="shared" si="3"/>
        <v>43945</v>
      </c>
      <c r="Q12" s="156">
        <v>11</v>
      </c>
      <c r="R12" s="157">
        <v>295</v>
      </c>
      <c r="S12" s="157">
        <v>230</v>
      </c>
      <c r="T12" s="157">
        <v>190</v>
      </c>
      <c r="U12" s="157">
        <v>160</v>
      </c>
      <c r="X12" s="158">
        <v>11</v>
      </c>
      <c r="Y12" s="157">
        <v>435</v>
      </c>
      <c r="Z12" s="157">
        <v>335</v>
      </c>
      <c r="AA12" s="157">
        <v>250</v>
      </c>
      <c r="AB12" s="157">
        <v>220</v>
      </c>
    </row>
    <row r="13" spans="1:28" x14ac:dyDescent="0.15">
      <c r="A13" s="159">
        <v>43949</v>
      </c>
      <c r="B13" s="159">
        <v>43953</v>
      </c>
      <c r="C13" s="160"/>
      <c r="D13" s="161" t="s">
        <v>317</v>
      </c>
      <c r="E13" s="150" t="s">
        <v>82</v>
      </c>
      <c r="F13" s="150" t="s">
        <v>75</v>
      </c>
      <c r="G13" s="151" t="s">
        <v>309</v>
      </c>
      <c r="I13" s="153" t="e">
        <f>INDEX($Y$3:$Y$15,MATCH([5]Prospectus!$E$64,[5]Events!$Y$3:$Y$17,0))</f>
        <v>#REF!</v>
      </c>
      <c r="N13" s="213">
        <f>A13+1</f>
        <v>43950</v>
      </c>
      <c r="O13" s="154">
        <f t="shared" si="3"/>
        <v>43951</v>
      </c>
      <c r="Q13" s="148">
        <v>12</v>
      </c>
      <c r="R13" s="155">
        <v>310</v>
      </c>
      <c r="S13" s="155">
        <v>240</v>
      </c>
      <c r="T13" s="155">
        <v>200</v>
      </c>
      <c r="U13" s="155">
        <v>170</v>
      </c>
      <c r="X13" s="149">
        <v>12</v>
      </c>
      <c r="Y13" s="155">
        <v>460</v>
      </c>
      <c r="Z13" s="155">
        <v>360</v>
      </c>
      <c r="AA13" s="155">
        <v>260</v>
      </c>
      <c r="AB13" s="155">
        <v>230</v>
      </c>
    </row>
    <row r="14" spans="1:28" x14ac:dyDescent="0.15">
      <c r="A14" s="159">
        <v>43950</v>
      </c>
      <c r="B14" s="159">
        <v>43954</v>
      </c>
      <c r="C14" s="160"/>
      <c r="D14" s="161" t="s">
        <v>318</v>
      </c>
      <c r="E14" s="150" t="s">
        <v>82</v>
      </c>
      <c r="F14" s="150" t="s">
        <v>75</v>
      </c>
      <c r="G14" s="151" t="s">
        <v>309</v>
      </c>
      <c r="I14" s="153" t="e">
        <f>INDEX($R$3:$R$15,MATCH([5]Prospectus!$E$64,[5]Events!$R$3:$R$17,0))</f>
        <v>#REF!</v>
      </c>
      <c r="J14" s="148" t="str">
        <f t="array" ref="J14">IFERROR(INDEX($D$2:$D$103,SMALL(IF('[5]PLEASE FILL IN HERE FIRST!!!'!$B$5=$E$2:$E$103,MATCH(ROW($E$2:$E$103),ROW($E$2:$E$103)),""),ROW(G13))),"")</f>
        <v/>
      </c>
      <c r="N14" s="154">
        <f t="shared" ref="N14" si="6">A14+1</f>
        <v>43951</v>
      </c>
      <c r="O14" s="154">
        <f t="shared" si="3"/>
        <v>43952</v>
      </c>
      <c r="Q14" s="156">
        <v>13</v>
      </c>
      <c r="R14" s="157">
        <v>330</v>
      </c>
      <c r="S14" s="157">
        <v>250</v>
      </c>
      <c r="T14" s="157">
        <v>215</v>
      </c>
      <c r="U14" s="157">
        <v>185</v>
      </c>
      <c r="X14" s="158">
        <v>13</v>
      </c>
      <c r="Y14" s="157">
        <v>485</v>
      </c>
      <c r="Z14" s="157">
        <v>385</v>
      </c>
      <c r="AA14" s="157">
        <v>275</v>
      </c>
      <c r="AB14" s="157">
        <v>245</v>
      </c>
    </row>
    <row r="15" spans="1:28" x14ac:dyDescent="0.15">
      <c r="A15" s="159"/>
      <c r="B15" s="159"/>
      <c r="C15" s="160"/>
      <c r="D15" s="161"/>
      <c r="E15" s="150"/>
      <c r="F15" s="150"/>
      <c r="I15" s="153"/>
      <c r="N15" s="154"/>
      <c r="O15" s="154"/>
      <c r="R15" s="155"/>
      <c r="S15" s="155"/>
      <c r="T15" s="155"/>
      <c r="U15" s="155"/>
      <c r="Y15" s="155"/>
      <c r="Z15" s="155"/>
      <c r="AA15" s="155"/>
      <c r="AB15" s="155"/>
    </row>
    <row r="17" spans="1:28" x14ac:dyDescent="0.15">
      <c r="A17" s="159"/>
      <c r="B17" s="159"/>
      <c r="C17" s="150"/>
      <c r="D17" s="161"/>
      <c r="E17" s="150"/>
      <c r="F17" s="150"/>
      <c r="I17" s="153"/>
      <c r="N17" s="154"/>
      <c r="O17" s="154"/>
      <c r="Q17" s="156"/>
      <c r="R17" s="157"/>
      <c r="S17" s="157"/>
      <c r="T17" s="157"/>
      <c r="U17" s="157"/>
      <c r="X17" s="158"/>
      <c r="Y17" s="157"/>
      <c r="Z17" s="157"/>
      <c r="AA17" s="157"/>
      <c r="AB17" s="157"/>
    </row>
    <row r="18" spans="1:28" x14ac:dyDescent="0.15">
      <c r="A18" s="159"/>
      <c r="B18" s="159"/>
      <c r="C18" s="160"/>
      <c r="D18" s="161"/>
      <c r="E18" s="150"/>
      <c r="F18" s="150"/>
      <c r="I18" s="153"/>
      <c r="N18" s="154"/>
      <c r="O18" s="154"/>
      <c r="R18" s="155"/>
      <c r="S18" s="155"/>
      <c r="T18" s="155"/>
      <c r="U18" s="155"/>
      <c r="Y18" s="155"/>
      <c r="Z18" s="155"/>
      <c r="AA18" s="155"/>
      <c r="AB18" s="155"/>
    </row>
    <row r="19" spans="1:28" ht="16" customHeight="1" x14ac:dyDescent="0.15">
      <c r="A19" s="159"/>
      <c r="B19" s="159"/>
      <c r="C19" s="150"/>
      <c r="D19" s="161"/>
      <c r="E19" s="150"/>
      <c r="F19" s="150"/>
      <c r="I19" s="153"/>
      <c r="N19" s="154"/>
      <c r="O19" s="154"/>
      <c r="Q19" s="156"/>
      <c r="R19" s="157"/>
      <c r="S19" s="157"/>
      <c r="T19" s="157"/>
      <c r="U19" s="157"/>
      <c r="X19" s="158"/>
      <c r="Y19" s="157"/>
      <c r="Z19" s="157"/>
      <c r="AA19" s="157"/>
      <c r="AB19" s="157"/>
    </row>
    <row r="20" spans="1:28" x14ac:dyDescent="0.15">
      <c r="A20" s="159"/>
      <c r="B20" s="159"/>
      <c r="C20" s="150"/>
      <c r="D20" s="161"/>
      <c r="E20" s="150"/>
      <c r="F20" s="150"/>
      <c r="I20" s="153"/>
      <c r="J20" s="148" t="str">
        <f t="array" ref="J20">IFERROR(INDEX($D$2:$D$103,SMALL(IF('[5]PLEASE FILL IN HERE FIRST!!!'!$B$5=$E$2:$E$103,MATCH(ROW($E$2:$E$103),ROW($E$2:$E$103)),""),ROW(G19))),"")</f>
        <v/>
      </c>
      <c r="N20" s="154"/>
      <c r="O20" s="154"/>
    </row>
    <row r="26" spans="1:28" ht="16" customHeight="1" x14ac:dyDescent="0.15">
      <c r="A26" s="159"/>
      <c r="B26" s="159"/>
      <c r="C26" s="150"/>
      <c r="D26" s="161"/>
      <c r="E26" s="150"/>
      <c r="F26" s="150"/>
      <c r="I26" s="153"/>
      <c r="J26" s="148" t="str">
        <f t="array" ref="J26">IFERROR(INDEX($D$2:$D$103,SMALL(IF('[5]PLEASE FILL IN HERE FIRST!!!'!$B$5=$E$2:$E$103,MATCH(ROW($E$2:$E$103),ROW($E$2:$E$103)),""),ROW(G14))),"")</f>
        <v/>
      </c>
      <c r="N26" s="154"/>
      <c r="O26" s="154"/>
    </row>
    <row r="27" spans="1:28" x14ac:dyDescent="0.15">
      <c r="A27" s="159"/>
      <c r="B27" s="159"/>
      <c r="C27" s="150"/>
      <c r="D27" s="161"/>
      <c r="E27" s="150"/>
      <c r="F27" s="150"/>
      <c r="J27" s="148" t="str">
        <f t="array" ref="J27">IFERROR(INDEX($D$2:$D$103,SMALL(IF('[5]PLEASE FILL IN HERE FIRST!!!'!$B$5=$E$2:$E$103,MATCH(ROW($E$2:$E$103),ROW($E$2:$E$103)),""),ROW(G26))),"")</f>
        <v/>
      </c>
      <c r="N27" s="154"/>
      <c r="O27" s="154"/>
    </row>
    <row r="28" spans="1:28" ht="14" customHeight="1" x14ac:dyDescent="0.15">
      <c r="A28" s="159"/>
      <c r="B28" s="159"/>
      <c r="C28" s="150"/>
      <c r="D28" s="161"/>
      <c r="E28" s="150"/>
      <c r="F28" s="150"/>
      <c r="J28" s="148" t="str">
        <f t="array" ref="J28">IFERROR(INDEX($D$2:$D$103,SMALL(IF('[5]PLEASE FILL IN HERE FIRST!!!'!$B$5=$E$2:$E$103,MATCH(ROW($E$2:$E$103),ROW($E$2:$E$103)),""),ROW(G27))),"")</f>
        <v/>
      </c>
      <c r="N28" s="154"/>
      <c r="O28" s="154"/>
    </row>
    <row r="29" spans="1:28" ht="14" customHeight="1" x14ac:dyDescent="0.15">
      <c r="A29" s="134"/>
      <c r="B29" s="134"/>
      <c r="C29" s="135"/>
      <c r="D29" s="135"/>
      <c r="E29" s="135"/>
      <c r="F29" s="135"/>
      <c r="J29" s="148" t="str">
        <f t="array" ref="J29">IFERROR(INDEX($D$2:$D$103,SMALL(IF('[5]PLEASE FILL IN HERE FIRST!!!'!$B$5=$E$2:$E$103,MATCH(ROW($E$2:$E$103),ROW($E$2:$E$103)),""),ROW(G28))),"")</f>
        <v/>
      </c>
      <c r="N29" s="154"/>
      <c r="O29" s="154"/>
    </row>
    <row r="30" spans="1:28" ht="14" customHeight="1" x14ac:dyDescent="0.15">
      <c r="A30" s="134"/>
      <c r="B30" s="134"/>
      <c r="C30" s="136"/>
      <c r="D30" s="135"/>
      <c r="E30" s="135"/>
      <c r="F30" s="135"/>
      <c r="J30" s="148" t="str">
        <f t="array" ref="J30">IFERROR(INDEX($D$2:$D$103,SMALL(IF('[5]PLEASE FILL IN HERE FIRST!!!'!$B$5=$E$2:$E$103,MATCH(ROW($E$2:$E$103),ROW($E$2:$E$103)),""),ROW(G29))),"")</f>
        <v/>
      </c>
    </row>
    <row r="31" spans="1:28" ht="14" customHeight="1" x14ac:dyDescent="0.15">
      <c r="J31" s="148" t="str">
        <f t="array" ref="J31">IFERROR(INDEX($D$2:$D$103,SMALL(IF('[5]PLEASE FILL IN HERE FIRST!!!'!$B$5=$E$2:$E$103,MATCH(ROW($E$2:$E$103),ROW($E$2:$E$103)),""),ROW(G30))),"")</f>
        <v/>
      </c>
    </row>
    <row r="32" spans="1:28" ht="14" customHeight="1" x14ac:dyDescent="0.15">
      <c r="J32" s="148" t="str">
        <f t="array" ref="J32">IFERROR(INDEX($D$2:$D$103,SMALL(IF('[5]PLEASE FILL IN HERE FIRST!!!'!$B$5=$E$2:$E$103,MATCH(ROW($E$2:$E$103),ROW($E$2:$E$103)),""),ROW(G31))),"")</f>
        <v/>
      </c>
    </row>
    <row r="33" spans="10:10" ht="14" customHeight="1" x14ac:dyDescent="0.15">
      <c r="J33" s="148" t="str">
        <f>IFERROR(INDEX($D$2:$D$103,SMALL(IF('[5]PLEASE FILL IN HERE FIRST!!!'!$B$5=$E$2:$E$103,MATCH(ROW($E$2:$E$103),ROW($E$2:$E$103)),""),ROW(G33))),"")</f>
        <v/>
      </c>
    </row>
    <row r="34" spans="10:10" ht="14" customHeight="1" x14ac:dyDescent="0.15">
      <c r="J34" s="148" t="str">
        <f>IFERROR(INDEX($D$2:$D$103,SMALL(IF('[5]PLEASE FILL IN HERE FIRST!!!'!$B$5=$E$2:$E$103,MATCH(ROW($E$2:$E$103),ROW($E$2:$E$103)),""),ROW(G34))),"")</f>
        <v/>
      </c>
    </row>
    <row r="35" spans="10:10" ht="14" customHeight="1" x14ac:dyDescent="0.15">
      <c r="J35" s="148" t="str">
        <f>IFERROR(INDEX($E$2:$E$103,SMALL(IF('[5]PLEASE FILL IN HERE FIRST!!!'!$B$5=$D$2:$D$103,MATCH(ROW($D$2:$D$103),ROW($D$2:$D$103)),""),ROW(G35))),"")</f>
        <v/>
      </c>
    </row>
    <row r="36" spans="10:10" ht="14" customHeight="1" x14ac:dyDescent="0.15">
      <c r="J36" s="148" t="str">
        <f>IFERROR(INDEX($E$2:$E$103,SMALL(IF('[5]PLEASE FILL IN HERE FIRST!!!'!$B$5=$D$2:$D$103,MATCH(ROW($E$2:$E$103),ROW($D$2:$D$103)),""),ROW(G36))),"")</f>
        <v/>
      </c>
    </row>
    <row r="37" spans="10:10" x14ac:dyDescent="0.15">
      <c r="J37" s="148" t="str">
        <f>IFERROR(INDEX($E$2:$E$103,SMALL(IF('[5]PLEASE FILL IN HERE FIRST!!!'!$B$5=$D$2:$D$103,MATCH(ROW($E$2:$E$103),ROW($D$2:$D$103)),""),ROW(G37))),"")</f>
        <v/>
      </c>
    </row>
    <row r="38" spans="10:10" x14ac:dyDescent="0.15">
      <c r="J38" s="148" t="str">
        <f>IFERROR(INDEX($E$2:$E$103,SMALL(IF('[5]PLEASE FILL IN HERE FIRST!!!'!$B$5=$D$2:$D$103,MATCH(ROW($E$2:$E$103),ROW($D$2:$D$103)),""),ROW(G38))),"")</f>
        <v/>
      </c>
    </row>
    <row r="39" spans="10:10" x14ac:dyDescent="0.15">
      <c r="J39" s="148" t="str">
        <f>IFERROR(INDEX($E$2:$E$103,SMALL(IF('[5]PLEASE FILL IN HERE FIRST!!!'!$B$5=$D$2:$D$103,MATCH(ROW($E$2:$E$103),ROW($D$2:$D$103)),""),ROW(G39))),"")</f>
        <v/>
      </c>
    </row>
    <row r="40" spans="10:10" x14ac:dyDescent="0.15">
      <c r="J40" s="148" t="str">
        <f>IFERROR(INDEX($E$2:$E$103,SMALL(IF('[5]PLEASE FILL IN HERE FIRST!!!'!$B$5=$D$2:$D$103,MATCH(ROW($E$2:$E$103),ROW($D$2:$D$103)),""),ROW(G40))),"")</f>
        <v/>
      </c>
    </row>
    <row r="41" spans="10:10" x14ac:dyDescent="0.15">
      <c r="J41" s="148" t="str">
        <f>IFERROR(INDEX($E$2:$E$103,SMALL(IF('[5]PLEASE FILL IN HERE FIRST!!!'!$B$5=$D$2:$D$103,MATCH(ROW($E$2:$E$103),ROW($D$2:$D$103)),""),ROW(G41))),"")</f>
        <v/>
      </c>
    </row>
    <row r="42" spans="10:10" x14ac:dyDescent="0.15">
      <c r="J42" s="148" t="str">
        <f>IFERROR(INDEX($E$2:$E$103,SMALL(IF('[5]PLEASE FILL IN HERE FIRST!!!'!$B$5=$D$2:$D$103,MATCH(ROW($E$2:$E$103),ROW($D$2:$D$103)),""),ROW(G42))),"")</f>
        <v/>
      </c>
    </row>
  </sheetData>
  <dataValidations count="1">
    <dataValidation type="list" allowBlank="1" showInputMessage="1" showErrorMessage="1" sqref="E17:E19 E2:E15" xr:uid="{8B03E967-BDE0-7745-9B95-AA02728B9A38}">
      <formula1>$L$2:$L$3</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sheetPr>
  <dimension ref="A1:S32"/>
  <sheetViews>
    <sheetView tabSelected="1" workbookViewId="0">
      <selection activeCell="A4" sqref="A4"/>
    </sheetView>
  </sheetViews>
  <sheetFormatPr baseColWidth="10" defaultColWidth="0" defaultRowHeight="0" customHeight="1" zeroHeight="1" x14ac:dyDescent="0.2"/>
  <cols>
    <col min="1" max="1" width="6.5" style="125" customWidth="1"/>
    <col min="2" max="4" width="9.83203125" style="2" customWidth="1"/>
    <col min="5" max="6" width="20.33203125" style="13" customWidth="1"/>
    <col min="7" max="10" width="6.33203125" style="2" customWidth="1"/>
    <col min="11" max="12" width="6.33203125" style="33" customWidth="1"/>
    <col min="13" max="13" width="6.33203125" style="2" customWidth="1"/>
    <col min="14" max="15" width="6.33203125" style="1" customWidth="1"/>
    <col min="16" max="16" width="6.33203125" style="2" hidden="1" customWidth="1"/>
    <col min="17" max="17" width="20.6640625" style="2" hidden="1" customWidth="1"/>
    <col min="18" max="18" width="15.5" style="2" hidden="1" customWidth="1"/>
    <col min="19" max="19" width="25.6640625" style="2" hidden="1" customWidth="1"/>
    <col min="20" max="16384" width="10.83203125" style="2" hidden="1"/>
  </cols>
  <sheetData>
    <row r="1" spans="1:19" ht="16" x14ac:dyDescent="0.2">
      <c r="A1" s="112"/>
      <c r="B1" s="1"/>
      <c r="C1" s="1"/>
      <c r="D1" s="1"/>
      <c r="E1" s="11"/>
      <c r="F1" s="11"/>
      <c r="G1" s="1"/>
      <c r="H1" s="1"/>
      <c r="I1" s="1"/>
      <c r="J1" s="1"/>
      <c r="K1" s="32"/>
      <c r="L1" s="32"/>
      <c r="M1" s="1"/>
      <c r="P1" s="7"/>
      <c r="Q1" s="24" t="s">
        <v>6</v>
      </c>
      <c r="R1" s="24" t="s">
        <v>28</v>
      </c>
      <c r="S1" s="24" t="s">
        <v>42</v>
      </c>
    </row>
    <row r="2" spans="1:19" ht="14" customHeight="1" x14ac:dyDescent="0.2">
      <c r="A2" s="112"/>
      <c r="B2" s="1"/>
      <c r="C2" s="1"/>
      <c r="D2" s="1"/>
      <c r="E2" s="11"/>
      <c r="F2" s="11"/>
      <c r="G2" s="1"/>
      <c r="H2" s="1"/>
      <c r="I2" s="1"/>
      <c r="J2" s="1"/>
      <c r="K2" s="32"/>
      <c r="L2" s="32"/>
      <c r="M2" s="1"/>
      <c r="P2" s="25"/>
      <c r="Q2" s="6" t="s">
        <v>76</v>
      </c>
      <c r="R2" s="23">
        <v>108000</v>
      </c>
      <c r="S2" s="6" t="s">
        <v>29</v>
      </c>
    </row>
    <row r="3" spans="1:19" ht="20" customHeight="1" x14ac:dyDescent="0.2">
      <c r="A3" s="228" t="s">
        <v>350</v>
      </c>
      <c r="B3" s="228"/>
      <c r="C3" s="228"/>
      <c r="D3" s="228"/>
      <c r="E3" s="228"/>
      <c r="F3" s="228"/>
      <c r="G3" s="228"/>
      <c r="H3" s="228"/>
      <c r="I3" s="228"/>
      <c r="J3" s="228"/>
      <c r="K3" s="228"/>
      <c r="L3" s="228"/>
      <c r="M3" s="228"/>
      <c r="N3" s="228"/>
      <c r="O3" s="113"/>
      <c r="P3" s="25"/>
      <c r="Q3" s="6" t="s">
        <v>74</v>
      </c>
      <c r="R3" s="23">
        <v>40000</v>
      </c>
      <c r="S3" s="6" t="s">
        <v>29</v>
      </c>
    </row>
    <row r="4" spans="1:19" ht="20" customHeight="1" x14ac:dyDescent="0.2">
      <c r="A4" s="112"/>
      <c r="B4" s="1"/>
      <c r="C4" s="1"/>
      <c r="D4" s="1"/>
      <c r="E4" s="11"/>
      <c r="F4" s="11"/>
      <c r="G4" s="1"/>
      <c r="H4" s="1"/>
      <c r="I4" s="1"/>
      <c r="J4" s="1"/>
      <c r="K4" s="32"/>
      <c r="L4" s="32"/>
      <c r="M4" s="1"/>
      <c r="P4" s="25"/>
      <c r="Q4" s="6" t="s">
        <v>82</v>
      </c>
      <c r="R4" s="23">
        <v>10000</v>
      </c>
      <c r="S4" s="6" t="s">
        <v>44</v>
      </c>
    </row>
    <row r="5" spans="1:19" ht="6" customHeight="1" x14ac:dyDescent="0.2">
      <c r="A5" s="112"/>
      <c r="B5" s="114"/>
      <c r="C5" s="114"/>
      <c r="D5" s="114"/>
      <c r="E5" s="114"/>
      <c r="F5" s="114"/>
      <c r="G5" s="114"/>
      <c r="H5" s="114"/>
      <c r="I5" s="114"/>
      <c r="J5" s="114"/>
      <c r="K5" s="114"/>
      <c r="L5" s="114"/>
      <c r="M5" s="114"/>
      <c r="N5" s="114"/>
      <c r="P5" s="25"/>
      <c r="Q5" s="8"/>
      <c r="R5" s="8"/>
      <c r="S5" s="8"/>
    </row>
    <row r="6" spans="1:19" ht="20" customHeight="1" x14ac:dyDescent="0.2">
      <c r="A6" s="112" t="s">
        <v>104</v>
      </c>
      <c r="B6" s="229" t="s">
        <v>349</v>
      </c>
      <c r="C6" s="229"/>
      <c r="D6" s="229"/>
      <c r="E6" s="229"/>
      <c r="F6" s="229"/>
      <c r="G6" s="229"/>
      <c r="H6" s="229"/>
      <c r="I6" s="229"/>
      <c r="J6" s="229"/>
      <c r="K6" s="229"/>
      <c r="L6" s="229"/>
      <c r="M6" s="229"/>
      <c r="N6" s="229"/>
      <c r="P6" s="25"/>
      <c r="Q6" s="8"/>
      <c r="R6" s="8"/>
      <c r="S6" s="8"/>
    </row>
    <row r="7" spans="1:19" ht="6" customHeight="1" x14ac:dyDescent="0.2">
      <c r="A7" s="115"/>
      <c r="B7" s="116"/>
      <c r="C7" s="116"/>
      <c r="D7" s="116"/>
      <c r="E7" s="116"/>
      <c r="F7" s="116"/>
      <c r="G7" s="116"/>
      <c r="H7" s="116"/>
      <c r="I7" s="116"/>
      <c r="J7" s="116"/>
      <c r="K7" s="116"/>
      <c r="L7" s="116"/>
      <c r="M7" s="116"/>
      <c r="N7" s="116"/>
      <c r="P7" s="25"/>
      <c r="Q7" s="8"/>
      <c r="R7" s="8"/>
      <c r="S7" s="8"/>
    </row>
    <row r="8" spans="1:19" ht="20" customHeight="1" x14ac:dyDescent="0.2">
      <c r="A8" s="115" t="s">
        <v>104</v>
      </c>
      <c r="B8" s="116" t="s">
        <v>98</v>
      </c>
      <c r="C8" s="116"/>
      <c r="D8" s="116"/>
      <c r="E8" s="116"/>
      <c r="F8" s="116"/>
      <c r="G8" s="116"/>
      <c r="H8" s="116"/>
      <c r="I8" s="116"/>
      <c r="J8" s="116"/>
      <c r="K8" s="116"/>
      <c r="L8" s="116"/>
      <c r="M8" s="116"/>
      <c r="N8" s="116"/>
      <c r="P8" s="25"/>
      <c r="Q8" s="8"/>
      <c r="R8" s="8"/>
      <c r="S8" s="8"/>
    </row>
    <row r="9" spans="1:19" ht="6" customHeight="1" x14ac:dyDescent="0.2">
      <c r="A9" s="115"/>
      <c r="B9" s="116"/>
      <c r="C9" s="116"/>
      <c r="D9" s="116"/>
      <c r="E9" s="116"/>
      <c r="F9" s="116"/>
      <c r="G9" s="116"/>
      <c r="H9" s="116"/>
      <c r="I9" s="116"/>
      <c r="J9" s="116"/>
      <c r="K9" s="116"/>
      <c r="L9" s="116"/>
      <c r="M9" s="116"/>
      <c r="N9" s="116"/>
      <c r="P9" s="25"/>
      <c r="Q9" s="8"/>
      <c r="R9" s="8"/>
      <c r="S9" s="8"/>
    </row>
    <row r="10" spans="1:19" ht="20" customHeight="1" x14ac:dyDescent="0.2">
      <c r="A10" s="115" t="s">
        <v>104</v>
      </c>
      <c r="B10" s="208" t="s">
        <v>339</v>
      </c>
      <c r="C10" s="116"/>
      <c r="D10" s="116"/>
      <c r="E10" s="116"/>
      <c r="F10" s="116"/>
      <c r="G10" s="116"/>
      <c r="H10" s="116"/>
      <c r="I10" s="116"/>
      <c r="J10" s="116"/>
      <c r="K10" s="116"/>
      <c r="L10" s="116"/>
      <c r="M10" s="116"/>
      <c r="N10" s="116"/>
      <c r="P10" s="25"/>
      <c r="Q10" s="8"/>
      <c r="R10" s="8"/>
      <c r="S10" s="8"/>
    </row>
    <row r="11" spans="1:19" ht="6" customHeight="1" x14ac:dyDescent="0.2">
      <c r="A11" s="115"/>
      <c r="B11" s="116"/>
      <c r="C11" s="116"/>
      <c r="D11" s="116"/>
      <c r="E11" s="116"/>
      <c r="F11" s="116"/>
      <c r="G11" s="116"/>
      <c r="H11" s="116"/>
      <c r="I11" s="116"/>
      <c r="J11" s="116"/>
      <c r="K11" s="116"/>
      <c r="L11" s="116"/>
      <c r="M11" s="116"/>
      <c r="N11" s="116"/>
      <c r="P11" s="25"/>
      <c r="Q11" s="8"/>
      <c r="R11" s="8"/>
      <c r="S11" s="8"/>
    </row>
    <row r="12" spans="1:19" ht="20" customHeight="1" x14ac:dyDescent="0.2">
      <c r="A12" s="115" t="s">
        <v>104</v>
      </c>
      <c r="B12" s="116" t="s">
        <v>207</v>
      </c>
      <c r="C12" s="116"/>
      <c r="D12" s="116"/>
      <c r="E12" s="116"/>
      <c r="F12" s="116"/>
      <c r="G12" s="116"/>
      <c r="H12" s="116"/>
      <c r="I12" s="116"/>
      <c r="J12" s="116"/>
      <c r="K12" s="116"/>
      <c r="L12" s="116"/>
      <c r="M12" s="116"/>
      <c r="N12" s="116"/>
      <c r="P12" s="25"/>
      <c r="Q12" s="8"/>
      <c r="R12" s="8"/>
      <c r="S12" s="8"/>
    </row>
    <row r="13" spans="1:19" ht="6" customHeight="1" x14ac:dyDescent="0.2">
      <c r="A13" s="115"/>
      <c r="B13" s="116"/>
      <c r="C13" s="116"/>
      <c r="D13" s="116"/>
      <c r="E13" s="116"/>
      <c r="F13" s="116"/>
      <c r="G13" s="116"/>
      <c r="H13" s="116"/>
      <c r="I13" s="116"/>
      <c r="J13" s="116"/>
      <c r="K13" s="116"/>
      <c r="L13" s="116"/>
      <c r="M13" s="116"/>
      <c r="N13" s="116"/>
      <c r="P13" s="25"/>
      <c r="Q13" s="8"/>
      <c r="R13" s="8"/>
      <c r="S13" s="8"/>
    </row>
    <row r="14" spans="1:19" ht="20" customHeight="1" x14ac:dyDescent="0.2">
      <c r="A14" s="117" t="s">
        <v>104</v>
      </c>
      <c r="B14" s="118" t="s">
        <v>208</v>
      </c>
      <c r="C14" s="118"/>
      <c r="D14" s="118"/>
      <c r="E14" s="119"/>
      <c r="F14" s="119"/>
      <c r="G14" s="119"/>
      <c r="H14" s="119"/>
      <c r="I14" s="119"/>
      <c r="J14" s="119"/>
      <c r="K14" s="119"/>
      <c r="L14" s="119"/>
      <c r="M14" s="119"/>
      <c r="N14" s="119"/>
      <c r="P14" s="25"/>
      <c r="Q14" s="8"/>
      <c r="R14" s="8"/>
      <c r="S14" s="8"/>
    </row>
    <row r="15" spans="1:19" ht="6" customHeight="1" x14ac:dyDescent="0.2">
      <c r="A15" s="115"/>
      <c r="B15" s="116"/>
      <c r="C15" s="116"/>
      <c r="D15" s="116"/>
      <c r="E15" s="116"/>
      <c r="F15" s="116"/>
      <c r="G15" s="116"/>
      <c r="H15" s="116"/>
      <c r="I15" s="116"/>
      <c r="J15" s="116"/>
      <c r="K15" s="116"/>
      <c r="L15" s="116"/>
      <c r="M15" s="116"/>
      <c r="N15" s="116"/>
      <c r="P15" s="25"/>
      <c r="Q15" s="8"/>
      <c r="R15" s="8"/>
      <c r="S15" s="8"/>
    </row>
    <row r="16" spans="1:19" ht="20" customHeight="1" x14ac:dyDescent="0.2">
      <c r="A16" s="117" t="s">
        <v>104</v>
      </c>
      <c r="B16" s="118" t="s">
        <v>99</v>
      </c>
      <c r="C16" s="118"/>
      <c r="D16" s="118"/>
      <c r="E16" s="119"/>
      <c r="F16" s="119"/>
      <c r="G16" s="119"/>
      <c r="H16" s="119"/>
      <c r="I16" s="119"/>
      <c r="J16" s="119"/>
      <c r="K16" s="119"/>
      <c r="L16" s="119"/>
      <c r="M16" s="119"/>
      <c r="N16" s="119"/>
      <c r="P16" s="25"/>
      <c r="Q16" s="8"/>
      <c r="R16" s="8"/>
      <c r="S16" s="8"/>
    </row>
    <row r="17" spans="1:19" ht="20" customHeight="1" x14ac:dyDescent="0.2">
      <c r="A17" s="117"/>
      <c r="B17" s="118" t="s">
        <v>326</v>
      </c>
      <c r="C17" s="118"/>
      <c r="D17" s="118"/>
      <c r="E17" s="119"/>
      <c r="F17" s="119"/>
      <c r="G17" s="119"/>
      <c r="H17" s="119"/>
      <c r="I17" s="119"/>
      <c r="J17" s="119"/>
      <c r="K17" s="119"/>
      <c r="L17" s="119"/>
      <c r="M17" s="119"/>
      <c r="N17" s="119"/>
      <c r="P17" s="25"/>
      <c r="Q17" s="8"/>
      <c r="R17" s="8"/>
      <c r="S17" s="8"/>
    </row>
    <row r="18" spans="1:19" ht="20" customHeight="1" x14ac:dyDescent="0.2">
      <c r="A18" s="120"/>
      <c r="B18" s="183" t="s">
        <v>327</v>
      </c>
      <c r="C18" s="118"/>
      <c r="D18" s="118"/>
      <c r="E18" s="119"/>
      <c r="F18" s="119"/>
      <c r="G18" s="119"/>
      <c r="H18" s="119"/>
      <c r="I18" s="119"/>
      <c r="J18" s="119"/>
      <c r="K18" s="119"/>
      <c r="L18" s="119"/>
      <c r="M18" s="1"/>
      <c r="P18" s="25"/>
      <c r="Q18" s="8"/>
      <c r="R18" s="8"/>
      <c r="S18" s="8"/>
    </row>
    <row r="19" spans="1:19" ht="20" customHeight="1" x14ac:dyDescent="0.2">
      <c r="A19" s="117" t="s">
        <v>104</v>
      </c>
      <c r="B19" s="143" t="s">
        <v>217</v>
      </c>
      <c r="C19" s="118"/>
      <c r="D19" s="118"/>
      <c r="E19" s="119"/>
      <c r="F19" s="119"/>
      <c r="G19" s="119"/>
      <c r="H19" s="119"/>
      <c r="I19" s="119"/>
      <c r="J19" s="119"/>
      <c r="K19" s="119"/>
      <c r="L19" s="119"/>
      <c r="M19" s="1"/>
      <c r="P19" s="25"/>
      <c r="Q19" s="8"/>
      <c r="R19" s="8"/>
      <c r="S19" s="8"/>
    </row>
    <row r="20" spans="1:19" ht="20" customHeight="1" x14ac:dyDescent="0.2">
      <c r="A20" s="117"/>
      <c r="B20" s="143"/>
      <c r="C20" s="118"/>
      <c r="D20" s="118"/>
      <c r="E20" s="119"/>
      <c r="F20" s="119"/>
      <c r="G20" s="119"/>
      <c r="H20" s="119"/>
      <c r="I20" s="119"/>
      <c r="J20" s="119"/>
      <c r="K20" s="119"/>
      <c r="L20" s="119"/>
      <c r="M20" s="1"/>
      <c r="P20" s="25"/>
      <c r="Q20" s="8"/>
      <c r="R20" s="8"/>
      <c r="S20" s="8"/>
    </row>
    <row r="21" spans="1:19" ht="20" customHeight="1" x14ac:dyDescent="0.2">
      <c r="A21" s="120"/>
      <c r="B21" s="121" t="s">
        <v>100</v>
      </c>
      <c r="C21" s="121"/>
      <c r="D21" s="1"/>
      <c r="E21" s="1"/>
      <c r="F21" s="1"/>
      <c r="G21" s="1"/>
      <c r="H21" s="1"/>
      <c r="I21" s="1"/>
      <c r="J21" s="1"/>
      <c r="K21" s="1"/>
      <c r="L21" s="1"/>
      <c r="M21" s="1"/>
      <c r="P21" s="25"/>
      <c r="Q21" s="8"/>
      <c r="R21" s="8"/>
      <c r="S21" s="8"/>
    </row>
    <row r="22" spans="1:19" ht="20" customHeight="1" x14ac:dyDescent="0.2">
      <c r="A22" s="120"/>
      <c r="B22" s="231" t="s">
        <v>8</v>
      </c>
      <c r="C22" s="231"/>
      <c r="D22" s="231"/>
      <c r="E22" s="231"/>
      <c r="F22" s="232"/>
      <c r="G22" s="232"/>
      <c r="H22" s="233">
        <f>SUM(H24:I27)</f>
        <v>0.1</v>
      </c>
      <c r="I22" s="234"/>
      <c r="J22" s="233">
        <f>SUM(J24:K28)</f>
        <v>0</v>
      </c>
      <c r="K22" s="233"/>
      <c r="L22" s="235"/>
      <c r="M22" s="235"/>
      <c r="N22" s="230"/>
      <c r="O22" s="230"/>
      <c r="P22" s="25"/>
      <c r="Q22" s="8"/>
      <c r="R22" s="8"/>
      <c r="S22" s="8"/>
    </row>
    <row r="23" spans="1:19" ht="6" customHeight="1" x14ac:dyDescent="0.2">
      <c r="A23" s="120"/>
      <c r="B23" s="39"/>
      <c r="C23" s="40"/>
      <c r="D23" s="40"/>
      <c r="E23" s="40"/>
      <c r="F23" s="48"/>
      <c r="G23" s="48"/>
      <c r="H23" s="48"/>
      <c r="I23" s="48"/>
      <c r="J23" s="49"/>
      <c r="K23" s="49"/>
      <c r="L23" s="110"/>
      <c r="M23" s="110"/>
      <c r="N23" s="111"/>
      <c r="O23" s="111"/>
      <c r="P23" s="25"/>
      <c r="Q23" s="8"/>
      <c r="R23" s="8"/>
      <c r="S23" s="8"/>
    </row>
    <row r="24" spans="1:19" ht="20" customHeight="1" x14ac:dyDescent="0.2">
      <c r="A24" s="120"/>
      <c r="B24" s="216" t="s">
        <v>9</v>
      </c>
      <c r="C24" s="216"/>
      <c r="D24" s="216"/>
      <c r="E24" s="217"/>
      <c r="F24" s="220"/>
      <c r="G24" s="221"/>
      <c r="H24" s="225">
        <v>0.02</v>
      </c>
      <c r="I24" s="226"/>
      <c r="J24" s="224"/>
      <c r="K24" s="224"/>
      <c r="L24" s="214"/>
      <c r="M24" s="214"/>
      <c r="N24" s="227"/>
      <c r="O24" s="227"/>
      <c r="P24" s="25"/>
      <c r="Q24" s="8"/>
      <c r="R24" s="8"/>
      <c r="S24" s="8"/>
    </row>
    <row r="25" spans="1:19" ht="20" customHeight="1" x14ac:dyDescent="0.2">
      <c r="A25" s="120"/>
      <c r="B25" s="216" t="s">
        <v>10</v>
      </c>
      <c r="C25" s="216"/>
      <c r="D25" s="216"/>
      <c r="E25" s="217"/>
      <c r="F25" s="220"/>
      <c r="G25" s="221"/>
      <c r="H25" s="225">
        <v>0.04</v>
      </c>
      <c r="I25" s="226"/>
      <c r="J25" s="224"/>
      <c r="K25" s="224"/>
      <c r="L25" s="214"/>
      <c r="M25" s="214"/>
      <c r="N25" s="227"/>
      <c r="O25" s="227"/>
      <c r="P25" s="25"/>
      <c r="Q25" s="8"/>
      <c r="R25" s="8"/>
      <c r="S25" s="8"/>
    </row>
    <row r="26" spans="1:19" ht="20" customHeight="1" x14ac:dyDescent="0.2">
      <c r="A26" s="120"/>
      <c r="B26" s="216" t="s">
        <v>11</v>
      </c>
      <c r="C26" s="216"/>
      <c r="D26" s="216"/>
      <c r="E26" s="217"/>
      <c r="F26" s="220"/>
      <c r="G26" s="221"/>
      <c r="H26" s="225">
        <v>0.02</v>
      </c>
      <c r="I26" s="226"/>
      <c r="J26" s="224"/>
      <c r="K26" s="224"/>
      <c r="L26" s="214"/>
      <c r="M26" s="214"/>
      <c r="N26" s="227"/>
      <c r="O26" s="227"/>
      <c r="P26" s="25"/>
      <c r="Q26" s="8"/>
      <c r="R26" s="8"/>
      <c r="S26" s="8"/>
    </row>
    <row r="27" spans="1:19" ht="20" customHeight="1" x14ac:dyDescent="0.2">
      <c r="A27" s="120"/>
      <c r="B27" s="216" t="s">
        <v>17</v>
      </c>
      <c r="C27" s="216"/>
      <c r="D27" s="216"/>
      <c r="E27" s="217"/>
      <c r="F27" s="122"/>
      <c r="G27" s="123"/>
      <c r="H27" s="225">
        <v>0.02</v>
      </c>
      <c r="I27" s="226"/>
      <c r="J27" s="224"/>
      <c r="K27" s="224"/>
      <c r="L27" s="214"/>
      <c r="M27" s="214"/>
      <c r="N27" s="227"/>
      <c r="O27" s="227"/>
      <c r="P27" s="25"/>
      <c r="Q27" s="8"/>
      <c r="R27" s="8"/>
      <c r="S27" s="8"/>
    </row>
    <row r="28" spans="1:19" ht="20" customHeight="1" x14ac:dyDescent="0.2">
      <c r="A28" s="120"/>
      <c r="B28" s="218" t="s">
        <v>94</v>
      </c>
      <c r="C28" s="218"/>
      <c r="D28" s="218"/>
      <c r="E28" s="219"/>
      <c r="F28" s="220"/>
      <c r="G28" s="221"/>
      <c r="H28" s="222"/>
      <c r="I28" s="223"/>
      <c r="J28" s="224"/>
      <c r="K28" s="224"/>
      <c r="L28" s="214"/>
      <c r="M28" s="214"/>
      <c r="N28" s="215"/>
      <c r="O28" s="215"/>
      <c r="P28" s="25"/>
      <c r="Q28" s="8"/>
      <c r="R28" s="8"/>
      <c r="S28" s="8"/>
    </row>
    <row r="29" spans="1:19" ht="20" customHeight="1" x14ac:dyDescent="0.2">
      <c r="A29" s="120"/>
      <c r="B29" s="87"/>
      <c r="C29" s="87"/>
      <c r="D29" s="87"/>
      <c r="E29" s="87"/>
      <c r="F29" s="40"/>
      <c r="G29" s="40"/>
      <c r="H29" s="52"/>
      <c r="I29" s="52"/>
      <c r="J29" s="53"/>
      <c r="K29" s="53"/>
      <c r="L29" s="54"/>
      <c r="M29" s="54"/>
      <c r="O29" s="55"/>
      <c r="P29" s="25"/>
      <c r="Q29" s="8"/>
      <c r="R29" s="8"/>
      <c r="S29" s="8"/>
    </row>
    <row r="30" spans="1:19" ht="20" customHeight="1" x14ac:dyDescent="0.2">
      <c r="A30" s="117" t="s">
        <v>104</v>
      </c>
      <c r="B30" s="118" t="s">
        <v>101</v>
      </c>
      <c r="C30" s="121"/>
      <c r="D30" s="121"/>
      <c r="E30" s="124"/>
      <c r="F30" s="124"/>
      <c r="G30" s="124"/>
      <c r="H30" s="124"/>
      <c r="I30" s="124"/>
      <c r="J30" s="124"/>
      <c r="K30" s="124"/>
      <c r="L30" s="124"/>
      <c r="M30" s="124"/>
      <c r="N30" s="124"/>
      <c r="P30" s="25"/>
      <c r="Q30" s="8"/>
      <c r="R30" s="8"/>
      <c r="S30" s="8"/>
    </row>
    <row r="31" spans="1:19" ht="20" customHeight="1" x14ac:dyDescent="0.2">
      <c r="A31" s="120"/>
      <c r="B31" s="121"/>
      <c r="C31" s="121"/>
      <c r="D31" s="121"/>
      <c r="E31" s="124"/>
      <c r="F31" s="124"/>
      <c r="G31" s="124"/>
      <c r="H31" s="124"/>
      <c r="I31" s="124"/>
      <c r="J31" s="124"/>
      <c r="K31" s="124"/>
      <c r="L31" s="124"/>
      <c r="M31" s="124"/>
      <c r="N31" s="124"/>
      <c r="P31" s="25"/>
      <c r="Q31" s="8"/>
      <c r="R31" s="8"/>
      <c r="S31" s="8"/>
    </row>
    <row r="32" spans="1:19" ht="10" customHeight="1" x14ac:dyDescent="0.2">
      <c r="A32" s="120"/>
      <c r="B32" s="10"/>
      <c r="C32" s="10"/>
      <c r="D32" s="10"/>
      <c r="E32" s="12"/>
      <c r="F32" s="12"/>
      <c r="G32" s="4"/>
      <c r="H32" s="4"/>
      <c r="I32" s="4"/>
      <c r="J32" s="4"/>
      <c r="K32" s="10"/>
      <c r="L32" s="10"/>
      <c r="M32" s="4"/>
      <c r="P32" s="25"/>
      <c r="Q32" s="8"/>
      <c r="R32" s="8"/>
      <c r="S32" s="8"/>
    </row>
  </sheetData>
  <sheetProtection algorithmName="SHA-512" hashValue="H7jGWoeeOSJdedjtMd6TJmMpre+D8orNxr5hH5BNkLbBFGLVHGvMX8e6he2tRzJrmcJapQo5v3pMs2b9g9feow==" saltValue="rySbni8KnOhNl8QIZVZcHA==" spinCount="100000" sheet="1" selectLockedCells="1"/>
  <mergeCells count="37">
    <mergeCell ref="B25:E25"/>
    <mergeCell ref="F25:G25"/>
    <mergeCell ref="B26:E26"/>
    <mergeCell ref="F26:G26"/>
    <mergeCell ref="H26:I26"/>
    <mergeCell ref="J22:K22"/>
    <mergeCell ref="L22:M22"/>
    <mergeCell ref="J26:K26"/>
    <mergeCell ref="L26:M26"/>
    <mergeCell ref="N26:O26"/>
    <mergeCell ref="A3:N3"/>
    <mergeCell ref="B6:N6"/>
    <mergeCell ref="H25:I25"/>
    <mergeCell ref="J25:K25"/>
    <mergeCell ref="L25:M25"/>
    <mergeCell ref="N22:O22"/>
    <mergeCell ref="B24:E24"/>
    <mergeCell ref="F24:G24"/>
    <mergeCell ref="H24:I24"/>
    <mergeCell ref="J24:K24"/>
    <mergeCell ref="L24:M24"/>
    <mergeCell ref="N24:O24"/>
    <mergeCell ref="N25:O25"/>
    <mergeCell ref="B22:E22"/>
    <mergeCell ref="F22:G22"/>
    <mergeCell ref="H22:I22"/>
    <mergeCell ref="L28:M28"/>
    <mergeCell ref="N28:O28"/>
    <mergeCell ref="B27:E27"/>
    <mergeCell ref="B28:E28"/>
    <mergeCell ref="F28:G28"/>
    <mergeCell ref="H28:I28"/>
    <mergeCell ref="J28:K28"/>
    <mergeCell ref="H27:I27"/>
    <mergeCell ref="J27:K27"/>
    <mergeCell ref="L27:M27"/>
    <mergeCell ref="N27:O27"/>
  </mergeCells>
  <phoneticPr fontId="1" type="noConversion"/>
  <conditionalFormatting sqref="L25:M25">
    <cfRule type="expression" dxfId="506" priority="10">
      <formula>L25&gt;#REF!</formula>
    </cfRule>
  </conditionalFormatting>
  <conditionalFormatting sqref="L22:M22">
    <cfRule type="expression" dxfId="505" priority="9">
      <formula>L22&gt;#REF!</formula>
    </cfRule>
  </conditionalFormatting>
  <conditionalFormatting sqref="L24:M24">
    <cfRule type="expression" dxfId="504" priority="8">
      <formula>L24&gt;#REF!</formula>
    </cfRule>
  </conditionalFormatting>
  <conditionalFormatting sqref="L26:M26">
    <cfRule type="expression" dxfId="503" priority="7">
      <formula>L26&gt;#REF!</formula>
    </cfRule>
  </conditionalFormatting>
  <conditionalFormatting sqref="L27:M27">
    <cfRule type="expression" dxfId="502" priority="6">
      <formula>L27&gt;#REF!</formula>
    </cfRule>
  </conditionalFormatting>
  <conditionalFormatting sqref="J25:K25">
    <cfRule type="expression" dxfId="501" priority="5">
      <formula>J25&gt;#REF!</formula>
    </cfRule>
  </conditionalFormatting>
  <conditionalFormatting sqref="J22:K22">
    <cfRule type="expression" dxfId="500" priority="4">
      <formula>J22&gt;#REF!</formula>
    </cfRule>
  </conditionalFormatting>
  <conditionalFormatting sqref="J24:K24">
    <cfRule type="expression" dxfId="499" priority="3">
      <formula>J24&gt;#REF!</formula>
    </cfRule>
  </conditionalFormatting>
  <conditionalFormatting sqref="J26:K26">
    <cfRule type="expression" dxfId="498" priority="2">
      <formula>J26&gt;#REF!</formula>
    </cfRule>
  </conditionalFormatting>
  <conditionalFormatting sqref="J27:K27">
    <cfRule type="expression" dxfId="497" priority="1">
      <formula>J27&gt;#REF!</formula>
    </cfRule>
  </conditionalFormatting>
  <dataValidations count="2">
    <dataValidation type="list" allowBlank="1" showInputMessage="1" showErrorMessage="1" sqref="F14:N14 E30:N31 E16:L20 M16:N17" xr:uid="{00000000-0002-0000-0200-000000000000}">
      <formula1>Competition_Manager</formula1>
    </dataValidation>
    <dataValidation type="list" allowBlank="1" showInputMessage="1" showErrorMessage="1" sqref="E32:M32" xr:uid="{00000000-0002-0000-0200-000001000000}">
      <formula1>$Q$2:$Q$4</formula1>
    </dataValidation>
  </dataValidations>
  <pageMargins left="0.5537007874015748" right="0.5537007874015748" top="0.6100000000000001" bottom="0.6100000000000001" header="0.5" footer="0.5"/>
  <pageSetup paperSize="0" scale="59" orientation="portrait"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Lists!$C$17:$C$27</xm:f>
          </x14:formula1>
          <xm:sqref>L28:M29 J28:K28</xm:sqref>
        </x14:dataValidation>
        <x14:dataValidation type="list" allowBlank="1" showInputMessage="1" showErrorMessage="1" promptTitle="Description:" prompt="If all was implemented according to the Directives." xr:uid="{00000000-0002-0000-0200-000003000000}">
          <x14:formula1>
            <xm:f>Lists!$C$20:$C$22</xm:f>
          </x14:formula1>
          <xm:sqref>J24:M24 J26:M27</xm:sqref>
        </x14:dataValidation>
        <x14:dataValidation type="list" allowBlank="1" showInputMessage="1" showErrorMessage="1" promptTitle="Description:" prompt="If all was implemented according to the Directives." xr:uid="{00000000-0002-0000-0200-000004000000}">
          <x14:formula1>
            <xm:f>Lists!$C$18:$C$22</xm:f>
          </x14:formula1>
          <xm:sqref>J25:M25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249977111117893"/>
  </sheetPr>
  <dimension ref="A1:T96"/>
  <sheetViews>
    <sheetView topLeftCell="A20" workbookViewId="0">
      <selection activeCell="E6" sqref="E6:N6"/>
    </sheetView>
  </sheetViews>
  <sheetFormatPr baseColWidth="10" defaultColWidth="0" defaultRowHeight="16" zeroHeight="1" x14ac:dyDescent="0.2"/>
  <cols>
    <col min="1" max="4" width="9" style="2" customWidth="1"/>
    <col min="5" max="6" width="13" style="13" customWidth="1"/>
    <col min="7" max="13" width="6.33203125" style="2" customWidth="1"/>
    <col min="14" max="15" width="6.33203125" style="1" customWidth="1"/>
    <col min="16" max="16" width="23.1640625" style="2" hidden="1" customWidth="1"/>
    <col min="17" max="17" width="6.33203125" style="2" hidden="1" customWidth="1"/>
    <col min="18" max="18" width="20.6640625" style="2" hidden="1" customWidth="1"/>
    <col min="19" max="19" width="15.5" style="2" hidden="1" customWidth="1"/>
    <col min="20" max="20" width="25.6640625" style="2" hidden="1" customWidth="1"/>
    <col min="21" max="16384" width="10.83203125" style="2" hidden="1"/>
  </cols>
  <sheetData>
    <row r="1" spans="1:20" x14ac:dyDescent="0.2">
      <c r="A1" s="1"/>
      <c r="B1" s="1"/>
      <c r="C1" s="1"/>
      <c r="D1" s="1"/>
      <c r="E1" s="11"/>
      <c r="F1" s="11"/>
      <c r="G1" s="1"/>
      <c r="H1" s="1"/>
      <c r="I1" s="1"/>
      <c r="J1" s="1"/>
      <c r="K1" s="1"/>
      <c r="L1" s="1"/>
      <c r="M1" s="1"/>
      <c r="P1" s="24" t="s">
        <v>4</v>
      </c>
      <c r="Q1" s="7" t="s">
        <v>0</v>
      </c>
      <c r="R1" s="24" t="s">
        <v>6</v>
      </c>
      <c r="S1" s="24" t="s">
        <v>28</v>
      </c>
      <c r="T1" s="24" t="s">
        <v>42</v>
      </c>
    </row>
    <row r="2" spans="1:20" ht="14" customHeight="1" x14ac:dyDescent="0.2">
      <c r="A2" s="1"/>
      <c r="B2" s="1"/>
      <c r="C2" s="1"/>
      <c r="D2" s="1"/>
      <c r="E2" s="11"/>
      <c r="F2" s="11"/>
      <c r="G2" s="1"/>
      <c r="H2" s="1"/>
      <c r="I2" s="1"/>
      <c r="J2" s="1"/>
      <c r="K2" s="1"/>
      <c r="L2" s="1"/>
      <c r="M2" s="1"/>
      <c r="P2" s="6"/>
      <c r="Q2" s="25">
        <v>0.1</v>
      </c>
      <c r="R2" s="6" t="s">
        <v>41</v>
      </c>
      <c r="S2" s="23">
        <v>108000</v>
      </c>
      <c r="T2" s="6" t="s">
        <v>29</v>
      </c>
    </row>
    <row r="3" spans="1:20" ht="20" customHeight="1" x14ac:dyDescent="0.2">
      <c r="A3" s="236" t="s">
        <v>48</v>
      </c>
      <c r="B3" s="236"/>
      <c r="C3" s="236"/>
      <c r="D3" s="236"/>
      <c r="E3" s="236"/>
      <c r="F3" s="236"/>
      <c r="G3" s="236"/>
      <c r="H3" s="236"/>
      <c r="I3" s="236"/>
      <c r="J3" s="236"/>
      <c r="K3" s="236"/>
      <c r="L3" s="236"/>
      <c r="M3" s="236"/>
      <c r="N3" s="236"/>
      <c r="P3" s="6"/>
      <c r="Q3" s="25">
        <v>0.15</v>
      </c>
      <c r="R3" s="6" t="s">
        <v>40</v>
      </c>
      <c r="S3" s="23">
        <v>40000</v>
      </c>
      <c r="T3" s="6" t="s">
        <v>29</v>
      </c>
    </row>
    <row r="4" spans="1:20" ht="20" customHeight="1" x14ac:dyDescent="0.2">
      <c r="A4" s="1"/>
      <c r="B4" s="1"/>
      <c r="C4" s="1"/>
      <c r="D4" s="1"/>
      <c r="E4" s="11"/>
      <c r="F4" s="11"/>
      <c r="G4" s="1"/>
      <c r="H4" s="1"/>
      <c r="I4" s="1"/>
      <c r="J4" s="1"/>
      <c r="K4" s="1"/>
      <c r="L4" s="1"/>
      <c r="M4" s="1"/>
      <c r="P4" s="6"/>
      <c r="Q4" s="25">
        <v>0.2</v>
      </c>
      <c r="R4" s="6" t="s">
        <v>39</v>
      </c>
      <c r="S4" s="23">
        <v>10000</v>
      </c>
      <c r="T4" s="6" t="s">
        <v>44</v>
      </c>
    </row>
    <row r="5" spans="1:20" ht="20" customHeight="1" x14ac:dyDescent="0.2">
      <c r="A5" s="1"/>
      <c r="B5" s="1"/>
      <c r="C5" s="1"/>
      <c r="D5" s="1"/>
      <c r="E5" s="11"/>
      <c r="F5" s="11"/>
      <c r="G5" s="1"/>
      <c r="H5" s="1"/>
      <c r="I5" s="1"/>
      <c r="J5" s="1"/>
      <c r="K5" s="1"/>
      <c r="L5" s="1"/>
      <c r="M5" s="1"/>
      <c r="P5" s="3"/>
      <c r="R5" s="8"/>
      <c r="S5" s="8"/>
      <c r="T5" s="8"/>
    </row>
    <row r="6" spans="1:20" ht="20" customHeight="1" x14ac:dyDescent="0.2">
      <c r="A6" s="240" t="s">
        <v>5</v>
      </c>
      <c r="B6" s="240"/>
      <c r="C6" s="240"/>
      <c r="D6" s="240"/>
      <c r="E6" s="237" t="s">
        <v>25</v>
      </c>
      <c r="F6" s="238"/>
      <c r="G6" s="238"/>
      <c r="H6" s="238"/>
      <c r="I6" s="238"/>
      <c r="J6" s="238"/>
      <c r="K6" s="238"/>
      <c r="L6" s="238"/>
      <c r="M6" s="238"/>
      <c r="N6" s="239"/>
      <c r="P6" s="3"/>
      <c r="R6" s="8"/>
      <c r="S6" s="8"/>
      <c r="T6" s="8"/>
    </row>
    <row r="7" spans="1:20" ht="10" customHeight="1" x14ac:dyDescent="0.2">
      <c r="A7" s="4"/>
      <c r="B7" s="4"/>
      <c r="C7" s="4"/>
      <c r="D7" s="5"/>
      <c r="E7" s="12"/>
      <c r="F7" s="12"/>
      <c r="G7" s="4"/>
      <c r="H7" s="4"/>
      <c r="I7" s="4"/>
      <c r="J7" s="4"/>
      <c r="K7" s="4"/>
      <c r="L7" s="4"/>
      <c r="M7" s="4"/>
      <c r="P7" s="3"/>
      <c r="R7" s="8"/>
      <c r="S7" s="8"/>
      <c r="T7" s="8"/>
    </row>
    <row r="8" spans="1:20" ht="20" customHeight="1" x14ac:dyDescent="0.2">
      <c r="A8" s="240" t="s">
        <v>45</v>
      </c>
      <c r="B8" s="240"/>
      <c r="C8" s="240"/>
      <c r="D8" s="240"/>
      <c r="E8" s="242" t="s">
        <v>39</v>
      </c>
      <c r="F8" s="243"/>
      <c r="G8" s="244"/>
      <c r="H8" s="9"/>
      <c r="I8" s="245" t="s">
        <v>27</v>
      </c>
      <c r="J8" s="245"/>
      <c r="K8" s="246"/>
      <c r="L8" s="247">
        <f>INDEX(S2:S4,MATCH(E8,R2:R4,0))</f>
        <v>10000</v>
      </c>
      <c r="M8" s="248"/>
      <c r="N8" s="249"/>
      <c r="P8" s="3"/>
      <c r="R8" s="8"/>
      <c r="S8" s="8"/>
      <c r="T8" s="8"/>
    </row>
    <row r="9" spans="1:20" ht="10" customHeight="1" x14ac:dyDescent="0.2">
      <c r="A9" s="10"/>
      <c r="B9" s="10"/>
      <c r="C9" s="10"/>
      <c r="D9" s="10"/>
      <c r="E9" s="12"/>
      <c r="F9" s="12"/>
      <c r="G9" s="4"/>
      <c r="H9" s="4"/>
      <c r="I9" s="4"/>
      <c r="J9" s="4"/>
      <c r="K9" s="4"/>
      <c r="L9" s="4"/>
      <c r="M9" s="4"/>
      <c r="P9" s="3"/>
      <c r="R9" s="8"/>
      <c r="S9" s="8"/>
      <c r="T9" s="8"/>
    </row>
    <row r="10" spans="1:20" ht="20" customHeight="1" x14ac:dyDescent="0.2">
      <c r="A10" s="241" t="s">
        <v>26</v>
      </c>
      <c r="B10" s="241"/>
      <c r="C10" s="241"/>
      <c r="D10" s="241"/>
      <c r="E10" s="250" t="s">
        <v>22</v>
      </c>
      <c r="F10" s="250"/>
      <c r="G10" s="251" t="s">
        <v>23</v>
      </c>
      <c r="H10" s="251"/>
      <c r="I10" s="251" t="s">
        <v>32</v>
      </c>
      <c r="J10" s="251"/>
      <c r="K10" s="251" t="s">
        <v>24</v>
      </c>
      <c r="L10" s="251"/>
      <c r="M10" s="251" t="s">
        <v>33</v>
      </c>
      <c r="N10" s="251"/>
      <c r="P10" s="3"/>
      <c r="R10" s="8"/>
      <c r="S10" s="8"/>
      <c r="T10" s="8"/>
    </row>
    <row r="11" spans="1:20" ht="10" customHeight="1" x14ac:dyDescent="0.2">
      <c r="A11" s="4"/>
      <c r="B11" s="4"/>
      <c r="C11" s="4"/>
      <c r="D11" s="4"/>
      <c r="E11" s="12"/>
      <c r="F11" s="12"/>
      <c r="G11" s="4"/>
      <c r="H11" s="4"/>
      <c r="I11" s="4"/>
      <c r="J11" s="4"/>
      <c r="K11" s="4"/>
      <c r="L11" s="4"/>
      <c r="M11" s="4"/>
      <c r="P11" s="3"/>
      <c r="R11" s="8"/>
      <c r="S11" s="8"/>
      <c r="T11" s="8"/>
    </row>
    <row r="12" spans="1:20" ht="20" customHeight="1" x14ac:dyDescent="0.2">
      <c r="A12" s="262" t="s">
        <v>8</v>
      </c>
      <c r="B12" s="262"/>
      <c r="C12" s="262"/>
      <c r="D12" s="262"/>
      <c r="E12" s="263" t="str">
        <f>INDEX(T2:T4,MATCH(E8,R2:R4,0))</f>
        <v>2017 Challenge Directives</v>
      </c>
      <c r="F12" s="264"/>
      <c r="G12" s="269">
        <v>0.25</v>
      </c>
      <c r="H12" s="269"/>
      <c r="I12" s="252">
        <f>$L$8*G12</f>
        <v>2500</v>
      </c>
      <c r="J12" s="252"/>
      <c r="K12" s="255"/>
      <c r="L12" s="255"/>
      <c r="M12" s="272">
        <f>$L$8*K12</f>
        <v>0</v>
      </c>
      <c r="N12" s="272"/>
      <c r="R12" s="8"/>
      <c r="S12" s="8"/>
      <c r="T12" s="8"/>
    </row>
    <row r="13" spans="1:20" ht="5" customHeight="1" x14ac:dyDescent="0.2">
      <c r="A13" s="4"/>
      <c r="B13" s="4"/>
      <c r="C13" s="4"/>
      <c r="D13" s="4"/>
      <c r="E13" s="265"/>
      <c r="F13" s="266"/>
      <c r="G13" s="270"/>
      <c r="H13" s="270"/>
      <c r="I13" s="253"/>
      <c r="J13" s="253"/>
      <c r="K13" s="256"/>
      <c r="L13" s="256"/>
      <c r="M13" s="273"/>
      <c r="N13" s="273"/>
    </row>
    <row r="14" spans="1:20" x14ac:dyDescent="0.2">
      <c r="A14" s="261" t="s">
        <v>9</v>
      </c>
      <c r="B14" s="261"/>
      <c r="C14" s="261"/>
      <c r="D14" s="261"/>
      <c r="E14" s="265"/>
      <c r="F14" s="266"/>
      <c r="G14" s="270"/>
      <c r="H14" s="270"/>
      <c r="I14" s="253"/>
      <c r="J14" s="253"/>
      <c r="K14" s="256"/>
      <c r="L14" s="256"/>
      <c r="M14" s="273"/>
      <c r="N14" s="273"/>
      <c r="R14" s="8"/>
      <c r="S14" s="8"/>
      <c r="T14" s="8"/>
    </row>
    <row r="15" spans="1:20" ht="4" customHeight="1" x14ac:dyDescent="0.2">
      <c r="A15" s="4"/>
      <c r="B15" s="4"/>
      <c r="C15" s="4"/>
      <c r="D15" s="4"/>
      <c r="E15" s="265"/>
      <c r="F15" s="266"/>
      <c r="G15" s="270"/>
      <c r="H15" s="270"/>
      <c r="I15" s="253"/>
      <c r="J15" s="253"/>
      <c r="K15" s="256"/>
      <c r="L15" s="256"/>
      <c r="M15" s="273"/>
      <c r="N15" s="273"/>
    </row>
    <row r="16" spans="1:20" x14ac:dyDescent="0.2">
      <c r="A16" s="261" t="s">
        <v>10</v>
      </c>
      <c r="B16" s="261"/>
      <c r="C16" s="261"/>
      <c r="D16" s="261"/>
      <c r="E16" s="265"/>
      <c r="F16" s="266"/>
      <c r="G16" s="270"/>
      <c r="H16" s="270"/>
      <c r="I16" s="253"/>
      <c r="J16" s="253"/>
      <c r="K16" s="256"/>
      <c r="L16" s="256"/>
      <c r="M16" s="273"/>
      <c r="N16" s="273"/>
      <c r="R16" s="8"/>
      <c r="S16" s="8"/>
      <c r="T16" s="8"/>
    </row>
    <row r="17" spans="1:20" ht="4" customHeight="1" x14ac:dyDescent="0.2">
      <c r="A17" s="4"/>
      <c r="B17" s="4"/>
      <c r="C17" s="4"/>
      <c r="D17" s="4"/>
      <c r="E17" s="265"/>
      <c r="F17" s="266"/>
      <c r="G17" s="270"/>
      <c r="H17" s="270"/>
      <c r="I17" s="253"/>
      <c r="J17" s="253"/>
      <c r="K17" s="256"/>
      <c r="L17" s="256"/>
      <c r="M17" s="273"/>
      <c r="N17" s="273"/>
    </row>
    <row r="18" spans="1:20" x14ac:dyDescent="0.2">
      <c r="A18" s="261" t="s">
        <v>11</v>
      </c>
      <c r="B18" s="261"/>
      <c r="C18" s="261"/>
      <c r="D18" s="261"/>
      <c r="E18" s="267"/>
      <c r="F18" s="268"/>
      <c r="G18" s="271"/>
      <c r="H18" s="271"/>
      <c r="I18" s="254"/>
      <c r="J18" s="254"/>
      <c r="K18" s="257"/>
      <c r="L18" s="257"/>
      <c r="M18" s="274"/>
      <c r="N18" s="274"/>
      <c r="R18" s="8"/>
      <c r="S18" s="8"/>
      <c r="T18" s="8"/>
    </row>
    <row r="19" spans="1:20" ht="10" customHeight="1" x14ac:dyDescent="0.2">
      <c r="A19" s="4"/>
      <c r="B19" s="4"/>
      <c r="C19" s="4"/>
      <c r="D19" s="4"/>
      <c r="E19" s="12"/>
      <c r="F19" s="12"/>
      <c r="G19" s="4"/>
      <c r="H19" s="4"/>
      <c r="I19" s="4"/>
      <c r="J19" s="4"/>
      <c r="K19" s="4"/>
      <c r="L19" s="4"/>
      <c r="M19" s="4"/>
    </row>
    <row r="20" spans="1:20" ht="20" customHeight="1" x14ac:dyDescent="0.2">
      <c r="A20" s="262" t="s">
        <v>12</v>
      </c>
      <c r="B20" s="262"/>
      <c r="C20" s="262"/>
      <c r="D20" s="262"/>
      <c r="E20" s="263" t="str">
        <f>INDEX(T2:T4,MATCH(E8,R2:R4,0))</f>
        <v>2017 Challenge Directives</v>
      </c>
      <c r="F20" s="264"/>
      <c r="G20" s="269">
        <v>0.25</v>
      </c>
      <c r="H20" s="269"/>
      <c r="I20" s="252">
        <f>$L$8*G20</f>
        <v>2500</v>
      </c>
      <c r="J20" s="252"/>
      <c r="K20" s="255"/>
      <c r="L20" s="255"/>
      <c r="M20" s="272">
        <f>$L$8*K20</f>
        <v>0</v>
      </c>
      <c r="N20" s="272"/>
      <c r="R20" s="8"/>
      <c r="S20" s="8"/>
      <c r="T20" s="8"/>
    </row>
    <row r="21" spans="1:20" ht="5" customHeight="1" x14ac:dyDescent="0.2">
      <c r="A21" s="4"/>
      <c r="B21" s="4"/>
      <c r="C21" s="4"/>
      <c r="D21" s="4"/>
      <c r="E21" s="265"/>
      <c r="F21" s="266"/>
      <c r="G21" s="270"/>
      <c r="H21" s="270"/>
      <c r="I21" s="253"/>
      <c r="J21" s="253"/>
      <c r="K21" s="256"/>
      <c r="L21" s="256"/>
      <c r="M21" s="273"/>
      <c r="N21" s="273"/>
    </row>
    <row r="22" spans="1:20" x14ac:dyDescent="0.2">
      <c r="A22" s="261" t="s">
        <v>13</v>
      </c>
      <c r="B22" s="261"/>
      <c r="C22" s="261"/>
      <c r="D22" s="261"/>
      <c r="E22" s="265"/>
      <c r="F22" s="266"/>
      <c r="G22" s="270"/>
      <c r="H22" s="270"/>
      <c r="I22" s="253"/>
      <c r="J22" s="253"/>
      <c r="K22" s="256"/>
      <c r="L22" s="256"/>
      <c r="M22" s="273"/>
      <c r="N22" s="273"/>
      <c r="R22" s="8"/>
      <c r="S22" s="8"/>
      <c r="T22" s="8"/>
    </row>
    <row r="23" spans="1:20" ht="4" customHeight="1" x14ac:dyDescent="0.2">
      <c r="A23" s="4"/>
      <c r="B23" s="4"/>
      <c r="C23" s="4"/>
      <c r="D23" s="4"/>
      <c r="E23" s="265"/>
      <c r="F23" s="266"/>
      <c r="G23" s="270"/>
      <c r="H23" s="270"/>
      <c r="I23" s="253"/>
      <c r="J23" s="253"/>
      <c r="K23" s="256"/>
      <c r="L23" s="256"/>
      <c r="M23" s="273"/>
      <c r="N23" s="273"/>
    </row>
    <row r="24" spans="1:20" x14ac:dyDescent="0.2">
      <c r="A24" s="261" t="s">
        <v>14</v>
      </c>
      <c r="B24" s="261"/>
      <c r="C24" s="261"/>
      <c r="D24" s="261"/>
      <c r="E24" s="265"/>
      <c r="F24" s="266"/>
      <c r="G24" s="270"/>
      <c r="H24" s="270"/>
      <c r="I24" s="253"/>
      <c r="J24" s="253"/>
      <c r="K24" s="256"/>
      <c r="L24" s="256"/>
      <c r="M24" s="273"/>
      <c r="N24" s="273"/>
      <c r="R24" s="8"/>
      <c r="S24" s="8"/>
      <c r="T24" s="8"/>
    </row>
    <row r="25" spans="1:20" ht="4" customHeight="1" x14ac:dyDescent="0.2">
      <c r="A25" s="4"/>
      <c r="B25" s="4"/>
      <c r="C25" s="4"/>
      <c r="D25" s="4"/>
      <c r="E25" s="265"/>
      <c r="F25" s="266"/>
      <c r="G25" s="270"/>
      <c r="H25" s="270"/>
      <c r="I25" s="253"/>
      <c r="J25" s="253"/>
      <c r="K25" s="256"/>
      <c r="L25" s="256"/>
      <c r="M25" s="273"/>
      <c r="N25" s="273"/>
    </row>
    <row r="26" spans="1:20" x14ac:dyDescent="0.2">
      <c r="A26" s="261" t="s">
        <v>15</v>
      </c>
      <c r="B26" s="261"/>
      <c r="C26" s="261"/>
      <c r="D26" s="261"/>
      <c r="E26" s="265"/>
      <c r="F26" s="266"/>
      <c r="G26" s="270"/>
      <c r="H26" s="270"/>
      <c r="I26" s="253"/>
      <c r="J26" s="253"/>
      <c r="K26" s="256"/>
      <c r="L26" s="256"/>
      <c r="M26" s="273"/>
      <c r="N26" s="273"/>
      <c r="R26" s="8"/>
      <c r="S26" s="8"/>
      <c r="T26" s="8"/>
    </row>
    <row r="27" spans="1:20" ht="5" customHeight="1" x14ac:dyDescent="0.2">
      <c r="A27" s="4"/>
      <c r="B27" s="4"/>
      <c r="C27" s="4"/>
      <c r="D27" s="4"/>
      <c r="E27" s="265"/>
      <c r="F27" s="266"/>
      <c r="G27" s="270"/>
      <c r="H27" s="270"/>
      <c r="I27" s="253"/>
      <c r="J27" s="253"/>
      <c r="K27" s="256"/>
      <c r="L27" s="256"/>
      <c r="M27" s="273"/>
      <c r="N27" s="273"/>
    </row>
    <row r="28" spans="1:20" x14ac:dyDescent="0.2">
      <c r="A28" s="261" t="s">
        <v>16</v>
      </c>
      <c r="B28" s="261"/>
      <c r="C28" s="261"/>
      <c r="D28" s="261"/>
      <c r="E28" s="265"/>
      <c r="F28" s="266"/>
      <c r="G28" s="270"/>
      <c r="H28" s="270"/>
      <c r="I28" s="253"/>
      <c r="J28" s="253"/>
      <c r="K28" s="256"/>
      <c r="L28" s="256"/>
      <c r="M28" s="273"/>
      <c r="N28" s="273"/>
      <c r="R28" s="8"/>
      <c r="S28" s="8"/>
      <c r="T28" s="8"/>
    </row>
    <row r="29" spans="1:20" ht="4" customHeight="1" x14ac:dyDescent="0.2">
      <c r="A29" s="4"/>
      <c r="B29" s="4"/>
      <c r="C29" s="4"/>
      <c r="D29" s="4"/>
      <c r="E29" s="265"/>
      <c r="F29" s="266"/>
      <c r="G29" s="270"/>
      <c r="H29" s="270"/>
      <c r="I29" s="253"/>
      <c r="J29" s="253"/>
      <c r="K29" s="256"/>
      <c r="L29" s="256"/>
      <c r="M29" s="273"/>
      <c r="N29" s="273"/>
    </row>
    <row r="30" spans="1:20" x14ac:dyDescent="0.2">
      <c r="A30" s="261" t="s">
        <v>17</v>
      </c>
      <c r="B30" s="261"/>
      <c r="C30" s="261"/>
      <c r="D30" s="261"/>
      <c r="E30" s="267"/>
      <c r="F30" s="268"/>
      <c r="G30" s="271"/>
      <c r="H30" s="271"/>
      <c r="I30" s="254"/>
      <c r="J30" s="254"/>
      <c r="K30" s="257"/>
      <c r="L30" s="257"/>
      <c r="M30" s="274"/>
      <c r="N30" s="274"/>
      <c r="R30" s="8"/>
      <c r="S30" s="8"/>
      <c r="T30" s="8"/>
    </row>
    <row r="31" spans="1:20" ht="10" customHeight="1" x14ac:dyDescent="0.2">
      <c r="A31" s="4"/>
      <c r="B31" s="4"/>
      <c r="C31" s="4"/>
      <c r="D31" s="4"/>
      <c r="E31" s="12"/>
      <c r="F31" s="12"/>
      <c r="G31" s="4"/>
      <c r="H31" s="4"/>
      <c r="I31" s="4"/>
      <c r="J31" s="4"/>
      <c r="K31" s="4"/>
      <c r="L31" s="4"/>
      <c r="M31" s="4"/>
    </row>
    <row r="32" spans="1:20" ht="20" customHeight="1" x14ac:dyDescent="0.2">
      <c r="A32" s="262" t="s">
        <v>20</v>
      </c>
      <c r="B32" s="262"/>
      <c r="C32" s="262"/>
      <c r="D32" s="262"/>
      <c r="E32" s="263" t="s">
        <v>43</v>
      </c>
      <c r="F32" s="264"/>
      <c r="G32" s="269">
        <v>0.1</v>
      </c>
      <c r="H32" s="269"/>
      <c r="I32" s="252">
        <f>$L$8*G32</f>
        <v>1000</v>
      </c>
      <c r="J32" s="252"/>
      <c r="K32" s="255"/>
      <c r="L32" s="255"/>
      <c r="M32" s="272">
        <f>$L$8*K32</f>
        <v>0</v>
      </c>
      <c r="N32" s="272"/>
      <c r="R32" s="8"/>
      <c r="S32" s="8"/>
      <c r="T32" s="8"/>
    </row>
    <row r="33" spans="1:20" ht="5" customHeight="1" x14ac:dyDescent="0.2">
      <c r="A33" s="4"/>
      <c r="B33" s="4"/>
      <c r="C33" s="4"/>
      <c r="D33" s="4"/>
      <c r="E33" s="265"/>
      <c r="F33" s="266"/>
      <c r="G33" s="270"/>
      <c r="H33" s="270"/>
      <c r="I33" s="253"/>
      <c r="J33" s="253"/>
      <c r="K33" s="256"/>
      <c r="L33" s="256"/>
      <c r="M33" s="273"/>
      <c r="N33" s="273"/>
    </row>
    <row r="34" spans="1:20" x14ac:dyDescent="0.2">
      <c r="A34" s="261" t="s">
        <v>18</v>
      </c>
      <c r="B34" s="261"/>
      <c r="C34" s="261"/>
      <c r="D34" s="261"/>
      <c r="E34" s="265"/>
      <c r="F34" s="266"/>
      <c r="G34" s="270"/>
      <c r="H34" s="270"/>
      <c r="I34" s="253"/>
      <c r="J34" s="253"/>
      <c r="K34" s="256"/>
      <c r="L34" s="256"/>
      <c r="M34" s="273"/>
      <c r="N34" s="273"/>
      <c r="R34" s="8"/>
      <c r="S34" s="8"/>
      <c r="T34" s="8"/>
    </row>
    <row r="35" spans="1:20" ht="4" customHeight="1" x14ac:dyDescent="0.2">
      <c r="A35" s="4"/>
      <c r="B35" s="4"/>
      <c r="C35" s="4"/>
      <c r="D35" s="4"/>
      <c r="E35" s="265"/>
      <c r="F35" s="266"/>
      <c r="G35" s="270"/>
      <c r="H35" s="270"/>
      <c r="I35" s="253"/>
      <c r="J35" s="253"/>
      <c r="K35" s="256"/>
      <c r="L35" s="256"/>
      <c r="M35" s="273"/>
      <c r="N35" s="273"/>
    </row>
    <row r="36" spans="1:20" x14ac:dyDescent="0.2">
      <c r="A36" s="261" t="s">
        <v>19</v>
      </c>
      <c r="B36" s="261"/>
      <c r="C36" s="261"/>
      <c r="D36" s="261"/>
      <c r="E36" s="265"/>
      <c r="F36" s="266"/>
      <c r="G36" s="270"/>
      <c r="H36" s="270"/>
      <c r="I36" s="253"/>
      <c r="J36" s="253"/>
      <c r="K36" s="256"/>
      <c r="L36" s="256"/>
      <c r="M36" s="273"/>
      <c r="N36" s="273"/>
      <c r="R36" s="8"/>
      <c r="S36" s="8"/>
      <c r="T36" s="8"/>
    </row>
    <row r="37" spans="1:20" ht="4" customHeight="1" x14ac:dyDescent="0.2">
      <c r="A37" s="4"/>
      <c r="B37" s="4"/>
      <c r="C37" s="4"/>
      <c r="D37" s="4"/>
      <c r="E37" s="265"/>
      <c r="F37" s="266"/>
      <c r="G37" s="270"/>
      <c r="H37" s="270"/>
      <c r="I37" s="253"/>
      <c r="J37" s="253"/>
      <c r="K37" s="256"/>
      <c r="L37" s="256"/>
      <c r="M37" s="273"/>
      <c r="N37" s="273"/>
    </row>
    <row r="38" spans="1:20" x14ac:dyDescent="0.2">
      <c r="A38" s="261" t="s">
        <v>59</v>
      </c>
      <c r="B38" s="261"/>
      <c r="C38" s="261"/>
      <c r="D38" s="261"/>
      <c r="E38" s="265"/>
      <c r="F38" s="266"/>
      <c r="G38" s="270"/>
      <c r="H38" s="270"/>
      <c r="I38" s="253"/>
      <c r="J38" s="253"/>
      <c r="K38" s="256"/>
      <c r="L38" s="256"/>
      <c r="M38" s="273"/>
      <c r="N38" s="273"/>
      <c r="R38" s="8"/>
      <c r="S38" s="8"/>
      <c r="T38" s="8"/>
    </row>
    <row r="39" spans="1:20" ht="4" customHeight="1" x14ac:dyDescent="0.2">
      <c r="A39" s="4"/>
      <c r="B39" s="4"/>
      <c r="C39" s="4"/>
      <c r="D39" s="4"/>
      <c r="E39" s="265"/>
      <c r="F39" s="266"/>
      <c r="G39" s="270"/>
      <c r="H39" s="270"/>
      <c r="I39" s="253"/>
      <c r="J39" s="253"/>
      <c r="K39" s="256"/>
      <c r="L39" s="256"/>
      <c r="M39" s="273"/>
      <c r="N39" s="273"/>
    </row>
    <row r="40" spans="1:20" x14ac:dyDescent="0.2">
      <c r="A40" s="261" t="s">
        <v>21</v>
      </c>
      <c r="B40" s="261"/>
      <c r="C40" s="261"/>
      <c r="D40" s="261"/>
      <c r="E40" s="267"/>
      <c r="F40" s="268"/>
      <c r="G40" s="271"/>
      <c r="H40" s="271"/>
      <c r="I40" s="254"/>
      <c r="J40" s="254"/>
      <c r="K40" s="257"/>
      <c r="L40" s="257"/>
      <c r="M40" s="274"/>
      <c r="N40" s="274"/>
      <c r="R40" s="8"/>
      <c r="S40" s="8"/>
      <c r="T40" s="8"/>
    </row>
    <row r="41" spans="1:20" ht="10" customHeight="1" x14ac:dyDescent="0.2">
      <c r="A41" s="4"/>
      <c r="B41" s="4"/>
      <c r="C41" s="4"/>
      <c r="D41" s="4"/>
      <c r="E41" s="28"/>
      <c r="F41" s="28"/>
      <c r="G41" s="26"/>
      <c r="H41" s="26"/>
      <c r="I41" s="27"/>
      <c r="J41" s="27"/>
      <c r="K41" s="26"/>
      <c r="L41" s="26"/>
      <c r="M41" s="27"/>
      <c r="N41" s="27"/>
      <c r="R41" s="8"/>
      <c r="S41" s="8"/>
      <c r="T41" s="8"/>
    </row>
    <row r="42" spans="1:20" x14ac:dyDescent="0.2">
      <c r="A42" s="287" t="s">
        <v>49</v>
      </c>
      <c r="B42" s="287"/>
      <c r="C42" s="287"/>
      <c r="D42" s="287"/>
      <c r="E42" s="302"/>
      <c r="F42" s="303"/>
      <c r="G42" s="269">
        <v>0.1</v>
      </c>
      <c r="H42" s="269"/>
      <c r="I42" s="252">
        <f>$L$8*G42</f>
        <v>1000</v>
      </c>
      <c r="J42" s="252"/>
      <c r="K42" s="255"/>
      <c r="L42" s="255"/>
      <c r="M42" s="272">
        <f>$L$8*K42</f>
        <v>0</v>
      </c>
      <c r="N42" s="272"/>
      <c r="R42" s="8"/>
      <c r="S42" s="8"/>
      <c r="T42" s="8"/>
    </row>
    <row r="43" spans="1:20" ht="4" customHeight="1" x14ac:dyDescent="0.2">
      <c r="A43" s="4"/>
      <c r="B43" s="4"/>
      <c r="C43" s="4"/>
      <c r="D43" s="4"/>
      <c r="E43" s="304"/>
      <c r="F43" s="305"/>
      <c r="G43" s="270"/>
      <c r="H43" s="270"/>
      <c r="I43" s="253"/>
      <c r="J43" s="253"/>
      <c r="K43" s="256"/>
      <c r="L43" s="256"/>
      <c r="M43" s="273"/>
      <c r="N43" s="273"/>
      <c r="R43" s="8"/>
      <c r="S43" s="8"/>
      <c r="T43" s="8"/>
    </row>
    <row r="44" spans="1:20" x14ac:dyDescent="0.2">
      <c r="A44" s="261" t="s">
        <v>50</v>
      </c>
      <c r="B44" s="261"/>
      <c r="C44" s="261"/>
      <c r="D44" s="261"/>
      <c r="E44" s="304"/>
      <c r="F44" s="305"/>
      <c r="G44" s="270"/>
      <c r="H44" s="270"/>
      <c r="I44" s="253"/>
      <c r="J44" s="253"/>
      <c r="K44" s="256"/>
      <c r="L44" s="256"/>
      <c r="M44" s="273"/>
      <c r="N44" s="273"/>
      <c r="R44" s="8"/>
      <c r="S44" s="8"/>
      <c r="T44" s="8"/>
    </row>
    <row r="45" spans="1:20" ht="4" customHeight="1" x14ac:dyDescent="0.2">
      <c r="A45" s="4"/>
      <c r="B45" s="4"/>
      <c r="C45" s="4"/>
      <c r="D45" s="4"/>
      <c r="E45" s="304"/>
      <c r="F45" s="305"/>
      <c r="G45" s="270"/>
      <c r="H45" s="270"/>
      <c r="I45" s="253"/>
      <c r="J45" s="253"/>
      <c r="K45" s="256"/>
      <c r="L45" s="256"/>
      <c r="M45" s="273"/>
      <c r="N45" s="273"/>
      <c r="R45" s="8"/>
      <c r="S45" s="8"/>
      <c r="T45" s="8"/>
    </row>
    <row r="46" spans="1:20" x14ac:dyDescent="0.2">
      <c r="A46" s="261" t="s">
        <v>51</v>
      </c>
      <c r="B46" s="261"/>
      <c r="C46" s="261"/>
      <c r="D46" s="261"/>
      <c r="E46" s="304"/>
      <c r="F46" s="305"/>
      <c r="G46" s="270"/>
      <c r="H46" s="270"/>
      <c r="I46" s="253"/>
      <c r="J46" s="253"/>
      <c r="K46" s="256"/>
      <c r="L46" s="256"/>
      <c r="M46" s="273"/>
      <c r="N46" s="273"/>
      <c r="R46" s="8"/>
      <c r="S46" s="8"/>
      <c r="T46" s="8"/>
    </row>
    <row r="47" spans="1:20" ht="4" customHeight="1" x14ac:dyDescent="0.2">
      <c r="A47" s="4"/>
      <c r="B47" s="4"/>
      <c r="C47" s="4"/>
      <c r="D47" s="4"/>
      <c r="E47" s="304"/>
      <c r="F47" s="305"/>
      <c r="G47" s="270"/>
      <c r="H47" s="270"/>
      <c r="I47" s="253"/>
      <c r="J47" s="253"/>
      <c r="K47" s="256"/>
      <c r="L47" s="256"/>
      <c r="M47" s="273"/>
      <c r="N47" s="273"/>
      <c r="R47" s="8"/>
      <c r="S47" s="8"/>
      <c r="T47" s="8"/>
    </row>
    <row r="48" spans="1:20" x14ac:dyDescent="0.2">
      <c r="A48" s="261" t="s">
        <v>52</v>
      </c>
      <c r="B48" s="261"/>
      <c r="C48" s="261"/>
      <c r="D48" s="261"/>
      <c r="E48" s="306"/>
      <c r="F48" s="307"/>
      <c r="G48" s="271"/>
      <c r="H48" s="271"/>
      <c r="I48" s="254"/>
      <c r="J48" s="254"/>
      <c r="K48" s="257"/>
      <c r="L48" s="257"/>
      <c r="M48" s="274"/>
      <c r="N48" s="274"/>
      <c r="R48" s="8"/>
      <c r="S48" s="8"/>
      <c r="T48" s="8"/>
    </row>
    <row r="49" spans="1:20" ht="10" customHeight="1" x14ac:dyDescent="0.2">
      <c r="A49" s="4"/>
      <c r="B49" s="4"/>
      <c r="C49" s="4"/>
      <c r="D49" s="4"/>
      <c r="E49" s="28"/>
      <c r="F49" s="28"/>
      <c r="G49" s="26"/>
      <c r="H49" s="26"/>
      <c r="I49" s="27"/>
      <c r="J49" s="27"/>
      <c r="K49" s="26"/>
      <c r="L49" s="26"/>
      <c r="M49" s="27"/>
      <c r="N49" s="27"/>
      <c r="O49" s="2"/>
      <c r="R49" s="8"/>
      <c r="S49" s="8"/>
      <c r="T49" s="8"/>
    </row>
    <row r="50" spans="1:20" x14ac:dyDescent="0.2">
      <c r="A50" s="287" t="s">
        <v>7</v>
      </c>
      <c r="B50" s="287"/>
      <c r="C50" s="287"/>
      <c r="D50" s="288"/>
      <c r="E50" s="291" t="s">
        <v>46</v>
      </c>
      <c r="F50" s="292"/>
      <c r="G50" s="293">
        <v>0.1</v>
      </c>
      <c r="H50" s="294"/>
      <c r="I50" s="296">
        <f>$L$8*G50</f>
        <v>1000</v>
      </c>
      <c r="J50" s="297"/>
      <c r="K50" s="298"/>
      <c r="L50" s="299"/>
      <c r="M50" s="300">
        <f>$L$8*K50</f>
        <v>0</v>
      </c>
      <c r="N50" s="301"/>
      <c r="O50" s="14"/>
      <c r="P50" s="15"/>
      <c r="Q50" s="16"/>
      <c r="R50" s="17"/>
      <c r="S50" s="17"/>
      <c r="T50" s="17"/>
    </row>
    <row r="51" spans="1:20" ht="10" customHeight="1" x14ac:dyDescent="0.2">
      <c r="A51" s="4"/>
      <c r="B51" s="4"/>
      <c r="C51" s="4"/>
      <c r="D51" s="28"/>
      <c r="E51" s="28"/>
      <c r="F51" s="26"/>
      <c r="G51" s="26"/>
      <c r="H51" s="27"/>
      <c r="I51" s="27"/>
      <c r="J51" s="26"/>
      <c r="K51" s="26"/>
      <c r="L51" s="27"/>
      <c r="M51" s="27"/>
      <c r="N51" s="14"/>
      <c r="O51" s="14"/>
      <c r="P51" s="15"/>
      <c r="Q51" s="16"/>
      <c r="R51" s="17"/>
      <c r="S51" s="17"/>
      <c r="T51" s="17"/>
    </row>
    <row r="52" spans="1:20" x14ac:dyDescent="0.2">
      <c r="A52" s="287" t="s">
        <v>47</v>
      </c>
      <c r="B52" s="287"/>
      <c r="C52" s="287"/>
      <c r="D52" s="288"/>
      <c r="E52" s="291" t="s">
        <v>30</v>
      </c>
      <c r="F52" s="292"/>
      <c r="G52" s="293">
        <v>0.1</v>
      </c>
      <c r="H52" s="294"/>
      <c r="I52" s="296">
        <f>$L$8*G52</f>
        <v>1000</v>
      </c>
      <c r="J52" s="297"/>
      <c r="K52" s="298"/>
      <c r="L52" s="299"/>
      <c r="M52" s="300">
        <f>$L$8*K52</f>
        <v>0</v>
      </c>
      <c r="N52" s="301"/>
      <c r="O52" s="14"/>
      <c r="P52" s="15"/>
      <c r="Q52" s="16"/>
      <c r="R52" s="17"/>
      <c r="S52" s="17"/>
      <c r="T52" s="17"/>
    </row>
    <row r="53" spans="1:20" ht="10" customHeight="1" x14ac:dyDescent="0.2">
      <c r="A53" s="4"/>
      <c r="B53" s="4"/>
      <c r="C53" s="4"/>
      <c r="D53" s="28"/>
      <c r="E53" s="28"/>
      <c r="F53" s="26"/>
      <c r="G53" s="26"/>
      <c r="H53" s="27"/>
      <c r="I53" s="27"/>
      <c r="J53" s="26"/>
      <c r="K53" s="26"/>
      <c r="L53" s="27"/>
      <c r="M53" s="27"/>
      <c r="N53" s="14"/>
      <c r="O53" s="14"/>
      <c r="P53" s="15"/>
      <c r="Q53" s="16"/>
      <c r="R53" s="16"/>
      <c r="S53" s="16"/>
      <c r="T53" s="16"/>
    </row>
    <row r="54" spans="1:20" x14ac:dyDescent="0.2">
      <c r="A54" s="287" t="s">
        <v>54</v>
      </c>
      <c r="B54" s="287"/>
      <c r="C54" s="287"/>
      <c r="D54" s="288"/>
      <c r="E54" s="302"/>
      <c r="F54" s="303"/>
      <c r="G54" s="269">
        <v>0.1</v>
      </c>
      <c r="H54" s="269"/>
      <c r="I54" s="252">
        <f>$L$8*G54</f>
        <v>1000</v>
      </c>
      <c r="J54" s="252"/>
      <c r="K54" s="255"/>
      <c r="L54" s="255"/>
      <c r="M54" s="272">
        <f>$L$8*K54</f>
        <v>0</v>
      </c>
      <c r="N54" s="272"/>
      <c r="O54" s="14"/>
      <c r="P54" s="15"/>
      <c r="Q54" s="16"/>
      <c r="R54" s="17"/>
      <c r="S54" s="17"/>
      <c r="T54" s="17"/>
    </row>
    <row r="55" spans="1:20" ht="6" customHeight="1" x14ac:dyDescent="0.2">
      <c r="A55" s="30"/>
      <c r="B55" s="30"/>
      <c r="C55" s="30"/>
      <c r="D55" s="30"/>
      <c r="E55" s="304"/>
      <c r="F55" s="305"/>
      <c r="G55" s="270"/>
      <c r="H55" s="270"/>
      <c r="I55" s="253"/>
      <c r="J55" s="253"/>
      <c r="K55" s="256"/>
      <c r="L55" s="256"/>
      <c r="M55" s="273"/>
      <c r="N55" s="273"/>
      <c r="O55" s="14"/>
      <c r="P55" s="15"/>
      <c r="Q55" s="16"/>
      <c r="R55" s="17"/>
      <c r="S55" s="17"/>
      <c r="T55" s="17"/>
    </row>
    <row r="56" spans="1:20" x14ac:dyDescent="0.2">
      <c r="A56" s="308" t="s">
        <v>55</v>
      </c>
      <c r="B56" s="308"/>
      <c r="C56" s="308"/>
      <c r="D56" s="308"/>
      <c r="E56" s="304"/>
      <c r="F56" s="305"/>
      <c r="G56" s="270"/>
      <c r="H56" s="270"/>
      <c r="I56" s="253"/>
      <c r="J56" s="253"/>
      <c r="K56" s="256"/>
      <c r="L56" s="256"/>
      <c r="M56" s="273"/>
      <c r="N56" s="273"/>
      <c r="O56" s="14"/>
      <c r="P56" s="15"/>
      <c r="Q56" s="16"/>
      <c r="R56" s="17"/>
      <c r="S56" s="17"/>
      <c r="T56" s="17"/>
    </row>
    <row r="57" spans="1:20" ht="6" customHeight="1" x14ac:dyDescent="0.2">
      <c r="A57" s="30"/>
      <c r="B57" s="30"/>
      <c r="C57" s="30"/>
      <c r="D57" s="30"/>
      <c r="E57" s="304"/>
      <c r="F57" s="305"/>
      <c r="G57" s="270"/>
      <c r="H57" s="270"/>
      <c r="I57" s="253"/>
      <c r="J57" s="253"/>
      <c r="K57" s="256"/>
      <c r="L57" s="256"/>
      <c r="M57" s="273"/>
      <c r="N57" s="273"/>
      <c r="O57" s="14"/>
      <c r="P57" s="15"/>
      <c r="Q57" s="16"/>
      <c r="R57" s="17"/>
      <c r="S57" s="17"/>
      <c r="T57" s="17"/>
    </row>
    <row r="58" spans="1:20" x14ac:dyDescent="0.2">
      <c r="A58" s="308" t="s">
        <v>56</v>
      </c>
      <c r="B58" s="308"/>
      <c r="C58" s="308"/>
      <c r="D58" s="308"/>
      <c r="E58" s="304"/>
      <c r="F58" s="305"/>
      <c r="G58" s="270"/>
      <c r="H58" s="270"/>
      <c r="I58" s="253"/>
      <c r="J58" s="253"/>
      <c r="K58" s="256"/>
      <c r="L58" s="256"/>
      <c r="M58" s="273"/>
      <c r="N58" s="273"/>
      <c r="O58" s="14"/>
      <c r="P58" s="15"/>
      <c r="Q58" s="16"/>
      <c r="R58" s="17"/>
      <c r="S58" s="17"/>
      <c r="T58" s="17"/>
    </row>
    <row r="59" spans="1:20" ht="6" customHeight="1" x14ac:dyDescent="0.2">
      <c r="A59" s="30"/>
      <c r="B59" s="30"/>
      <c r="C59" s="30"/>
      <c r="D59" s="30"/>
      <c r="E59" s="304"/>
      <c r="F59" s="305"/>
      <c r="G59" s="270"/>
      <c r="H59" s="270"/>
      <c r="I59" s="253"/>
      <c r="J59" s="253"/>
      <c r="K59" s="256"/>
      <c r="L59" s="256"/>
      <c r="M59" s="273"/>
      <c r="N59" s="273"/>
      <c r="O59" s="14"/>
      <c r="P59" s="15"/>
      <c r="Q59" s="16"/>
      <c r="R59" s="17"/>
      <c r="S59" s="17"/>
      <c r="T59" s="17"/>
    </row>
    <row r="60" spans="1:20" x14ac:dyDescent="0.2">
      <c r="A60" s="308" t="s">
        <v>57</v>
      </c>
      <c r="B60" s="308"/>
      <c r="C60" s="308"/>
      <c r="D60" s="308"/>
      <c r="E60" s="306"/>
      <c r="F60" s="307"/>
      <c r="G60" s="271"/>
      <c r="H60" s="271"/>
      <c r="I60" s="254"/>
      <c r="J60" s="254"/>
      <c r="K60" s="257"/>
      <c r="L60" s="257"/>
      <c r="M60" s="274"/>
      <c r="N60" s="274"/>
      <c r="O60" s="14"/>
      <c r="P60" s="15"/>
      <c r="Q60" s="16"/>
      <c r="R60" s="17"/>
      <c r="S60" s="17"/>
      <c r="T60" s="17"/>
    </row>
    <row r="61" spans="1:20" ht="10" customHeight="1" x14ac:dyDescent="0.2">
      <c r="A61" s="4"/>
      <c r="B61" s="4"/>
      <c r="C61" s="4"/>
      <c r="D61" s="4"/>
      <c r="E61" s="12"/>
      <c r="F61" s="12"/>
      <c r="G61" s="4"/>
      <c r="H61" s="4"/>
      <c r="I61" s="4"/>
      <c r="J61" s="4"/>
      <c r="K61" s="4"/>
      <c r="L61" s="4"/>
      <c r="M61" s="4"/>
    </row>
    <row r="62" spans="1:20" ht="50" customHeight="1" x14ac:dyDescent="0.2">
      <c r="A62" s="262" t="s">
        <v>38</v>
      </c>
      <c r="B62" s="262"/>
      <c r="C62" s="262"/>
      <c r="D62" s="262"/>
      <c r="E62" s="295" t="s">
        <v>53</v>
      </c>
      <c r="F62" s="295"/>
      <c r="G62" s="295"/>
      <c r="H62" s="295"/>
      <c r="I62" s="295"/>
      <c r="J62" s="295"/>
      <c r="K62" s="289"/>
      <c r="L62" s="289"/>
      <c r="M62" s="290">
        <f>$L$8*K62</f>
        <v>0</v>
      </c>
      <c r="N62" s="290"/>
      <c r="R62" s="8"/>
      <c r="S62" s="8"/>
      <c r="T62" s="8"/>
    </row>
    <row r="63" spans="1:20" ht="10" customHeight="1" x14ac:dyDescent="0.2">
      <c r="A63" s="4"/>
      <c r="B63" s="4"/>
      <c r="C63" s="4"/>
      <c r="D63" s="4"/>
      <c r="E63" s="12"/>
      <c r="F63" s="12"/>
      <c r="G63" s="4"/>
      <c r="H63" s="4"/>
      <c r="I63" s="4"/>
      <c r="J63" s="4"/>
      <c r="K63" s="4"/>
      <c r="L63" s="4"/>
      <c r="M63" s="4"/>
    </row>
    <row r="64" spans="1:20" ht="20" customHeight="1" x14ac:dyDescent="0.2">
      <c r="A64" s="284" t="s">
        <v>31</v>
      </c>
      <c r="B64" s="284"/>
      <c r="C64" s="284"/>
      <c r="D64" s="284"/>
      <c r="E64" s="284"/>
      <c r="F64" s="284"/>
      <c r="G64" s="258">
        <f>SUM(G12,G20,G32,G42,G50,G52,G54)</f>
        <v>0.99999999999999989</v>
      </c>
      <c r="H64" s="259"/>
      <c r="I64" s="260">
        <f>SUM(I12,I20,I32,I42,I50,I52,I54)</f>
        <v>10000</v>
      </c>
      <c r="J64" s="260"/>
      <c r="K64" s="258">
        <f>SUM(K12,K20,K32,K42,K50,K52,K54,K62)</f>
        <v>0</v>
      </c>
      <c r="L64" s="259"/>
      <c r="M64" s="260">
        <f>SUM(M12,M20,M32,M42,M50,M52,M54,M62)</f>
        <v>0</v>
      </c>
      <c r="N64" s="260"/>
    </row>
    <row r="65" spans="1:20" s="1" customFormat="1" ht="5" customHeight="1" x14ac:dyDescent="0.2">
      <c r="A65" s="18"/>
      <c r="B65" s="18"/>
      <c r="C65" s="18"/>
      <c r="D65" s="18"/>
      <c r="E65" s="19"/>
      <c r="F65" s="19"/>
      <c r="G65" s="20"/>
      <c r="H65" s="21"/>
      <c r="I65" s="22"/>
      <c r="J65" s="21"/>
      <c r="K65" s="20"/>
      <c r="L65" s="20"/>
      <c r="M65" s="22"/>
      <c r="N65" s="22"/>
    </row>
    <row r="66" spans="1:20" ht="20" customHeight="1" x14ac:dyDescent="0.2">
      <c r="A66" s="280" t="s">
        <v>26</v>
      </c>
      <c r="B66" s="280"/>
      <c r="C66" s="280"/>
      <c r="D66" s="280"/>
      <c r="E66" s="285" t="s">
        <v>22</v>
      </c>
      <c r="F66" s="285"/>
      <c r="G66" s="286" t="s">
        <v>23</v>
      </c>
      <c r="H66" s="286"/>
      <c r="I66" s="286" t="s">
        <v>32</v>
      </c>
      <c r="J66" s="286"/>
      <c r="K66" s="286" t="s">
        <v>24</v>
      </c>
      <c r="L66" s="286"/>
      <c r="M66" s="251" t="s">
        <v>33</v>
      </c>
      <c r="N66" s="251"/>
      <c r="O66" s="14"/>
      <c r="P66" s="15"/>
      <c r="Q66" s="16"/>
      <c r="R66" s="17"/>
      <c r="S66" s="17"/>
      <c r="T66" s="17"/>
    </row>
    <row r="67" spans="1:20" ht="10" customHeight="1" x14ac:dyDescent="0.2">
      <c r="A67" s="4"/>
      <c r="B67" s="4"/>
      <c r="C67" s="4"/>
      <c r="D67" s="4"/>
      <c r="E67" s="12"/>
      <c r="F67" s="12"/>
      <c r="G67" s="4"/>
      <c r="H67" s="4"/>
      <c r="I67" s="4"/>
      <c r="J67" s="4"/>
      <c r="K67" s="4"/>
      <c r="L67" s="4"/>
      <c r="M67" s="4"/>
    </row>
    <row r="68" spans="1:20" ht="20" customHeight="1" x14ac:dyDescent="0.2">
      <c r="A68" s="240" t="s">
        <v>2</v>
      </c>
      <c r="B68" s="240"/>
      <c r="C68" s="240"/>
      <c r="D68" s="240"/>
      <c r="E68" s="277"/>
      <c r="F68" s="278"/>
      <c r="G68" s="278"/>
      <c r="H68" s="278"/>
      <c r="I68" s="278"/>
      <c r="J68" s="278"/>
      <c r="K68" s="278"/>
      <c r="L68" s="278"/>
      <c r="M68" s="278"/>
      <c r="N68" s="279"/>
      <c r="R68" s="8"/>
      <c r="S68" s="8"/>
      <c r="T68" s="8"/>
    </row>
    <row r="69" spans="1:20" ht="10" customHeight="1" x14ac:dyDescent="0.2">
      <c r="A69" s="4"/>
      <c r="B69" s="4"/>
      <c r="C69" s="4"/>
      <c r="D69" s="4"/>
      <c r="E69" s="12"/>
      <c r="F69" s="12"/>
      <c r="G69" s="4"/>
      <c r="H69" s="4"/>
      <c r="I69" s="4"/>
      <c r="J69" s="4"/>
      <c r="K69" s="4"/>
      <c r="L69" s="4"/>
      <c r="M69" s="4"/>
    </row>
    <row r="70" spans="1:20" ht="20" customHeight="1" x14ac:dyDescent="0.2">
      <c r="A70" s="240" t="s">
        <v>1</v>
      </c>
      <c r="B70" s="240"/>
      <c r="C70" s="240"/>
      <c r="D70" s="240"/>
      <c r="E70" s="277"/>
      <c r="F70" s="278"/>
      <c r="G70" s="278"/>
      <c r="H70" s="278"/>
      <c r="I70" s="278"/>
      <c r="J70" s="278"/>
      <c r="K70" s="278"/>
      <c r="L70" s="278"/>
      <c r="M70" s="278"/>
      <c r="N70" s="279"/>
      <c r="R70" s="8"/>
      <c r="S70" s="8"/>
      <c r="T70" s="8"/>
    </row>
    <row r="71" spans="1:20" ht="10" customHeight="1" x14ac:dyDescent="0.2">
      <c r="A71" s="1"/>
      <c r="B71" s="1"/>
      <c r="C71" s="1"/>
      <c r="D71" s="1"/>
      <c r="E71" s="11"/>
      <c r="F71" s="11"/>
      <c r="G71" s="1"/>
      <c r="H71" s="1"/>
      <c r="I71" s="1"/>
      <c r="J71" s="1"/>
      <c r="K71" s="1"/>
      <c r="L71" s="1"/>
      <c r="M71" s="1"/>
    </row>
    <row r="72" spans="1:20" ht="20" customHeight="1" x14ac:dyDescent="0.2">
      <c r="A72" s="262" t="s">
        <v>34</v>
      </c>
      <c r="B72" s="262"/>
      <c r="C72" s="262"/>
      <c r="D72" s="281" t="s">
        <v>37</v>
      </c>
      <c r="E72" s="281"/>
      <c r="F72" s="29"/>
      <c r="G72" s="281" t="s">
        <v>35</v>
      </c>
      <c r="H72" s="281"/>
      <c r="I72" s="275"/>
      <c r="J72" s="276"/>
      <c r="K72" s="282" t="s">
        <v>36</v>
      </c>
      <c r="L72" s="283"/>
      <c r="M72" s="275"/>
      <c r="N72" s="276"/>
      <c r="R72" s="8"/>
      <c r="S72" s="8"/>
      <c r="T72" s="8"/>
    </row>
    <row r="73" spans="1:20" x14ac:dyDescent="0.2">
      <c r="A73" s="1"/>
      <c r="B73" s="1"/>
      <c r="C73" s="1"/>
      <c r="D73" s="1"/>
      <c r="E73" s="11"/>
      <c r="F73" s="11"/>
      <c r="G73" s="1"/>
      <c r="H73" s="1"/>
      <c r="I73" s="1"/>
      <c r="J73" s="1"/>
      <c r="K73" s="1"/>
      <c r="L73" s="1"/>
      <c r="M73" s="1"/>
    </row>
    <row r="74" spans="1:20" hidden="1" x14ac:dyDescent="0.2"/>
    <row r="75" spans="1:20" hidden="1" x14ac:dyDescent="0.2"/>
    <row r="76" spans="1:20" hidden="1" x14ac:dyDescent="0.2">
      <c r="I76" s="2" t="s">
        <v>3</v>
      </c>
    </row>
    <row r="77" spans="1:20" hidden="1" x14ac:dyDescent="0.2"/>
    <row r="78" spans="1:20" hidden="1" x14ac:dyDescent="0.2"/>
    <row r="79" spans="1:20" hidden="1" x14ac:dyDescent="0.2"/>
    <row r="80" spans="1:2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sheetData>
  <sheetProtection password="8FA0" sheet="1" objects="1" scenarios="1"/>
  <mergeCells count="98">
    <mergeCell ref="K54:L60"/>
    <mergeCell ref="M54:N60"/>
    <mergeCell ref="A56:D56"/>
    <mergeCell ref="A58:D58"/>
    <mergeCell ref="A60:D60"/>
    <mergeCell ref="E54:F60"/>
    <mergeCell ref="G54:H60"/>
    <mergeCell ref="K52:L52"/>
    <mergeCell ref="M52:N52"/>
    <mergeCell ref="K42:L48"/>
    <mergeCell ref="M42:N48"/>
    <mergeCell ref="G50:H50"/>
    <mergeCell ref="E52:F52"/>
    <mergeCell ref="A42:D42"/>
    <mergeCell ref="A44:D44"/>
    <mergeCell ref="A46:D46"/>
    <mergeCell ref="A48:D48"/>
    <mergeCell ref="E42:F48"/>
    <mergeCell ref="I32:J40"/>
    <mergeCell ref="G42:H48"/>
    <mergeCell ref="I42:J48"/>
    <mergeCell ref="K50:L50"/>
    <mergeCell ref="M50:N50"/>
    <mergeCell ref="K62:L62"/>
    <mergeCell ref="M62:N62"/>
    <mergeCell ref="K32:L40"/>
    <mergeCell ref="M32:N40"/>
    <mergeCell ref="A32:D32"/>
    <mergeCell ref="A34:D34"/>
    <mergeCell ref="A36:D36"/>
    <mergeCell ref="A50:D50"/>
    <mergeCell ref="E50:F50"/>
    <mergeCell ref="G52:H52"/>
    <mergeCell ref="E62:J62"/>
    <mergeCell ref="I52:J52"/>
    <mergeCell ref="I50:J50"/>
    <mergeCell ref="I54:J60"/>
    <mergeCell ref="E32:F40"/>
    <mergeCell ref="G32:H40"/>
    <mergeCell ref="A12:D12"/>
    <mergeCell ref="A26:D26"/>
    <mergeCell ref="A28:D28"/>
    <mergeCell ref="A30:D30"/>
    <mergeCell ref="A62:D62"/>
    <mergeCell ref="A54:D54"/>
    <mergeCell ref="A14:D14"/>
    <mergeCell ref="A16:D16"/>
    <mergeCell ref="A52:D52"/>
    <mergeCell ref="E66:F66"/>
    <mergeCell ref="G66:H66"/>
    <mergeCell ref="I66:J66"/>
    <mergeCell ref="K66:L66"/>
    <mergeCell ref="M66:N66"/>
    <mergeCell ref="M72:N72"/>
    <mergeCell ref="A38:D38"/>
    <mergeCell ref="A40:D40"/>
    <mergeCell ref="A68:D68"/>
    <mergeCell ref="A70:D70"/>
    <mergeCell ref="E68:N68"/>
    <mergeCell ref="E70:N70"/>
    <mergeCell ref="A66:D66"/>
    <mergeCell ref="A72:C72"/>
    <mergeCell ref="D72:E72"/>
    <mergeCell ref="G72:H72"/>
    <mergeCell ref="I72:J72"/>
    <mergeCell ref="K72:L72"/>
    <mergeCell ref="I64:J64"/>
    <mergeCell ref="K64:L64"/>
    <mergeCell ref="A64:F64"/>
    <mergeCell ref="I20:J30"/>
    <mergeCell ref="K20:L30"/>
    <mergeCell ref="G64:H64"/>
    <mergeCell ref="M64:N64"/>
    <mergeCell ref="A18:D18"/>
    <mergeCell ref="A22:D22"/>
    <mergeCell ref="A24:D24"/>
    <mergeCell ref="A20:D20"/>
    <mergeCell ref="E20:F30"/>
    <mergeCell ref="G20:H30"/>
    <mergeCell ref="M20:N30"/>
    <mergeCell ref="E12:F18"/>
    <mergeCell ref="G12:H18"/>
    <mergeCell ref="I12:J18"/>
    <mergeCell ref="K12:L18"/>
    <mergeCell ref="M12:N18"/>
    <mergeCell ref="A3:N3"/>
    <mergeCell ref="E6:N6"/>
    <mergeCell ref="A6:D6"/>
    <mergeCell ref="A8:D8"/>
    <mergeCell ref="A10:D10"/>
    <mergeCell ref="E8:G8"/>
    <mergeCell ref="I8:K8"/>
    <mergeCell ref="L8:N8"/>
    <mergeCell ref="E10:F10"/>
    <mergeCell ref="G10:H10"/>
    <mergeCell ref="I10:J10"/>
    <mergeCell ref="K10:L10"/>
    <mergeCell ref="M10:N10"/>
  </mergeCells>
  <phoneticPr fontId="1" type="noConversion"/>
  <dataValidations count="3">
    <dataValidation type="list" allowBlank="1" showInputMessage="1" showErrorMessage="1" sqref="I67 I31 M31 M67 I63 M63" xr:uid="{00000000-0002-0000-0400-000000000000}">
      <formula1>Numbers</formula1>
    </dataValidation>
    <dataValidation type="list" allowBlank="1" showInputMessage="1" showErrorMessage="1" sqref="E9:M9" xr:uid="{00000000-0002-0000-0400-000001000000}">
      <formula1>$R$2:$R$4</formula1>
    </dataValidation>
    <dataValidation type="list" allowBlank="1" showInputMessage="1" showErrorMessage="1" sqref="E8:G8" xr:uid="{00000000-0002-0000-0400-000002000000}">
      <formula1>$R$4</formula1>
    </dataValidation>
  </dataValidations>
  <pageMargins left="0.5537007874015748" right="0.5537007874015748" top="0.6100000000000001" bottom="0.6100000000000001" header="0.5" footer="0.5"/>
  <pageSetup paperSize="0" scale="83"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
  <sheetViews>
    <sheetView workbookViewId="0">
      <selection activeCell="C35" sqref="C35"/>
    </sheetView>
  </sheetViews>
  <sheetFormatPr baseColWidth="10" defaultColWidth="11" defaultRowHeight="16" x14ac:dyDescent="0.2"/>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A7DC-0D1E-8548-9593-31632E797634}">
  <sheetPr codeName="Sheet6">
    <tabColor theme="1" tint="0.14999847407452621"/>
    <pageSetUpPr fitToPage="1"/>
  </sheetPr>
  <dimension ref="A1:S209"/>
  <sheetViews>
    <sheetView zoomScale="95" zoomScaleNormal="95" zoomScalePageLayoutView="95" workbookViewId="0">
      <selection activeCell="E6" sqref="E6:F6"/>
    </sheetView>
  </sheetViews>
  <sheetFormatPr baseColWidth="10" defaultColWidth="0" defaultRowHeight="0" customHeight="1" zeroHeight="1" outlineLevelRow="1" outlineLevelCol="1" x14ac:dyDescent="0.2"/>
  <cols>
    <col min="1" max="1" width="17.33203125" style="68" customWidth="1"/>
    <col min="2" max="4" width="16.5" style="43" customWidth="1"/>
    <col min="5" max="5" width="24.1640625" style="43" customWidth="1"/>
    <col min="6" max="6" width="32.33203125" style="43" customWidth="1"/>
    <col min="7" max="8" width="6.83203125" style="43" customWidth="1"/>
    <col min="9" max="10" width="6.83203125" style="107" hidden="1" customWidth="1" outlineLevel="1"/>
    <col min="11" max="11" width="6.83203125" style="69" customWidth="1" collapsed="1"/>
    <col min="12" max="12" width="6.83203125" style="69" customWidth="1"/>
    <col min="13" max="13" width="6.83203125" style="107" hidden="1" customWidth="1" outlineLevel="1"/>
    <col min="14" max="14" width="6.83203125" style="105" hidden="1" customWidth="1" outlineLevel="1"/>
    <col min="15" max="15" width="3.1640625" style="40" customWidth="1" collapsed="1"/>
    <col min="16" max="16" width="20.6640625" style="43" hidden="1" customWidth="1"/>
    <col min="17" max="17" width="15.5" style="43" hidden="1" customWidth="1"/>
    <col min="18" max="19" width="25.6640625" style="43" hidden="1" customWidth="1"/>
    <col min="20" max="16384" width="10.83203125" style="43" hidden="1"/>
  </cols>
  <sheetData>
    <row r="1" spans="1:18" ht="13" x14ac:dyDescent="0.2">
      <c r="A1" s="39"/>
      <c r="B1" s="40"/>
      <c r="C1" s="40"/>
      <c r="D1" s="40"/>
      <c r="E1" s="40"/>
      <c r="F1" s="40"/>
      <c r="G1" s="40"/>
      <c r="H1" s="40"/>
      <c r="I1" s="105"/>
      <c r="J1" s="105"/>
      <c r="K1" s="41"/>
      <c r="L1" s="41"/>
      <c r="M1" s="105"/>
      <c r="P1" s="42" t="s">
        <v>6</v>
      </c>
      <c r="Q1" s="42" t="s">
        <v>28</v>
      </c>
      <c r="R1" s="42" t="s">
        <v>42</v>
      </c>
    </row>
    <row r="2" spans="1:18" ht="14" customHeight="1" x14ac:dyDescent="0.2">
      <c r="A2" s="39"/>
      <c r="B2" s="40"/>
      <c r="C2" s="40"/>
      <c r="D2" s="40"/>
      <c r="E2" s="40"/>
      <c r="F2" s="40"/>
      <c r="G2" s="40"/>
      <c r="H2" s="40"/>
      <c r="I2" s="105"/>
      <c r="J2" s="105"/>
      <c r="K2" s="41"/>
      <c r="L2" s="41"/>
      <c r="M2" s="105"/>
      <c r="P2" s="43" t="s">
        <v>76</v>
      </c>
      <c r="Q2" s="44"/>
      <c r="R2" s="43" t="s">
        <v>209</v>
      </c>
    </row>
    <row r="3" spans="1:18" ht="23" customHeight="1" x14ac:dyDescent="0.2">
      <c r="A3" s="309" t="s">
        <v>346</v>
      </c>
      <c r="B3" s="309"/>
      <c r="C3" s="309"/>
      <c r="D3" s="309"/>
      <c r="E3" s="309"/>
      <c r="F3" s="309"/>
      <c r="G3" s="309"/>
      <c r="H3" s="309"/>
      <c r="I3" s="309"/>
      <c r="J3" s="309"/>
      <c r="K3" s="309"/>
      <c r="L3" s="309"/>
      <c r="M3" s="309"/>
      <c r="N3" s="309"/>
      <c r="P3" s="43" t="s">
        <v>74</v>
      </c>
      <c r="Q3" s="44"/>
      <c r="R3" s="43" t="s">
        <v>209</v>
      </c>
    </row>
    <row r="4" spans="1:18" ht="20" customHeight="1" x14ac:dyDescent="0.2">
      <c r="A4" s="39"/>
      <c r="B4" s="40"/>
      <c r="C4" s="40"/>
      <c r="D4" s="316"/>
      <c r="E4" s="316"/>
      <c r="F4" s="40"/>
      <c r="G4" s="40"/>
      <c r="H4" s="40"/>
      <c r="I4" s="105"/>
      <c r="J4" s="105"/>
      <c r="K4" s="41"/>
      <c r="L4" s="41"/>
      <c r="M4" s="105"/>
      <c r="P4" s="43" t="s">
        <v>82</v>
      </c>
      <c r="Q4" s="44"/>
      <c r="R4" s="43" t="s">
        <v>210</v>
      </c>
    </row>
    <row r="5" spans="1:18" ht="6" customHeight="1" x14ac:dyDescent="0.2">
      <c r="A5" s="39"/>
      <c r="B5" s="40"/>
      <c r="C5" s="40"/>
      <c r="D5" s="40"/>
      <c r="E5" s="40"/>
      <c r="F5" s="40"/>
      <c r="G5" s="40"/>
      <c r="H5" s="40"/>
      <c r="I5" s="105"/>
      <c r="J5" s="105"/>
      <c r="K5" s="41"/>
      <c r="L5" s="41"/>
      <c r="M5" s="105"/>
    </row>
    <row r="6" spans="1:18" ht="23" customHeight="1" x14ac:dyDescent="0.2">
      <c r="A6" s="310" t="s">
        <v>5</v>
      </c>
      <c r="B6" s="310"/>
      <c r="C6" s="310"/>
      <c r="D6" s="310"/>
      <c r="E6" s="311"/>
      <c r="F6" s="312"/>
      <c r="G6" s="313" t="e">
        <f>INDEX(Events!A2:A34,MATCH(E6,Events!D2:D34,0))</f>
        <v>#N/A</v>
      </c>
      <c r="H6" s="313"/>
      <c r="I6" s="108"/>
      <c r="J6" s="109"/>
      <c r="K6" s="314" t="e">
        <f>INDEX(Events!B2:B34,MATCH(E6,Events!D2:D34,0))</f>
        <v>#N/A</v>
      </c>
      <c r="L6" s="315"/>
      <c r="M6" s="313"/>
      <c r="N6" s="315"/>
      <c r="P6" s="43" t="s">
        <v>201</v>
      </c>
      <c r="R6" s="43" t="s">
        <v>211</v>
      </c>
    </row>
    <row r="7" spans="1:18" ht="6" customHeight="1" x14ac:dyDescent="0.2">
      <c r="A7" s="39"/>
      <c r="B7" s="40"/>
      <c r="C7" s="40"/>
      <c r="D7" s="180"/>
      <c r="E7" s="40"/>
      <c r="F7" s="40"/>
      <c r="G7" s="40"/>
      <c r="H7" s="40"/>
      <c r="I7" s="105"/>
      <c r="J7" s="105"/>
      <c r="K7" s="41"/>
      <c r="L7" s="41"/>
      <c r="M7" s="105"/>
    </row>
    <row r="8" spans="1:18" ht="23" customHeight="1" x14ac:dyDescent="0.2">
      <c r="A8" s="310" t="s">
        <v>45</v>
      </c>
      <c r="B8" s="310"/>
      <c r="C8" s="310"/>
      <c r="D8" s="310"/>
      <c r="E8" s="311"/>
      <c r="F8" s="312"/>
      <c r="G8" s="316"/>
      <c r="H8" s="316"/>
      <c r="I8" s="316"/>
      <c r="J8" s="316"/>
      <c r="K8" s="316"/>
      <c r="L8" s="316"/>
      <c r="M8" s="317">
        <f>K8</f>
        <v>0</v>
      </c>
      <c r="N8" s="317"/>
      <c r="O8" s="181"/>
      <c r="P8" s="43" t="s">
        <v>202</v>
      </c>
      <c r="R8" s="43" t="s">
        <v>212</v>
      </c>
    </row>
    <row r="9" spans="1:18" ht="6" customHeight="1" x14ac:dyDescent="0.2">
      <c r="A9" s="39"/>
      <c r="B9" s="40"/>
      <c r="C9" s="40"/>
      <c r="D9" s="180"/>
      <c r="E9" s="40"/>
      <c r="F9" s="40"/>
      <c r="G9" s="316"/>
      <c r="H9" s="316"/>
      <c r="I9" s="316"/>
      <c r="J9" s="316"/>
      <c r="K9" s="316"/>
      <c r="L9" s="316"/>
      <c r="M9" s="105"/>
    </row>
    <row r="10" spans="1:18" ht="23" customHeight="1" x14ac:dyDescent="0.2">
      <c r="A10" s="310" t="s">
        <v>95</v>
      </c>
      <c r="B10" s="310"/>
      <c r="C10" s="310"/>
      <c r="D10" s="310"/>
      <c r="E10" s="311"/>
      <c r="F10" s="312"/>
      <c r="G10" s="316"/>
      <c r="H10" s="316"/>
      <c r="I10" s="316"/>
      <c r="J10" s="316"/>
      <c r="K10" s="316"/>
      <c r="L10" s="316"/>
      <c r="M10" s="318">
        <v>16000</v>
      </c>
      <c r="N10" s="319"/>
      <c r="O10" s="181"/>
      <c r="P10" s="43" t="s">
        <v>200</v>
      </c>
      <c r="R10" s="43" t="s">
        <v>213</v>
      </c>
    </row>
    <row r="11" spans="1:18" ht="10" customHeight="1" x14ac:dyDescent="0.2">
      <c r="A11" s="46"/>
      <c r="B11" s="41"/>
      <c r="C11" s="41"/>
      <c r="D11" s="41"/>
      <c r="E11" s="40"/>
      <c r="F11" s="40"/>
      <c r="G11" s="40"/>
      <c r="H11" s="40"/>
      <c r="I11" s="105"/>
      <c r="J11" s="105"/>
      <c r="K11" s="41"/>
      <c r="L11" s="41"/>
      <c r="M11" s="105"/>
    </row>
    <row r="12" spans="1:18" ht="23" customHeight="1" x14ac:dyDescent="0.2">
      <c r="A12" s="324" t="s">
        <v>328</v>
      </c>
      <c r="B12" s="324"/>
      <c r="C12" s="324"/>
      <c r="D12" s="324"/>
      <c r="E12" s="325"/>
      <c r="F12" s="325"/>
      <c r="G12" s="325"/>
      <c r="H12" s="325"/>
      <c r="I12" s="326" t="s">
        <v>32</v>
      </c>
      <c r="J12" s="326"/>
      <c r="K12" s="325" t="s">
        <v>332</v>
      </c>
      <c r="L12" s="325"/>
      <c r="M12" s="326" t="s">
        <v>33</v>
      </c>
      <c r="N12" s="326"/>
    </row>
    <row r="13" spans="1:18" ht="10" customHeight="1" x14ac:dyDescent="0.2">
      <c r="A13" s="46"/>
      <c r="B13" s="41"/>
      <c r="C13" s="41"/>
      <c r="D13" s="41"/>
      <c r="E13" s="40"/>
      <c r="F13" s="40"/>
      <c r="G13" s="40"/>
      <c r="H13" s="40"/>
      <c r="I13" s="105"/>
      <c r="J13" s="105"/>
      <c r="K13" s="41"/>
      <c r="L13" s="41"/>
      <c r="M13" s="105"/>
    </row>
    <row r="14" spans="1:18" ht="23" customHeight="1" x14ac:dyDescent="0.2">
      <c r="A14" s="327" t="s">
        <v>331</v>
      </c>
      <c r="B14" s="327"/>
      <c r="C14" s="327"/>
      <c r="D14" s="327"/>
      <c r="E14" s="416"/>
      <c r="F14" s="417"/>
      <c r="G14" s="417"/>
      <c r="H14" s="418"/>
      <c r="I14" s="184"/>
      <c r="J14" s="184"/>
      <c r="K14" s="414"/>
      <c r="L14" s="414"/>
      <c r="M14" s="46"/>
      <c r="N14" s="46"/>
      <c r="O14" s="46"/>
    </row>
    <row r="15" spans="1:18" ht="23" customHeight="1" x14ac:dyDescent="0.2">
      <c r="A15" s="327" t="s">
        <v>329</v>
      </c>
      <c r="B15" s="327"/>
      <c r="C15" s="327"/>
      <c r="D15" s="327"/>
      <c r="E15" s="416"/>
      <c r="F15" s="417"/>
      <c r="G15" s="417"/>
      <c r="H15" s="418"/>
      <c r="I15" s="184"/>
      <c r="J15" s="184"/>
      <c r="K15" s="414"/>
      <c r="L15" s="414"/>
      <c r="M15" s="105"/>
    </row>
    <row r="16" spans="1:18" ht="23" customHeight="1" x14ac:dyDescent="0.2">
      <c r="A16" s="327" t="s">
        <v>330</v>
      </c>
      <c r="B16" s="327"/>
      <c r="C16" s="327"/>
      <c r="D16" s="327"/>
      <c r="E16" s="416"/>
      <c r="F16" s="417"/>
      <c r="G16" s="417"/>
      <c r="H16" s="418"/>
      <c r="I16" s="184"/>
      <c r="J16" s="184"/>
      <c r="K16" s="414"/>
      <c r="L16" s="414"/>
      <c r="M16" s="105"/>
    </row>
    <row r="17" spans="1:19" ht="23" customHeight="1" x14ac:dyDescent="0.2">
      <c r="A17" s="327" t="s">
        <v>333</v>
      </c>
      <c r="B17" s="327"/>
      <c r="C17" s="327"/>
      <c r="D17" s="327"/>
      <c r="E17" s="416"/>
      <c r="F17" s="417"/>
      <c r="G17" s="417"/>
      <c r="H17" s="418"/>
      <c r="I17" s="184"/>
      <c r="J17" s="184"/>
      <c r="K17" s="415">
        <f>SUM(K14-K15-K16)</f>
        <v>0</v>
      </c>
      <c r="L17" s="415"/>
      <c r="M17" s="105"/>
    </row>
    <row r="18" spans="1:19" ht="10" customHeight="1" x14ac:dyDescent="0.2">
      <c r="A18" s="46"/>
      <c r="B18" s="41"/>
      <c r="C18" s="41"/>
      <c r="D18" s="41"/>
      <c r="E18" s="40"/>
      <c r="F18" s="40"/>
      <c r="G18" s="40"/>
      <c r="H18" s="40"/>
      <c r="I18" s="105"/>
      <c r="J18" s="105"/>
      <c r="K18" s="41"/>
      <c r="L18" s="41"/>
      <c r="M18" s="105"/>
    </row>
    <row r="19" spans="1:19" ht="23" customHeight="1" x14ac:dyDescent="0.2">
      <c r="A19" s="324" t="s">
        <v>198</v>
      </c>
      <c r="B19" s="324"/>
      <c r="C19" s="324"/>
      <c r="D19" s="324"/>
      <c r="E19" s="325" t="s">
        <v>84</v>
      </c>
      <c r="F19" s="325"/>
      <c r="G19" s="325" t="s">
        <v>23</v>
      </c>
      <c r="H19" s="325"/>
      <c r="I19" s="326" t="s">
        <v>32</v>
      </c>
      <c r="J19" s="326"/>
      <c r="K19" s="325" t="s">
        <v>24</v>
      </c>
      <c r="L19" s="325"/>
      <c r="M19" s="326" t="s">
        <v>33</v>
      </c>
      <c r="N19" s="326"/>
    </row>
    <row r="20" spans="1:19" ht="10" customHeight="1" x14ac:dyDescent="0.2">
      <c r="A20" s="39"/>
      <c r="B20" s="40"/>
      <c r="C20" s="40"/>
      <c r="D20" s="40"/>
      <c r="E20" s="40"/>
      <c r="F20" s="40"/>
      <c r="G20" s="40"/>
      <c r="H20" s="40"/>
      <c r="I20" s="105"/>
      <c r="J20" s="105"/>
      <c r="K20" s="41"/>
      <c r="L20" s="41"/>
      <c r="M20" s="105"/>
    </row>
    <row r="21" spans="1:19" ht="23" customHeight="1" x14ac:dyDescent="0.2">
      <c r="A21" s="231" t="s">
        <v>322</v>
      </c>
      <c r="B21" s="231"/>
      <c r="C21" s="231"/>
      <c r="D21" s="231"/>
      <c r="E21" s="320" t="s">
        <v>284</v>
      </c>
      <c r="F21" s="321"/>
      <c r="G21" s="322">
        <f>SUM(G24:H31)</f>
        <v>0.15000000000000002</v>
      </c>
      <c r="H21" s="322"/>
      <c r="I21" s="323">
        <f>$M$8*G21</f>
        <v>0</v>
      </c>
      <c r="J21" s="323"/>
      <c r="K21" s="322">
        <f>SUM(K24:L32)</f>
        <v>0</v>
      </c>
      <c r="L21" s="322"/>
      <c r="M21" s="323">
        <f>$M$8*K21</f>
        <v>0</v>
      </c>
      <c r="N21" s="323"/>
    </row>
    <row r="22" spans="1:19" ht="6" customHeight="1" x14ac:dyDescent="0.2">
      <c r="A22" s="39"/>
      <c r="B22" s="40"/>
      <c r="C22" s="40"/>
      <c r="D22" s="40"/>
      <c r="E22" s="40"/>
      <c r="F22" s="40"/>
      <c r="G22" s="40"/>
      <c r="H22" s="40"/>
      <c r="I22" s="105"/>
      <c r="J22" s="105"/>
      <c r="K22" s="41"/>
      <c r="L22" s="41"/>
      <c r="M22" s="105"/>
    </row>
    <row r="23" spans="1:19" ht="23" customHeight="1" x14ac:dyDescent="0.2">
      <c r="A23" s="218" t="s">
        <v>337</v>
      </c>
      <c r="B23" s="216"/>
      <c r="C23" s="216"/>
      <c r="D23" s="182" t="s">
        <v>323</v>
      </c>
      <c r="E23" s="328"/>
      <c r="F23" s="329"/>
      <c r="G23" s="330"/>
      <c r="H23" s="330"/>
      <c r="I23" s="331">
        <f t="shared" ref="I23" si="0">$M$8*G23</f>
        <v>0</v>
      </c>
      <c r="J23" s="332"/>
      <c r="K23" s="330"/>
      <c r="L23" s="330"/>
      <c r="M23" s="334">
        <f t="shared" ref="M23" si="1">$M$8*K23</f>
        <v>0</v>
      </c>
      <c r="N23" s="334"/>
    </row>
    <row r="24" spans="1:19" ht="23" customHeight="1" x14ac:dyDescent="0.2">
      <c r="A24" s="216" t="s">
        <v>105</v>
      </c>
      <c r="B24" s="216"/>
      <c r="C24" s="216"/>
      <c r="D24" s="217"/>
      <c r="E24" s="328"/>
      <c r="F24" s="329"/>
      <c r="G24" s="330">
        <v>0.01</v>
      </c>
      <c r="H24" s="330"/>
      <c r="I24" s="331">
        <f t="shared" ref="I24:I32" si="2">$M$8*G24</f>
        <v>0</v>
      </c>
      <c r="J24" s="332"/>
      <c r="K24" s="333"/>
      <c r="L24" s="333"/>
      <c r="M24" s="334">
        <f t="shared" ref="M24:M32" si="3">$M$8*K24</f>
        <v>0</v>
      </c>
      <c r="N24" s="334"/>
    </row>
    <row r="25" spans="1:19" s="40" customFormat="1" ht="23" customHeight="1" x14ac:dyDescent="0.2">
      <c r="A25" s="216" t="s">
        <v>109</v>
      </c>
      <c r="B25" s="216"/>
      <c r="C25" s="216"/>
      <c r="D25" s="216"/>
      <c r="E25" s="328"/>
      <c r="F25" s="329"/>
      <c r="G25" s="330">
        <f>IF($D$23="Yes",Lists!$C$19,IF($D$23="No",Lists!$C$22))</f>
        <v>0.03</v>
      </c>
      <c r="H25" s="330"/>
      <c r="I25" s="331">
        <f t="shared" si="2"/>
        <v>0</v>
      </c>
      <c r="J25" s="332"/>
      <c r="K25" s="333"/>
      <c r="L25" s="333"/>
      <c r="M25" s="334">
        <f>$M$8*K25</f>
        <v>0</v>
      </c>
      <c r="N25" s="334"/>
      <c r="P25" s="43"/>
      <c r="Q25" s="43"/>
      <c r="R25" s="43"/>
      <c r="S25" s="43"/>
    </row>
    <row r="26" spans="1:19" s="40" customFormat="1" ht="23" customHeight="1" x14ac:dyDescent="0.2">
      <c r="A26" s="216" t="s">
        <v>106</v>
      </c>
      <c r="B26" s="216"/>
      <c r="C26" s="216"/>
      <c r="D26" s="217"/>
      <c r="E26" s="328"/>
      <c r="F26" s="329"/>
      <c r="G26" s="330">
        <f>IF($D$23="Yes",Lists!$C$20,IF($D$23="No",Lists!$C$22))</f>
        <v>0.02</v>
      </c>
      <c r="H26" s="330"/>
      <c r="I26" s="331">
        <f t="shared" si="2"/>
        <v>0</v>
      </c>
      <c r="J26" s="332"/>
      <c r="K26" s="335"/>
      <c r="L26" s="336"/>
      <c r="M26" s="334">
        <f>$M$8*K26</f>
        <v>0</v>
      </c>
      <c r="N26" s="334"/>
      <c r="P26" s="43"/>
      <c r="Q26" s="43"/>
      <c r="R26" s="43"/>
      <c r="S26" s="43"/>
    </row>
    <row r="27" spans="1:19" s="40" customFormat="1" ht="23" customHeight="1" x14ac:dyDescent="0.2">
      <c r="A27" s="216" t="s">
        <v>107</v>
      </c>
      <c r="B27" s="216"/>
      <c r="C27" s="216"/>
      <c r="D27" s="217"/>
      <c r="E27" s="328"/>
      <c r="F27" s="329"/>
      <c r="G27" s="330">
        <f>IF($D$23="Yes",Lists!$C$18,IF($D$23="No",Lists!$C$22))</f>
        <v>0.04</v>
      </c>
      <c r="H27" s="330"/>
      <c r="I27" s="331">
        <f t="shared" si="2"/>
        <v>0</v>
      </c>
      <c r="J27" s="332"/>
      <c r="K27" s="333"/>
      <c r="L27" s="333"/>
      <c r="M27" s="334">
        <f t="shared" si="3"/>
        <v>0</v>
      </c>
      <c r="N27" s="334"/>
      <c r="P27" s="43"/>
      <c r="Q27" s="43"/>
      <c r="R27" s="43"/>
      <c r="S27" s="43"/>
    </row>
    <row r="28" spans="1:19" s="40" customFormat="1" ht="23" customHeight="1" x14ac:dyDescent="0.2">
      <c r="A28" s="216" t="s">
        <v>108</v>
      </c>
      <c r="B28" s="216"/>
      <c r="C28" s="216"/>
      <c r="D28" s="217"/>
      <c r="E28" s="328"/>
      <c r="F28" s="329"/>
      <c r="G28" s="330">
        <f>IF($D$23="Yes",Lists!$C$20,IF($D$23="No",Lists!$C$22))</f>
        <v>0.02</v>
      </c>
      <c r="H28" s="330"/>
      <c r="I28" s="331">
        <f t="shared" si="2"/>
        <v>0</v>
      </c>
      <c r="J28" s="332"/>
      <c r="K28" s="333"/>
      <c r="L28" s="333"/>
      <c r="M28" s="334">
        <f>$M$8*K28</f>
        <v>0</v>
      </c>
      <c r="N28" s="334"/>
      <c r="P28" s="43"/>
      <c r="Q28" s="43"/>
      <c r="R28" s="43"/>
      <c r="S28" s="43"/>
    </row>
    <row r="29" spans="1:19" s="40" customFormat="1" ht="23" customHeight="1" x14ac:dyDescent="0.2">
      <c r="A29" s="216" t="s">
        <v>83</v>
      </c>
      <c r="B29" s="216"/>
      <c r="C29" s="216"/>
      <c r="D29" s="217"/>
      <c r="E29" s="328"/>
      <c r="F29" s="329"/>
      <c r="G29" s="330">
        <f>IF($D$23="Yes",Lists!$C$21,IF($D$23="No",Lists!$C$22))</f>
        <v>0.01</v>
      </c>
      <c r="H29" s="330"/>
      <c r="I29" s="331">
        <f t="shared" ref="I29:I31" si="4">$M$8*G29</f>
        <v>0</v>
      </c>
      <c r="J29" s="332"/>
      <c r="K29" s="333"/>
      <c r="L29" s="333"/>
      <c r="M29" s="334">
        <f>$M$8*K29</f>
        <v>0</v>
      </c>
      <c r="N29" s="334"/>
      <c r="P29" s="43"/>
      <c r="Q29" s="43"/>
      <c r="R29" s="43"/>
      <c r="S29" s="43"/>
    </row>
    <row r="30" spans="1:19" s="40" customFormat="1" ht="23" customHeight="1" x14ac:dyDescent="0.2">
      <c r="A30" s="216" t="s">
        <v>225</v>
      </c>
      <c r="B30" s="216"/>
      <c r="C30" s="216"/>
      <c r="D30" s="217"/>
      <c r="E30" s="328"/>
      <c r="F30" s="329"/>
      <c r="G30" s="330">
        <f>IF($D$23="Yes",Lists!$C$21,IF($D$23="No",Lists!$C$22))</f>
        <v>0.01</v>
      </c>
      <c r="H30" s="330"/>
      <c r="I30" s="331">
        <f t="shared" si="4"/>
        <v>0</v>
      </c>
      <c r="J30" s="332"/>
      <c r="K30" s="333"/>
      <c r="L30" s="333"/>
      <c r="M30" s="172"/>
      <c r="N30" s="172"/>
      <c r="P30" s="43"/>
      <c r="Q30" s="43"/>
      <c r="R30" s="43"/>
      <c r="S30" s="43"/>
    </row>
    <row r="31" spans="1:19" s="40" customFormat="1" ht="23" customHeight="1" x14ac:dyDescent="0.2">
      <c r="A31" s="216" t="s">
        <v>303</v>
      </c>
      <c r="B31" s="216"/>
      <c r="C31" s="216"/>
      <c r="D31" s="217"/>
      <c r="E31" s="328"/>
      <c r="F31" s="329"/>
      <c r="G31" s="330">
        <f>IF($D$23="Yes",Lists!$C$21,IF($D$23="No",Lists!$C$22))</f>
        <v>0.01</v>
      </c>
      <c r="H31" s="330"/>
      <c r="I31" s="331">
        <f t="shared" si="4"/>
        <v>0</v>
      </c>
      <c r="J31" s="332"/>
      <c r="K31" s="333"/>
      <c r="L31" s="333"/>
      <c r="M31" s="172"/>
      <c r="N31" s="172"/>
      <c r="P31" s="43"/>
      <c r="Q31" s="43"/>
      <c r="R31" s="43"/>
      <c r="S31" s="43"/>
    </row>
    <row r="32" spans="1:19" s="40" customFormat="1" ht="23" customHeight="1" x14ac:dyDescent="0.2">
      <c r="A32" s="218" t="s">
        <v>94</v>
      </c>
      <c r="B32" s="218"/>
      <c r="C32" s="218"/>
      <c r="D32" s="219"/>
      <c r="E32" s="328"/>
      <c r="F32" s="329"/>
      <c r="G32" s="330"/>
      <c r="H32" s="330"/>
      <c r="I32" s="331">
        <f t="shared" si="2"/>
        <v>0</v>
      </c>
      <c r="J32" s="332"/>
      <c r="K32" s="333"/>
      <c r="L32" s="333"/>
      <c r="M32" s="334">
        <f t="shared" si="3"/>
        <v>0</v>
      </c>
      <c r="N32" s="334"/>
      <c r="P32" s="43"/>
      <c r="Q32" s="43"/>
      <c r="R32" s="43"/>
      <c r="S32" s="43"/>
    </row>
    <row r="33" spans="1:19" s="40" customFormat="1" ht="6" customHeight="1" x14ac:dyDescent="0.2">
      <c r="A33" s="39"/>
      <c r="I33" s="105"/>
      <c r="J33" s="105"/>
      <c r="K33" s="41"/>
      <c r="L33" s="41"/>
      <c r="M33" s="105"/>
      <c r="N33" s="105"/>
      <c r="P33" s="43"/>
      <c r="Q33" s="43"/>
      <c r="R33" s="43"/>
      <c r="S33" s="43"/>
    </row>
    <row r="34" spans="1:19" s="40" customFormat="1" ht="70" customHeight="1" x14ac:dyDescent="0.2">
      <c r="A34" s="337" t="s">
        <v>334</v>
      </c>
      <c r="B34" s="338"/>
      <c r="C34" s="338"/>
      <c r="D34" s="338"/>
      <c r="E34" s="339"/>
      <c r="F34" s="339"/>
      <c r="G34" s="339"/>
      <c r="H34" s="339"/>
      <c r="I34" s="339"/>
      <c r="J34" s="339"/>
      <c r="K34" s="339"/>
      <c r="L34" s="339"/>
      <c r="M34" s="339"/>
      <c r="N34" s="339"/>
      <c r="P34" s="43"/>
      <c r="Q34" s="43"/>
      <c r="R34" s="43"/>
      <c r="S34" s="43"/>
    </row>
    <row r="35" spans="1:19" s="40" customFormat="1" ht="10" customHeight="1" x14ac:dyDescent="0.2">
      <c r="A35" s="39"/>
      <c r="I35" s="105"/>
      <c r="J35" s="105"/>
      <c r="K35" s="41"/>
      <c r="L35" s="41"/>
      <c r="M35" s="105"/>
      <c r="N35" s="105"/>
      <c r="P35" s="43"/>
      <c r="Q35" s="43"/>
      <c r="R35" s="43"/>
      <c r="S35" s="43"/>
    </row>
    <row r="36" spans="1:19" s="40" customFormat="1" ht="23" customHeight="1" x14ac:dyDescent="0.2">
      <c r="A36" s="231" t="s">
        <v>298</v>
      </c>
      <c r="B36" s="231"/>
      <c r="C36" s="231"/>
      <c r="D36" s="231"/>
      <c r="E36" s="232" t="s">
        <v>299</v>
      </c>
      <c r="F36" s="232"/>
      <c r="G36" s="322">
        <f>SUM(G38:H41)</f>
        <v>3.0000000000000002E-2</v>
      </c>
      <c r="H36" s="322"/>
      <c r="I36" s="322">
        <f>$M$8*G36</f>
        <v>0</v>
      </c>
      <c r="J36" s="322"/>
      <c r="K36" s="322">
        <f>SUM(K38:L42)</f>
        <v>0</v>
      </c>
      <c r="L36" s="322"/>
      <c r="M36" s="323">
        <f>$M$8*K36</f>
        <v>0</v>
      </c>
      <c r="N36" s="323"/>
      <c r="P36" s="43"/>
      <c r="Q36" s="43"/>
      <c r="R36" s="43"/>
      <c r="S36" s="43"/>
    </row>
    <row r="37" spans="1:19" s="40" customFormat="1" ht="6" customHeight="1" x14ac:dyDescent="0.2">
      <c r="A37" s="39"/>
      <c r="I37" s="105"/>
      <c r="J37" s="105"/>
      <c r="K37" s="41"/>
      <c r="L37" s="41"/>
      <c r="M37" s="105"/>
      <c r="N37" s="105"/>
      <c r="P37" s="43"/>
      <c r="Q37" s="43"/>
      <c r="R37" s="43"/>
      <c r="S37" s="43"/>
    </row>
    <row r="38" spans="1:19" s="40" customFormat="1" ht="23" customHeight="1" x14ac:dyDescent="0.2">
      <c r="A38" s="216" t="s">
        <v>300</v>
      </c>
      <c r="B38" s="216"/>
      <c r="C38" s="216"/>
      <c r="D38" s="216"/>
      <c r="E38" s="328"/>
      <c r="F38" s="329"/>
      <c r="G38" s="330">
        <f>IF($D$23="Yes",Lists!$D$80,IF($D$23="No",Lists!$C$21))</f>
        <v>5.0000000000000001E-3</v>
      </c>
      <c r="H38" s="330"/>
      <c r="I38" s="331">
        <f t="shared" ref="I38:I39" si="5">$M$8*G38</f>
        <v>0</v>
      </c>
      <c r="J38" s="332"/>
      <c r="K38" s="335"/>
      <c r="L38" s="336"/>
      <c r="M38" s="334">
        <f t="shared" ref="M38:M39" si="6">$M$8*K38</f>
        <v>0</v>
      </c>
      <c r="N38" s="334"/>
      <c r="P38" s="43"/>
      <c r="Q38" s="43"/>
      <c r="R38" s="43"/>
      <c r="S38" s="43"/>
    </row>
    <row r="39" spans="1:19" s="40" customFormat="1" ht="23" customHeight="1" x14ac:dyDescent="0.2">
      <c r="A39" s="216" t="s">
        <v>301</v>
      </c>
      <c r="B39" s="216"/>
      <c r="C39" s="216"/>
      <c r="D39" s="216"/>
      <c r="E39" s="328"/>
      <c r="F39" s="329"/>
      <c r="G39" s="330">
        <v>0.01</v>
      </c>
      <c r="H39" s="330"/>
      <c r="I39" s="331">
        <f t="shared" si="5"/>
        <v>0</v>
      </c>
      <c r="J39" s="332"/>
      <c r="K39" s="335"/>
      <c r="L39" s="336"/>
      <c r="M39" s="334">
        <f t="shared" si="6"/>
        <v>0</v>
      </c>
      <c r="N39" s="334"/>
      <c r="P39" s="43"/>
      <c r="Q39" s="43"/>
      <c r="R39" s="43"/>
      <c r="S39" s="43"/>
    </row>
    <row r="40" spans="1:19" s="40" customFormat="1" ht="23" customHeight="1" x14ac:dyDescent="0.2">
      <c r="A40" s="216" t="s">
        <v>17</v>
      </c>
      <c r="B40" s="216"/>
      <c r="C40" s="216"/>
      <c r="D40" s="217"/>
      <c r="E40" s="328"/>
      <c r="F40" s="329"/>
      <c r="G40" s="330">
        <f>IF($D$23="Yes",Lists!$D$78,IF($D$23="No",Lists!$C$20))</f>
        <v>0.01</v>
      </c>
      <c r="H40" s="330"/>
      <c r="I40" s="167"/>
      <c r="J40" s="168"/>
      <c r="K40" s="335"/>
      <c r="L40" s="336"/>
      <c r="M40" s="172"/>
      <c r="N40" s="172"/>
      <c r="P40" s="43"/>
      <c r="Q40" s="43"/>
      <c r="R40" s="43"/>
      <c r="S40" s="43"/>
    </row>
    <row r="41" spans="1:19" s="40" customFormat="1" ht="23" customHeight="1" x14ac:dyDescent="0.2">
      <c r="A41" s="216" t="s">
        <v>302</v>
      </c>
      <c r="B41" s="216"/>
      <c r="C41" s="216"/>
      <c r="D41" s="216"/>
      <c r="E41" s="328"/>
      <c r="F41" s="329"/>
      <c r="G41" s="330">
        <f>IF($D$23="Yes",Lists!$D$80,IF($D$23="No",Lists!$C$21))</f>
        <v>5.0000000000000001E-3</v>
      </c>
      <c r="H41" s="330"/>
      <c r="I41" s="331">
        <f t="shared" ref="I41:I42" si="7">$M$8*G41</f>
        <v>0</v>
      </c>
      <c r="J41" s="332"/>
      <c r="K41" s="335"/>
      <c r="L41" s="336"/>
      <c r="M41" s="334">
        <f t="shared" ref="M41:M42" si="8">$M$8*K41</f>
        <v>0</v>
      </c>
      <c r="N41" s="334"/>
      <c r="P41" s="43"/>
      <c r="Q41" s="43"/>
      <c r="R41" s="43"/>
      <c r="S41" s="43"/>
    </row>
    <row r="42" spans="1:19" s="40" customFormat="1" ht="23" customHeight="1" x14ac:dyDescent="0.2">
      <c r="A42" s="218" t="s">
        <v>94</v>
      </c>
      <c r="B42" s="218"/>
      <c r="C42" s="218"/>
      <c r="D42" s="219"/>
      <c r="E42" s="328"/>
      <c r="F42" s="329"/>
      <c r="G42" s="330"/>
      <c r="H42" s="330"/>
      <c r="I42" s="331">
        <f t="shared" si="7"/>
        <v>0</v>
      </c>
      <c r="J42" s="332"/>
      <c r="K42" s="333"/>
      <c r="L42" s="333"/>
      <c r="M42" s="334">
        <f t="shared" si="8"/>
        <v>0</v>
      </c>
      <c r="N42" s="334"/>
      <c r="P42" s="43"/>
      <c r="Q42" s="43"/>
      <c r="R42" s="43"/>
      <c r="S42" s="43"/>
    </row>
    <row r="43" spans="1:19" s="40" customFormat="1" ht="10" customHeight="1" x14ac:dyDescent="0.2">
      <c r="A43" s="39"/>
      <c r="I43" s="105"/>
      <c r="J43" s="105"/>
      <c r="K43" s="41"/>
      <c r="L43" s="41"/>
      <c r="M43" s="105"/>
      <c r="N43" s="105"/>
      <c r="P43" s="43"/>
      <c r="Q43" s="43"/>
      <c r="R43" s="43"/>
      <c r="S43" s="43"/>
    </row>
    <row r="44" spans="1:19" s="40" customFormat="1" ht="70" customHeight="1" x14ac:dyDescent="0.2">
      <c r="A44" s="338" t="s">
        <v>85</v>
      </c>
      <c r="B44" s="338"/>
      <c r="C44" s="338"/>
      <c r="D44" s="338"/>
      <c r="E44" s="339"/>
      <c r="F44" s="339"/>
      <c r="G44" s="339"/>
      <c r="H44" s="339"/>
      <c r="I44" s="339"/>
      <c r="J44" s="339"/>
      <c r="K44" s="339"/>
      <c r="L44" s="339"/>
      <c r="M44" s="339"/>
      <c r="N44" s="339"/>
      <c r="P44" s="43"/>
      <c r="Q44" s="43"/>
      <c r="R44" s="43"/>
      <c r="S44" s="43"/>
    </row>
    <row r="45" spans="1:19" s="40" customFormat="1" ht="10" customHeight="1" x14ac:dyDescent="0.2">
      <c r="A45" s="39"/>
      <c r="I45" s="105"/>
      <c r="J45" s="105"/>
      <c r="K45" s="41"/>
      <c r="L45" s="41"/>
      <c r="M45" s="105"/>
      <c r="N45" s="105"/>
      <c r="P45" s="43"/>
      <c r="Q45" s="43"/>
      <c r="R45" s="43"/>
      <c r="S45" s="43"/>
    </row>
    <row r="46" spans="1:19" s="40" customFormat="1" ht="23" customHeight="1" x14ac:dyDescent="0.2">
      <c r="A46" s="231" t="s">
        <v>7</v>
      </c>
      <c r="B46" s="231"/>
      <c r="C46" s="231"/>
      <c r="D46" s="231"/>
      <c r="E46" s="232" t="s">
        <v>285</v>
      </c>
      <c r="F46" s="232"/>
      <c r="G46" s="322">
        <f>SUM(G48:H65)</f>
        <v>0.16</v>
      </c>
      <c r="H46" s="322"/>
      <c r="I46" s="322">
        <f>$M$8*G46</f>
        <v>0</v>
      </c>
      <c r="J46" s="322"/>
      <c r="K46" s="322">
        <f>SUM(K48:L66)</f>
        <v>0</v>
      </c>
      <c r="L46" s="322"/>
      <c r="M46" s="323">
        <f>$M$8*K46</f>
        <v>0</v>
      </c>
      <c r="N46" s="323"/>
      <c r="P46" s="43"/>
      <c r="Q46" s="43"/>
      <c r="R46" s="43"/>
      <c r="S46" s="43"/>
    </row>
    <row r="47" spans="1:19" s="40" customFormat="1" ht="6" customHeight="1" x14ac:dyDescent="0.2">
      <c r="A47" s="39"/>
      <c r="I47" s="105"/>
      <c r="J47" s="105"/>
      <c r="K47" s="41"/>
      <c r="L47" s="41"/>
      <c r="M47" s="105"/>
      <c r="N47" s="105"/>
      <c r="P47" s="43"/>
      <c r="Q47" s="43"/>
      <c r="R47" s="43"/>
      <c r="S47" s="43"/>
    </row>
    <row r="48" spans="1:19" s="40" customFormat="1" ht="23" customHeight="1" x14ac:dyDescent="0.2">
      <c r="A48" s="216" t="s">
        <v>88</v>
      </c>
      <c r="B48" s="216"/>
      <c r="C48" s="216"/>
      <c r="D48" s="216"/>
      <c r="E48" s="328"/>
      <c r="F48" s="329"/>
      <c r="G48" s="340">
        <v>0.01</v>
      </c>
      <c r="H48" s="341"/>
      <c r="I48" s="331">
        <f t="shared" ref="I48:I66" si="9">$M$8*G48</f>
        <v>0</v>
      </c>
      <c r="J48" s="332"/>
      <c r="K48" s="335"/>
      <c r="L48" s="336"/>
      <c r="M48" s="334">
        <f t="shared" ref="M48:M66" si="10">$M$8*K48</f>
        <v>0</v>
      </c>
      <c r="N48" s="334"/>
      <c r="P48" s="43"/>
      <c r="Q48" s="43"/>
      <c r="R48" s="43"/>
      <c r="S48" s="43"/>
    </row>
    <row r="49" spans="1:19" s="40" customFormat="1" ht="23" customHeight="1" x14ac:dyDescent="0.2">
      <c r="A49" s="216" t="s">
        <v>226</v>
      </c>
      <c r="B49" s="216"/>
      <c r="C49" s="216"/>
      <c r="D49" s="216"/>
      <c r="E49" s="328"/>
      <c r="F49" s="329"/>
      <c r="G49" s="340">
        <v>0.01</v>
      </c>
      <c r="H49" s="341"/>
      <c r="I49" s="331">
        <f t="shared" si="9"/>
        <v>0</v>
      </c>
      <c r="J49" s="332"/>
      <c r="K49" s="333"/>
      <c r="L49" s="333"/>
      <c r="M49" s="334">
        <f t="shared" si="10"/>
        <v>0</v>
      </c>
      <c r="N49" s="334"/>
      <c r="P49" s="43"/>
      <c r="Q49" s="43"/>
      <c r="R49" s="43"/>
      <c r="S49" s="43"/>
    </row>
    <row r="50" spans="1:19" s="40" customFormat="1" ht="23" customHeight="1" x14ac:dyDescent="0.2">
      <c r="A50" s="216" t="s">
        <v>227</v>
      </c>
      <c r="B50" s="216"/>
      <c r="C50" s="216"/>
      <c r="D50" s="217"/>
      <c r="E50" s="328"/>
      <c r="F50" s="329"/>
      <c r="G50" s="330">
        <v>0.01</v>
      </c>
      <c r="H50" s="330"/>
      <c r="I50" s="167"/>
      <c r="J50" s="168"/>
      <c r="K50" s="333"/>
      <c r="L50" s="333"/>
      <c r="M50" s="172"/>
      <c r="N50" s="172"/>
      <c r="P50" s="43"/>
      <c r="Q50" s="43"/>
      <c r="R50" s="43"/>
      <c r="S50" s="43"/>
    </row>
    <row r="51" spans="1:19" s="40" customFormat="1" ht="23" customHeight="1" x14ac:dyDescent="0.2">
      <c r="A51" s="216" t="s">
        <v>90</v>
      </c>
      <c r="B51" s="216"/>
      <c r="C51" s="216"/>
      <c r="D51" s="216"/>
      <c r="E51" s="328"/>
      <c r="F51" s="329"/>
      <c r="G51" s="330">
        <v>0.02</v>
      </c>
      <c r="H51" s="330"/>
      <c r="I51" s="331">
        <f t="shared" si="9"/>
        <v>0</v>
      </c>
      <c r="J51" s="332"/>
      <c r="K51" s="333"/>
      <c r="L51" s="333"/>
      <c r="M51" s="334">
        <f t="shared" si="10"/>
        <v>0</v>
      </c>
      <c r="N51" s="334"/>
      <c r="P51" s="43"/>
      <c r="Q51" s="43"/>
      <c r="R51" s="43"/>
      <c r="S51" s="43"/>
    </row>
    <row r="52" spans="1:19" s="40" customFormat="1" ht="23" customHeight="1" x14ac:dyDescent="0.2">
      <c r="A52" s="216" t="s">
        <v>86</v>
      </c>
      <c r="B52" s="216"/>
      <c r="C52" s="216"/>
      <c r="D52" s="216"/>
      <c r="E52" s="328"/>
      <c r="F52" s="329"/>
      <c r="G52" s="330">
        <v>5.0000000000000001E-3</v>
      </c>
      <c r="H52" s="330"/>
      <c r="I52" s="331">
        <f t="shared" si="9"/>
        <v>0</v>
      </c>
      <c r="J52" s="332"/>
      <c r="K52" s="335"/>
      <c r="L52" s="336"/>
      <c r="M52" s="334">
        <f t="shared" si="10"/>
        <v>0</v>
      </c>
      <c r="N52" s="334"/>
      <c r="P52" s="43"/>
      <c r="Q52" s="43"/>
      <c r="R52" s="43"/>
      <c r="S52" s="43"/>
    </row>
    <row r="53" spans="1:19" s="40" customFormat="1" ht="23" customHeight="1" x14ac:dyDescent="0.2">
      <c r="A53" s="216" t="s">
        <v>87</v>
      </c>
      <c r="B53" s="216"/>
      <c r="C53" s="216"/>
      <c r="D53" s="216"/>
      <c r="E53" s="328"/>
      <c r="F53" s="329"/>
      <c r="G53" s="330">
        <v>0.02</v>
      </c>
      <c r="H53" s="330"/>
      <c r="I53" s="331">
        <f t="shared" si="9"/>
        <v>0</v>
      </c>
      <c r="J53" s="332"/>
      <c r="K53" s="333"/>
      <c r="L53" s="333"/>
      <c r="M53" s="334">
        <f t="shared" si="10"/>
        <v>0</v>
      </c>
      <c r="N53" s="334"/>
      <c r="P53" s="43"/>
      <c r="Q53" s="43"/>
      <c r="R53" s="43"/>
      <c r="S53" s="43"/>
    </row>
    <row r="54" spans="1:19" s="40" customFormat="1" ht="23" customHeight="1" x14ac:dyDescent="0.2">
      <c r="A54" s="216" t="s">
        <v>340</v>
      </c>
      <c r="B54" s="216"/>
      <c r="C54" s="216"/>
      <c r="D54" s="182" t="s">
        <v>324</v>
      </c>
      <c r="E54" s="328"/>
      <c r="F54" s="329"/>
      <c r="G54" s="330">
        <f>IF($D$54="Yes",Lists!$C$21,IF($D$54="No",Lists!$C$22))</f>
        <v>0</v>
      </c>
      <c r="H54" s="330"/>
      <c r="I54" s="331">
        <f t="shared" si="9"/>
        <v>0</v>
      </c>
      <c r="J54" s="332"/>
      <c r="K54" s="333"/>
      <c r="L54" s="333"/>
      <c r="M54" s="172"/>
      <c r="N54" s="172"/>
      <c r="P54" s="43"/>
      <c r="Q54" s="43"/>
      <c r="R54" s="43"/>
      <c r="S54" s="43"/>
    </row>
    <row r="55" spans="1:19" s="40" customFormat="1" ht="23" customHeight="1" x14ac:dyDescent="0.2">
      <c r="A55" s="216" t="s">
        <v>91</v>
      </c>
      <c r="B55" s="216"/>
      <c r="C55" s="216"/>
      <c r="D55" s="217"/>
      <c r="E55" s="328"/>
      <c r="F55" s="329"/>
      <c r="G55" s="340">
        <v>0.01</v>
      </c>
      <c r="H55" s="341"/>
      <c r="I55" s="331">
        <f t="shared" si="9"/>
        <v>0</v>
      </c>
      <c r="J55" s="332"/>
      <c r="K55" s="333"/>
      <c r="L55" s="333"/>
      <c r="M55" s="172"/>
      <c r="N55" s="172"/>
      <c r="P55" s="43"/>
      <c r="Q55" s="43"/>
      <c r="R55" s="43"/>
      <c r="S55" s="43"/>
    </row>
    <row r="56" spans="1:19" s="40" customFormat="1" ht="23" customHeight="1" x14ac:dyDescent="0.2">
      <c r="A56" s="216" t="s">
        <v>89</v>
      </c>
      <c r="B56" s="216"/>
      <c r="C56" s="216"/>
      <c r="D56" s="217"/>
      <c r="E56" s="328"/>
      <c r="F56" s="329"/>
      <c r="G56" s="340">
        <v>0.01</v>
      </c>
      <c r="H56" s="341"/>
      <c r="I56" s="167">
        <f t="shared" si="9"/>
        <v>0</v>
      </c>
      <c r="J56" s="168"/>
      <c r="K56" s="335"/>
      <c r="L56" s="336"/>
      <c r="M56" s="172"/>
      <c r="N56" s="172"/>
      <c r="P56" s="43"/>
      <c r="Q56" s="43"/>
      <c r="R56" s="43"/>
      <c r="S56" s="43"/>
    </row>
    <row r="57" spans="1:19" ht="23" customHeight="1" x14ac:dyDescent="0.2">
      <c r="A57" s="216" t="s">
        <v>304</v>
      </c>
      <c r="B57" s="216"/>
      <c r="C57" s="216"/>
      <c r="D57" s="217"/>
      <c r="E57" s="328"/>
      <c r="F57" s="329"/>
      <c r="G57" s="340">
        <v>0.01</v>
      </c>
      <c r="H57" s="341"/>
      <c r="I57" s="167">
        <f t="shared" si="9"/>
        <v>0</v>
      </c>
      <c r="J57" s="168"/>
      <c r="K57" s="335"/>
      <c r="L57" s="336"/>
      <c r="M57" s="334">
        <f>$M$8*K57</f>
        <v>0</v>
      </c>
      <c r="N57" s="334"/>
    </row>
    <row r="58" spans="1:19" ht="23" customHeight="1" x14ac:dyDescent="0.2">
      <c r="A58" s="216" t="s">
        <v>228</v>
      </c>
      <c r="B58" s="216"/>
      <c r="C58" s="216"/>
      <c r="D58" s="217"/>
      <c r="E58" s="328"/>
      <c r="F58" s="329"/>
      <c r="G58" s="340">
        <v>0.01</v>
      </c>
      <c r="H58" s="341"/>
      <c r="I58" s="167">
        <f t="shared" si="9"/>
        <v>0</v>
      </c>
      <c r="J58" s="168"/>
      <c r="K58" s="335"/>
      <c r="L58" s="336"/>
      <c r="M58" s="334">
        <f t="shared" si="10"/>
        <v>0</v>
      </c>
      <c r="N58" s="334"/>
    </row>
    <row r="59" spans="1:19" ht="23" customHeight="1" x14ac:dyDescent="0.2">
      <c r="A59" s="342" t="s">
        <v>233</v>
      </c>
      <c r="B59" s="342"/>
      <c r="C59" s="342"/>
      <c r="D59" s="342"/>
      <c r="E59" s="343"/>
      <c r="F59" s="344"/>
      <c r="G59" s="345"/>
      <c r="H59" s="345"/>
      <c r="I59" s="346">
        <f t="shared" si="9"/>
        <v>0</v>
      </c>
      <c r="J59" s="347"/>
      <c r="K59" s="345"/>
      <c r="L59" s="345"/>
      <c r="M59" s="334">
        <f t="shared" si="10"/>
        <v>0</v>
      </c>
      <c r="N59" s="334"/>
    </row>
    <row r="60" spans="1:19" ht="23" customHeight="1" x14ac:dyDescent="0.2">
      <c r="A60" s="216" t="s">
        <v>229</v>
      </c>
      <c r="B60" s="216"/>
      <c r="C60" s="216"/>
      <c r="D60" s="217"/>
      <c r="E60" s="328"/>
      <c r="F60" s="329"/>
      <c r="G60" s="340">
        <v>0.01</v>
      </c>
      <c r="H60" s="341"/>
      <c r="I60" s="167"/>
      <c r="J60" s="168"/>
      <c r="K60" s="335"/>
      <c r="L60" s="336"/>
      <c r="M60" s="172"/>
      <c r="N60" s="172"/>
    </row>
    <row r="61" spans="1:19" ht="23" customHeight="1" x14ac:dyDescent="0.2">
      <c r="A61" s="216" t="s">
        <v>287</v>
      </c>
      <c r="B61" s="216"/>
      <c r="C61" s="216"/>
      <c r="D61" s="217"/>
      <c r="E61" s="328"/>
      <c r="F61" s="329"/>
      <c r="G61" s="330">
        <v>5.0000000000000001E-3</v>
      </c>
      <c r="H61" s="330"/>
      <c r="I61" s="331">
        <f t="shared" ref="I61" si="11">$M$8*G61</f>
        <v>0</v>
      </c>
      <c r="J61" s="332"/>
      <c r="K61" s="335"/>
      <c r="L61" s="336"/>
      <c r="M61" s="172"/>
      <c r="N61" s="172"/>
    </row>
    <row r="62" spans="1:19" ht="23" customHeight="1" x14ac:dyDescent="0.2">
      <c r="A62" s="216" t="s">
        <v>288</v>
      </c>
      <c r="B62" s="216"/>
      <c r="C62" s="216"/>
      <c r="D62" s="217"/>
      <c r="E62" s="328"/>
      <c r="F62" s="329"/>
      <c r="G62" s="340">
        <v>5.0000000000000001E-3</v>
      </c>
      <c r="H62" s="341"/>
      <c r="I62" s="167"/>
      <c r="J62" s="168"/>
      <c r="K62" s="335"/>
      <c r="L62" s="336"/>
      <c r="M62" s="172"/>
      <c r="N62" s="172"/>
    </row>
    <row r="63" spans="1:19" ht="23" customHeight="1" x14ac:dyDescent="0.2">
      <c r="A63" s="216" t="s">
        <v>230</v>
      </c>
      <c r="B63" s="216"/>
      <c r="C63" s="216"/>
      <c r="D63" s="217"/>
      <c r="E63" s="328"/>
      <c r="F63" s="329"/>
      <c r="G63" s="340">
        <v>0.01</v>
      </c>
      <c r="H63" s="341"/>
      <c r="I63" s="167"/>
      <c r="J63" s="168"/>
      <c r="K63" s="335"/>
      <c r="L63" s="336"/>
      <c r="M63" s="172"/>
      <c r="N63" s="172"/>
    </row>
    <row r="64" spans="1:19" ht="23" customHeight="1" x14ac:dyDescent="0.2">
      <c r="A64" s="216" t="s">
        <v>231</v>
      </c>
      <c r="B64" s="216"/>
      <c r="C64" s="216"/>
      <c r="D64" s="217"/>
      <c r="E64" s="328"/>
      <c r="F64" s="329"/>
      <c r="G64" s="340">
        <v>5.0000000000000001E-3</v>
      </c>
      <c r="H64" s="341"/>
      <c r="I64" s="167"/>
      <c r="J64" s="168"/>
      <c r="K64" s="335"/>
      <c r="L64" s="336"/>
      <c r="M64" s="172"/>
      <c r="N64" s="172"/>
    </row>
    <row r="65" spans="1:18" ht="23" customHeight="1" x14ac:dyDescent="0.2">
      <c r="A65" s="216" t="s">
        <v>232</v>
      </c>
      <c r="B65" s="216"/>
      <c r="C65" s="216"/>
      <c r="D65" s="217"/>
      <c r="E65" s="328"/>
      <c r="F65" s="329"/>
      <c r="G65" s="330">
        <v>0.01</v>
      </c>
      <c r="H65" s="330"/>
      <c r="I65" s="167"/>
      <c r="J65" s="168"/>
      <c r="K65" s="335"/>
      <c r="L65" s="336"/>
      <c r="M65" s="172"/>
      <c r="N65" s="172"/>
    </row>
    <row r="66" spans="1:18" ht="23" customHeight="1" x14ac:dyDescent="0.2">
      <c r="A66" s="218" t="s">
        <v>94</v>
      </c>
      <c r="B66" s="218"/>
      <c r="C66" s="218"/>
      <c r="D66" s="219"/>
      <c r="E66" s="328"/>
      <c r="F66" s="329"/>
      <c r="G66" s="330"/>
      <c r="H66" s="330"/>
      <c r="I66" s="331">
        <f t="shared" si="9"/>
        <v>0</v>
      </c>
      <c r="J66" s="332"/>
      <c r="K66" s="333"/>
      <c r="L66" s="333"/>
      <c r="M66" s="334">
        <f t="shared" si="10"/>
        <v>0</v>
      </c>
      <c r="N66" s="334"/>
    </row>
    <row r="67" spans="1:18" ht="6" customHeight="1" x14ac:dyDescent="0.2">
      <c r="A67" s="47"/>
      <c r="B67" s="48"/>
      <c r="C67" s="48"/>
      <c r="D67" s="48"/>
      <c r="E67" s="48"/>
      <c r="F67" s="48"/>
      <c r="G67" s="48"/>
      <c r="H67" s="48"/>
      <c r="I67" s="106"/>
      <c r="J67" s="106"/>
      <c r="K67" s="49"/>
      <c r="L67" s="49"/>
      <c r="M67" s="106"/>
      <c r="N67" s="106"/>
      <c r="O67" s="48"/>
      <c r="P67" s="50"/>
      <c r="Q67" s="50"/>
      <c r="R67" s="50"/>
    </row>
    <row r="68" spans="1:18" ht="115" customHeight="1" x14ac:dyDescent="0.2">
      <c r="A68" s="348" t="s">
        <v>85</v>
      </c>
      <c r="B68" s="348"/>
      <c r="C68" s="348"/>
      <c r="D68" s="348"/>
      <c r="E68" s="339"/>
      <c r="F68" s="339"/>
      <c r="G68" s="339"/>
      <c r="H68" s="339"/>
      <c r="I68" s="339"/>
      <c r="J68" s="339"/>
      <c r="K68" s="339"/>
      <c r="L68" s="339"/>
      <c r="M68" s="339"/>
      <c r="N68" s="339"/>
      <c r="O68" s="48"/>
      <c r="P68" s="50"/>
      <c r="Q68" s="50"/>
      <c r="R68" s="50"/>
    </row>
    <row r="69" spans="1:18" ht="10" customHeight="1" x14ac:dyDescent="0.2">
      <c r="A69" s="47"/>
      <c r="B69" s="48"/>
      <c r="C69" s="48"/>
      <c r="D69" s="48"/>
      <c r="E69" s="48"/>
      <c r="F69" s="48"/>
      <c r="G69" s="48"/>
      <c r="H69" s="48"/>
      <c r="I69" s="106"/>
      <c r="J69" s="106"/>
      <c r="K69" s="49"/>
      <c r="L69" s="49"/>
      <c r="M69" s="106"/>
      <c r="N69" s="106"/>
      <c r="O69" s="48"/>
      <c r="P69" s="50"/>
      <c r="Q69" s="50"/>
      <c r="R69" s="50"/>
    </row>
    <row r="70" spans="1:18" ht="23" customHeight="1" x14ac:dyDescent="0.2">
      <c r="A70" s="231" t="s">
        <v>47</v>
      </c>
      <c r="B70" s="231"/>
      <c r="C70" s="231"/>
      <c r="D70" s="231"/>
      <c r="E70" s="232" t="s">
        <v>286</v>
      </c>
      <c r="F70" s="232"/>
      <c r="G70" s="322">
        <f>SUM(G72:J86)</f>
        <v>0.15999999999999998</v>
      </c>
      <c r="H70" s="322"/>
      <c r="I70" s="322">
        <f>$M$8*G70</f>
        <v>0</v>
      </c>
      <c r="J70" s="322"/>
      <c r="K70" s="322">
        <f>SUM(K72:L87)</f>
        <v>0</v>
      </c>
      <c r="L70" s="322"/>
      <c r="M70" s="323">
        <f>$M$8*K70</f>
        <v>0</v>
      </c>
      <c r="N70" s="323"/>
    </row>
    <row r="71" spans="1:18" ht="6" customHeight="1" x14ac:dyDescent="0.2">
      <c r="A71" s="39"/>
      <c r="B71" s="40"/>
      <c r="C71" s="40"/>
      <c r="D71" s="40"/>
      <c r="E71" s="40"/>
      <c r="F71" s="40"/>
      <c r="G71" s="40"/>
      <c r="H71" s="40"/>
      <c r="I71" s="105"/>
      <c r="J71" s="105"/>
      <c r="K71" s="41"/>
      <c r="L71" s="41"/>
      <c r="M71" s="105"/>
    </row>
    <row r="72" spans="1:18" ht="23" customHeight="1" x14ac:dyDescent="0.2">
      <c r="A72" s="216" t="s">
        <v>234</v>
      </c>
      <c r="B72" s="216"/>
      <c r="C72" s="216"/>
      <c r="D72" s="216"/>
      <c r="E72" s="328"/>
      <c r="F72" s="329"/>
      <c r="G72" s="330">
        <f>IF($D$54="Yes",Lists!$C$21,IF($D$54="No",Lists!$D$76))</f>
        <v>1.4999999999999999E-2</v>
      </c>
      <c r="H72" s="330"/>
      <c r="I72" s="331">
        <f t="shared" ref="I72:I87" si="12">$M$8*G72</f>
        <v>0</v>
      </c>
      <c r="J72" s="332"/>
      <c r="K72" s="333"/>
      <c r="L72" s="333"/>
      <c r="M72" s="334">
        <f t="shared" ref="M72:M87" si="13">$M$8*K72</f>
        <v>0</v>
      </c>
      <c r="N72" s="334"/>
    </row>
    <row r="73" spans="1:18" ht="23" customHeight="1" x14ac:dyDescent="0.2">
      <c r="A73" s="216" t="s">
        <v>235</v>
      </c>
      <c r="B73" s="216"/>
      <c r="C73" s="216"/>
      <c r="D73" s="216"/>
      <c r="E73" s="328"/>
      <c r="F73" s="329"/>
      <c r="G73" s="330">
        <f>IF($D$54="Yes",Lists!$C$21,IF($D$54="No",Lists!$D$76))</f>
        <v>1.4999999999999999E-2</v>
      </c>
      <c r="H73" s="330"/>
      <c r="I73" s="331">
        <f t="shared" si="12"/>
        <v>0</v>
      </c>
      <c r="J73" s="332"/>
      <c r="K73" s="333"/>
      <c r="L73" s="333"/>
      <c r="M73" s="334">
        <f t="shared" si="13"/>
        <v>0</v>
      </c>
      <c r="N73" s="334"/>
    </row>
    <row r="74" spans="1:18" ht="23" customHeight="1" x14ac:dyDescent="0.2">
      <c r="A74" s="216" t="s">
        <v>236</v>
      </c>
      <c r="B74" s="216"/>
      <c r="C74" s="216"/>
      <c r="D74" s="216"/>
      <c r="E74" s="328"/>
      <c r="F74" s="329"/>
      <c r="G74" s="330">
        <f>IF($D$54="Yes",Lists!$C$21,IF($D$54="No",Lists!$C$20))</f>
        <v>0.02</v>
      </c>
      <c r="H74" s="330"/>
      <c r="I74" s="331">
        <f t="shared" si="12"/>
        <v>0</v>
      </c>
      <c r="J74" s="332"/>
      <c r="K74" s="333"/>
      <c r="L74" s="333"/>
      <c r="M74" s="334">
        <f t="shared" si="13"/>
        <v>0</v>
      </c>
      <c r="N74" s="334"/>
    </row>
    <row r="75" spans="1:18" ht="23" customHeight="1" x14ac:dyDescent="0.2">
      <c r="A75" s="216" t="s">
        <v>293</v>
      </c>
      <c r="B75" s="216"/>
      <c r="C75" s="216"/>
      <c r="D75" s="217"/>
      <c r="E75" s="328"/>
      <c r="F75" s="329"/>
      <c r="G75" s="330">
        <f>IF($D$54="Yes",Lists!$C$21,IF($D$54="No",Lists!$C$22))</f>
        <v>0</v>
      </c>
      <c r="H75" s="330"/>
      <c r="I75" s="167"/>
      <c r="J75" s="168"/>
      <c r="K75" s="335"/>
      <c r="L75" s="336"/>
      <c r="M75" s="172"/>
      <c r="N75" s="172"/>
    </row>
    <row r="76" spans="1:18" ht="23" customHeight="1" x14ac:dyDescent="0.2">
      <c r="A76" s="342" t="s">
        <v>239</v>
      </c>
      <c r="B76" s="342"/>
      <c r="C76" s="342"/>
      <c r="D76" s="342"/>
      <c r="E76" s="342"/>
      <c r="F76" s="349"/>
      <c r="G76" s="340"/>
      <c r="H76" s="341"/>
      <c r="I76" s="167"/>
      <c r="J76" s="168"/>
      <c r="K76" s="340"/>
      <c r="L76" s="341"/>
      <c r="M76" s="172"/>
      <c r="N76" s="172"/>
    </row>
    <row r="77" spans="1:18" ht="23" customHeight="1" x14ac:dyDescent="0.2">
      <c r="A77" s="216" t="s">
        <v>237</v>
      </c>
      <c r="B77" s="216"/>
      <c r="C77" s="216"/>
      <c r="D77" s="217"/>
      <c r="E77" s="328"/>
      <c r="F77" s="329"/>
      <c r="G77" s="330">
        <v>0.01</v>
      </c>
      <c r="H77" s="330"/>
      <c r="I77" s="167"/>
      <c r="J77" s="168"/>
      <c r="K77" s="333"/>
      <c r="L77" s="333"/>
      <c r="M77" s="172"/>
      <c r="N77" s="172"/>
    </row>
    <row r="78" spans="1:18" ht="23" customHeight="1" x14ac:dyDescent="0.2">
      <c r="A78" s="216" t="s">
        <v>238</v>
      </c>
      <c r="B78" s="216"/>
      <c r="C78" s="216"/>
      <c r="D78" s="217"/>
      <c r="E78" s="328"/>
      <c r="F78" s="329"/>
      <c r="G78" s="330">
        <v>0.01</v>
      </c>
      <c r="H78" s="330"/>
      <c r="I78" s="167"/>
      <c r="J78" s="168"/>
      <c r="K78" s="333"/>
      <c r="L78" s="333"/>
      <c r="M78" s="172"/>
      <c r="N78" s="172"/>
    </row>
    <row r="79" spans="1:18" ht="23" customHeight="1" x14ac:dyDescent="0.2">
      <c r="A79" s="216" t="s">
        <v>240</v>
      </c>
      <c r="B79" s="216"/>
      <c r="C79" s="216"/>
      <c r="D79" s="217"/>
      <c r="E79" s="328"/>
      <c r="F79" s="329"/>
      <c r="G79" s="330">
        <v>0.01</v>
      </c>
      <c r="H79" s="330"/>
      <c r="I79" s="167"/>
      <c r="J79" s="168"/>
      <c r="K79" s="333"/>
      <c r="L79" s="333"/>
      <c r="M79" s="172"/>
      <c r="N79" s="172"/>
    </row>
    <row r="80" spans="1:18" ht="23" customHeight="1" x14ac:dyDescent="0.2">
      <c r="A80" s="216" t="s">
        <v>241</v>
      </c>
      <c r="B80" s="216"/>
      <c r="C80" s="216"/>
      <c r="D80" s="217"/>
      <c r="E80" s="328"/>
      <c r="F80" s="329"/>
      <c r="G80" s="330">
        <v>0.01</v>
      </c>
      <c r="H80" s="330"/>
      <c r="I80" s="167"/>
      <c r="J80" s="168"/>
      <c r="K80" s="333"/>
      <c r="L80" s="333"/>
      <c r="M80" s="172"/>
      <c r="N80" s="172"/>
    </row>
    <row r="81" spans="1:18" ht="23" customHeight="1" x14ac:dyDescent="0.2">
      <c r="A81" s="216" t="s">
        <v>242</v>
      </c>
      <c r="B81" s="216"/>
      <c r="C81" s="216"/>
      <c r="D81" s="217"/>
      <c r="E81" s="328"/>
      <c r="F81" s="329"/>
      <c r="G81" s="330">
        <v>0.01</v>
      </c>
      <c r="H81" s="330"/>
      <c r="I81" s="167"/>
      <c r="J81" s="168"/>
      <c r="K81" s="333"/>
      <c r="L81" s="333"/>
      <c r="M81" s="172"/>
      <c r="N81" s="172"/>
    </row>
    <row r="82" spans="1:18" ht="23" customHeight="1" x14ac:dyDescent="0.2">
      <c r="A82" s="216" t="s">
        <v>243</v>
      </c>
      <c r="B82" s="216"/>
      <c r="C82" s="216"/>
      <c r="D82" s="217"/>
      <c r="E82" s="328"/>
      <c r="F82" s="329"/>
      <c r="G82" s="330">
        <v>0.01</v>
      </c>
      <c r="H82" s="330"/>
      <c r="I82" s="167"/>
      <c r="J82" s="168"/>
      <c r="K82" s="333"/>
      <c r="L82" s="333"/>
      <c r="M82" s="172"/>
      <c r="N82" s="172"/>
    </row>
    <row r="83" spans="1:18" ht="23" customHeight="1" x14ac:dyDescent="0.2">
      <c r="A83" s="342" t="s">
        <v>244</v>
      </c>
      <c r="B83" s="342"/>
      <c r="C83" s="342"/>
      <c r="D83" s="349"/>
      <c r="E83" s="176"/>
      <c r="F83" s="177"/>
      <c r="G83" s="340"/>
      <c r="H83" s="341"/>
      <c r="I83" s="167"/>
      <c r="J83" s="168"/>
      <c r="K83" s="340"/>
      <c r="L83" s="341"/>
      <c r="M83" s="172"/>
      <c r="N83" s="172"/>
    </row>
    <row r="84" spans="1:18" ht="23" customHeight="1" x14ac:dyDescent="0.2">
      <c r="A84" s="216" t="s">
        <v>245</v>
      </c>
      <c r="B84" s="216"/>
      <c r="C84" s="216"/>
      <c r="D84" s="217"/>
      <c r="E84" s="328"/>
      <c r="F84" s="329"/>
      <c r="G84" s="330">
        <v>0.02</v>
      </c>
      <c r="H84" s="330"/>
      <c r="I84" s="167"/>
      <c r="J84" s="168"/>
      <c r="K84" s="335"/>
      <c r="L84" s="336"/>
      <c r="M84" s="172"/>
      <c r="N84" s="172"/>
    </row>
    <row r="85" spans="1:18" ht="23" customHeight="1" x14ac:dyDescent="0.2">
      <c r="A85" s="216" t="s">
        <v>92</v>
      </c>
      <c r="B85" s="216"/>
      <c r="C85" s="216"/>
      <c r="D85" s="217"/>
      <c r="E85" s="328"/>
      <c r="F85" s="329"/>
      <c r="G85" s="330">
        <v>0.02</v>
      </c>
      <c r="H85" s="330"/>
      <c r="I85" s="331">
        <f t="shared" ref="I85:I86" si="14">$M$8*G85</f>
        <v>0</v>
      </c>
      <c r="J85" s="332"/>
      <c r="K85" s="333"/>
      <c r="L85" s="333"/>
      <c r="M85" s="172"/>
      <c r="N85" s="172"/>
    </row>
    <row r="86" spans="1:18" ht="23" customHeight="1" x14ac:dyDescent="0.2">
      <c r="A86" s="216" t="s">
        <v>93</v>
      </c>
      <c r="B86" s="216"/>
      <c r="C86" s="216"/>
      <c r="D86" s="217"/>
      <c r="E86" s="328"/>
      <c r="F86" s="329"/>
      <c r="G86" s="330">
        <v>0.01</v>
      </c>
      <c r="H86" s="330"/>
      <c r="I86" s="331">
        <f t="shared" si="14"/>
        <v>0</v>
      </c>
      <c r="J86" s="332"/>
      <c r="K86" s="333"/>
      <c r="L86" s="333"/>
      <c r="M86" s="172"/>
      <c r="N86" s="172"/>
    </row>
    <row r="87" spans="1:18" ht="23" customHeight="1" x14ac:dyDescent="0.2">
      <c r="A87" s="218" t="s">
        <v>94</v>
      </c>
      <c r="B87" s="218"/>
      <c r="C87" s="218"/>
      <c r="D87" s="219"/>
      <c r="E87" s="328"/>
      <c r="F87" s="329"/>
      <c r="G87" s="330"/>
      <c r="H87" s="330"/>
      <c r="I87" s="331">
        <f t="shared" si="12"/>
        <v>0</v>
      </c>
      <c r="J87" s="332"/>
      <c r="K87" s="333"/>
      <c r="L87" s="333"/>
      <c r="M87" s="334">
        <f t="shared" si="13"/>
        <v>0</v>
      </c>
      <c r="N87" s="334"/>
    </row>
    <row r="88" spans="1:18" ht="8" customHeight="1" x14ac:dyDescent="0.2">
      <c r="A88" s="47"/>
      <c r="B88" s="48"/>
      <c r="C88" s="48"/>
      <c r="D88" s="48"/>
      <c r="E88" s="48"/>
      <c r="F88" s="48"/>
      <c r="G88" s="48"/>
      <c r="H88" s="48"/>
      <c r="I88" s="106"/>
      <c r="J88" s="106"/>
      <c r="K88" s="49"/>
      <c r="L88" s="49"/>
      <c r="M88" s="106"/>
      <c r="N88" s="106"/>
      <c r="O88" s="48"/>
      <c r="P88" s="50"/>
      <c r="Q88" s="50"/>
      <c r="R88" s="50"/>
    </row>
    <row r="89" spans="1:18" ht="79" customHeight="1" x14ac:dyDescent="0.2">
      <c r="A89" s="348" t="s">
        <v>85</v>
      </c>
      <c r="B89" s="348"/>
      <c r="C89" s="348"/>
      <c r="D89" s="348"/>
      <c r="E89" s="339"/>
      <c r="F89" s="339"/>
      <c r="G89" s="339"/>
      <c r="H89" s="339"/>
      <c r="I89" s="339"/>
      <c r="J89" s="339"/>
      <c r="K89" s="339"/>
      <c r="L89" s="339"/>
      <c r="M89" s="339"/>
      <c r="N89" s="339"/>
      <c r="O89" s="48"/>
      <c r="P89" s="50"/>
      <c r="Q89" s="50"/>
      <c r="R89" s="50"/>
    </row>
    <row r="90" spans="1:18" ht="10" customHeight="1" x14ac:dyDescent="0.2">
      <c r="A90" s="47"/>
      <c r="B90" s="48"/>
      <c r="C90" s="48"/>
      <c r="D90" s="48"/>
      <c r="E90" s="48"/>
      <c r="F90" s="48"/>
      <c r="G90" s="48"/>
      <c r="H90" s="48"/>
      <c r="I90" s="106"/>
      <c r="J90" s="106"/>
      <c r="K90" s="49"/>
      <c r="L90" s="49"/>
      <c r="M90" s="106"/>
      <c r="N90" s="106"/>
      <c r="O90" s="48"/>
      <c r="P90" s="50"/>
      <c r="Q90" s="50"/>
      <c r="R90" s="50"/>
    </row>
    <row r="91" spans="1:18" ht="23" customHeight="1" x14ac:dyDescent="0.2">
      <c r="A91" s="231" t="s">
        <v>54</v>
      </c>
      <c r="B91" s="231"/>
      <c r="C91" s="231"/>
      <c r="D91" s="231"/>
      <c r="E91" s="232"/>
      <c r="F91" s="232"/>
      <c r="G91" s="322">
        <f>SUM(G93:J106)</f>
        <v>9.0000000000000024E-2</v>
      </c>
      <c r="H91" s="322"/>
      <c r="I91" s="323">
        <f>$M$8*G91</f>
        <v>0</v>
      </c>
      <c r="J91" s="323"/>
      <c r="K91" s="322">
        <f>SUM(K93:L107)</f>
        <v>0</v>
      </c>
      <c r="L91" s="322"/>
      <c r="M91" s="323">
        <f>$M$8*K91</f>
        <v>0</v>
      </c>
      <c r="N91" s="323"/>
    </row>
    <row r="92" spans="1:18" ht="5" customHeight="1" x14ac:dyDescent="0.2">
      <c r="A92" s="39"/>
      <c r="B92" s="40"/>
      <c r="C92" s="40"/>
      <c r="D92" s="40"/>
      <c r="E92" s="40"/>
      <c r="F92" s="40"/>
      <c r="G92" s="40"/>
      <c r="H92" s="40"/>
      <c r="I92" s="105"/>
      <c r="J92" s="105"/>
      <c r="K92" s="41"/>
      <c r="L92" s="41"/>
      <c r="M92" s="105"/>
    </row>
    <row r="93" spans="1:18" ht="23" customHeight="1" x14ac:dyDescent="0.2">
      <c r="A93" s="342" t="s">
        <v>56</v>
      </c>
      <c r="B93" s="342"/>
      <c r="C93" s="342"/>
      <c r="D93" s="349"/>
      <c r="E93" s="350"/>
      <c r="F93" s="351"/>
      <c r="G93" s="330"/>
      <c r="H93" s="330"/>
      <c r="I93" s="331">
        <f>$M$8*G93</f>
        <v>0</v>
      </c>
      <c r="J93" s="332"/>
      <c r="K93" s="330"/>
      <c r="L93" s="330"/>
      <c r="M93" s="334">
        <f>$M$8*K93</f>
        <v>0</v>
      </c>
      <c r="N93" s="334"/>
    </row>
    <row r="94" spans="1:18" ht="23" customHeight="1" x14ac:dyDescent="0.2">
      <c r="A94" s="216" t="s">
        <v>305</v>
      </c>
      <c r="B94" s="216"/>
      <c r="C94" s="216"/>
      <c r="D94" s="217"/>
      <c r="E94" s="328"/>
      <c r="F94" s="329"/>
      <c r="G94" s="330">
        <v>0.01</v>
      </c>
      <c r="H94" s="330"/>
      <c r="I94" s="167"/>
      <c r="J94" s="168"/>
      <c r="K94" s="335"/>
      <c r="L94" s="336"/>
      <c r="M94" s="172"/>
      <c r="N94" s="172"/>
    </row>
    <row r="95" spans="1:18" ht="23" customHeight="1" x14ac:dyDescent="0.2">
      <c r="A95" s="216" t="s">
        <v>246</v>
      </c>
      <c r="B95" s="216"/>
      <c r="C95" s="216"/>
      <c r="D95" s="217"/>
      <c r="E95" s="328"/>
      <c r="F95" s="329"/>
      <c r="G95" s="330">
        <v>1.4999999999999999E-2</v>
      </c>
      <c r="H95" s="330"/>
      <c r="I95" s="167"/>
      <c r="J95" s="168"/>
      <c r="K95" s="335"/>
      <c r="L95" s="336"/>
      <c r="M95" s="172"/>
      <c r="N95" s="172"/>
    </row>
    <row r="96" spans="1:18" ht="23" customHeight="1" x14ac:dyDescent="0.2">
      <c r="A96" s="216" t="s">
        <v>247</v>
      </c>
      <c r="B96" s="216"/>
      <c r="C96" s="216"/>
      <c r="D96" s="217"/>
      <c r="E96" s="328"/>
      <c r="F96" s="329"/>
      <c r="G96" s="330">
        <v>0.01</v>
      </c>
      <c r="H96" s="330"/>
      <c r="I96" s="167"/>
      <c r="J96" s="168"/>
      <c r="K96" s="335"/>
      <c r="L96" s="336"/>
      <c r="M96" s="172"/>
      <c r="N96" s="172"/>
    </row>
    <row r="97" spans="1:19" ht="23" customHeight="1" x14ac:dyDescent="0.2">
      <c r="A97" s="216" t="s">
        <v>291</v>
      </c>
      <c r="B97" s="216"/>
      <c r="C97" s="216"/>
      <c r="D97" s="217"/>
      <c r="E97" s="328"/>
      <c r="F97" s="329"/>
      <c r="G97" s="330">
        <v>0.01</v>
      </c>
      <c r="H97" s="330"/>
      <c r="I97" s="167"/>
      <c r="J97" s="168"/>
      <c r="K97" s="335"/>
      <c r="L97" s="336"/>
      <c r="M97" s="172"/>
      <c r="N97" s="172"/>
    </row>
    <row r="98" spans="1:19" ht="23" customHeight="1" x14ac:dyDescent="0.2">
      <c r="A98" s="342" t="s">
        <v>57</v>
      </c>
      <c r="B98" s="342"/>
      <c r="C98" s="342"/>
      <c r="D98" s="349"/>
      <c r="E98" s="350"/>
      <c r="F98" s="351"/>
      <c r="G98" s="330"/>
      <c r="H98" s="330"/>
      <c r="I98" s="331">
        <f>$M$8*G98</f>
        <v>0</v>
      </c>
      <c r="J98" s="332"/>
      <c r="K98" s="330"/>
      <c r="L98" s="330"/>
      <c r="M98" s="334">
        <f>$M$8*K98</f>
        <v>0</v>
      </c>
      <c r="N98" s="334"/>
    </row>
    <row r="99" spans="1:19" s="40" customFormat="1" ht="23" customHeight="1" x14ac:dyDescent="0.2">
      <c r="A99" s="216" t="s">
        <v>248</v>
      </c>
      <c r="B99" s="216"/>
      <c r="C99" s="216"/>
      <c r="D99" s="217"/>
      <c r="E99" s="328"/>
      <c r="F99" s="329"/>
      <c r="G99" s="330">
        <v>0.01</v>
      </c>
      <c r="H99" s="330"/>
      <c r="I99" s="331">
        <f>$M$8*G99</f>
        <v>0</v>
      </c>
      <c r="J99" s="332"/>
      <c r="K99" s="335"/>
      <c r="L99" s="336"/>
      <c r="M99" s="334">
        <f>$M$8*K99</f>
        <v>0</v>
      </c>
      <c r="N99" s="334"/>
      <c r="P99" s="43"/>
      <c r="Q99" s="43"/>
      <c r="R99" s="43"/>
      <c r="S99" s="43"/>
    </row>
    <row r="100" spans="1:19" s="40" customFormat="1" ht="23" customHeight="1" x14ac:dyDescent="0.2">
      <c r="A100" s="216" t="s">
        <v>289</v>
      </c>
      <c r="B100" s="216"/>
      <c r="C100" s="216"/>
      <c r="D100" s="217"/>
      <c r="E100" s="328"/>
      <c r="F100" s="329"/>
      <c r="G100" s="330">
        <v>0.01</v>
      </c>
      <c r="H100" s="330"/>
      <c r="I100" s="167"/>
      <c r="J100" s="168"/>
      <c r="K100" s="335"/>
      <c r="L100" s="336"/>
      <c r="M100" s="172"/>
      <c r="N100" s="172"/>
      <c r="P100" s="43"/>
      <c r="Q100" s="43"/>
      <c r="R100" s="43"/>
      <c r="S100" s="43"/>
    </row>
    <row r="101" spans="1:19" s="40" customFormat="1" ht="23" customHeight="1" x14ac:dyDescent="0.2">
      <c r="A101" s="169" t="s">
        <v>197</v>
      </c>
      <c r="B101" s="169"/>
      <c r="C101" s="169"/>
      <c r="D101" s="170"/>
      <c r="E101" s="350"/>
      <c r="F101" s="351"/>
      <c r="G101" s="330"/>
      <c r="H101" s="330"/>
      <c r="I101" s="331">
        <f>$M$8*G101</f>
        <v>0</v>
      </c>
      <c r="J101" s="332"/>
      <c r="K101" s="330"/>
      <c r="L101" s="330"/>
      <c r="M101" s="172"/>
      <c r="N101" s="172"/>
      <c r="P101" s="43"/>
      <c r="Q101" s="43"/>
      <c r="R101" s="43"/>
      <c r="S101" s="43"/>
    </row>
    <row r="102" spans="1:19" s="40" customFormat="1" ht="23" customHeight="1" x14ac:dyDescent="0.2">
      <c r="A102" s="216" t="s">
        <v>254</v>
      </c>
      <c r="B102" s="216"/>
      <c r="C102" s="216"/>
      <c r="D102" s="217"/>
      <c r="E102" s="328"/>
      <c r="F102" s="329"/>
      <c r="G102" s="340">
        <v>5.0000000000000001E-3</v>
      </c>
      <c r="H102" s="341"/>
      <c r="I102" s="331">
        <f>$M$8*G102</f>
        <v>0</v>
      </c>
      <c r="J102" s="332"/>
      <c r="K102" s="335"/>
      <c r="L102" s="336"/>
      <c r="M102" s="172"/>
      <c r="N102" s="172"/>
      <c r="P102" s="43"/>
      <c r="Q102" s="43"/>
      <c r="R102" s="43"/>
      <c r="S102" s="43"/>
    </row>
    <row r="103" spans="1:19" s="40" customFormat="1" ht="23" customHeight="1" x14ac:dyDescent="0.2">
      <c r="A103" s="162" t="s">
        <v>250</v>
      </c>
      <c r="B103" s="162"/>
      <c r="C103" s="162"/>
      <c r="D103" s="163"/>
      <c r="E103" s="328"/>
      <c r="F103" s="329"/>
      <c r="G103" s="340">
        <v>5.0000000000000001E-3</v>
      </c>
      <c r="H103" s="341"/>
      <c r="I103" s="185"/>
      <c r="J103" s="186"/>
      <c r="K103" s="335"/>
      <c r="L103" s="336"/>
      <c r="M103" s="172"/>
      <c r="N103" s="172"/>
      <c r="P103" s="43"/>
      <c r="Q103" s="43"/>
      <c r="R103" s="43"/>
      <c r="S103" s="43"/>
    </row>
    <row r="104" spans="1:19" s="40" customFormat="1" ht="23" customHeight="1" x14ac:dyDescent="0.2">
      <c r="A104" s="216" t="s">
        <v>251</v>
      </c>
      <c r="B104" s="216"/>
      <c r="C104" s="216"/>
      <c r="D104" s="217"/>
      <c r="E104" s="328"/>
      <c r="F104" s="329"/>
      <c r="G104" s="340">
        <v>5.0000000000000001E-3</v>
      </c>
      <c r="H104" s="341"/>
      <c r="I104" s="331">
        <f>$M$8*G104</f>
        <v>0</v>
      </c>
      <c r="J104" s="332"/>
      <c r="K104" s="335"/>
      <c r="L104" s="336"/>
      <c r="M104" s="334">
        <f>$M$8*K104</f>
        <v>0</v>
      </c>
      <c r="N104" s="334"/>
      <c r="P104" s="43"/>
      <c r="Q104" s="43"/>
      <c r="R104" s="43"/>
      <c r="S104" s="43"/>
    </row>
    <row r="105" spans="1:19" s="40" customFormat="1" ht="23" customHeight="1" x14ac:dyDescent="0.2">
      <c r="A105" s="216" t="s">
        <v>252</v>
      </c>
      <c r="B105" s="216"/>
      <c r="C105" s="216"/>
      <c r="D105" s="217"/>
      <c r="E105" s="328"/>
      <c r="F105" s="329"/>
      <c r="G105" s="340">
        <v>5.0000000000000001E-3</v>
      </c>
      <c r="H105" s="341"/>
      <c r="I105" s="167"/>
      <c r="J105" s="168"/>
      <c r="K105" s="335"/>
      <c r="L105" s="336"/>
      <c r="M105" s="172"/>
      <c r="N105" s="172"/>
      <c r="P105" s="43"/>
      <c r="Q105" s="43"/>
      <c r="R105" s="43"/>
      <c r="S105" s="43"/>
    </row>
    <row r="106" spans="1:19" s="40" customFormat="1" ht="23" customHeight="1" x14ac:dyDescent="0.2">
      <c r="A106" s="216" t="s">
        <v>253</v>
      </c>
      <c r="B106" s="216"/>
      <c r="C106" s="216"/>
      <c r="D106" s="217"/>
      <c r="E106" s="328"/>
      <c r="F106" s="329"/>
      <c r="G106" s="340">
        <v>5.0000000000000001E-3</v>
      </c>
      <c r="H106" s="341"/>
      <c r="I106" s="185"/>
      <c r="J106" s="186"/>
      <c r="K106" s="335"/>
      <c r="L106" s="336"/>
      <c r="M106" s="172"/>
      <c r="N106" s="172"/>
      <c r="P106" s="43"/>
      <c r="Q106" s="43"/>
      <c r="R106" s="43"/>
      <c r="S106" s="43"/>
    </row>
    <row r="107" spans="1:19" s="40" customFormat="1" ht="23" customHeight="1" x14ac:dyDescent="0.2">
      <c r="A107" s="218" t="s">
        <v>94</v>
      </c>
      <c r="B107" s="218"/>
      <c r="C107" s="218"/>
      <c r="D107" s="219"/>
      <c r="E107" s="328"/>
      <c r="F107" s="329"/>
      <c r="G107" s="330"/>
      <c r="H107" s="330"/>
      <c r="I107" s="331">
        <f>$M$8*G107</f>
        <v>0</v>
      </c>
      <c r="J107" s="332"/>
      <c r="K107" s="333"/>
      <c r="L107" s="333"/>
      <c r="M107" s="334">
        <f>$M$8*K107</f>
        <v>0</v>
      </c>
      <c r="N107" s="334"/>
      <c r="P107" s="43"/>
      <c r="Q107" s="43"/>
      <c r="R107" s="43"/>
      <c r="S107" s="43"/>
    </row>
    <row r="108" spans="1:19" s="40" customFormat="1" ht="6" customHeight="1" x14ac:dyDescent="0.2">
      <c r="A108" s="39"/>
      <c r="E108" s="48"/>
      <c r="F108" s="48"/>
      <c r="G108" s="48"/>
      <c r="H108" s="48"/>
      <c r="I108" s="106"/>
      <c r="J108" s="106"/>
      <c r="K108" s="49"/>
      <c r="L108" s="49"/>
      <c r="M108" s="106"/>
      <c r="N108" s="106"/>
      <c r="P108" s="43"/>
      <c r="Q108" s="43"/>
      <c r="R108" s="43"/>
      <c r="S108" s="43"/>
    </row>
    <row r="109" spans="1:19" s="40" customFormat="1" ht="70" customHeight="1" x14ac:dyDescent="0.2">
      <c r="A109" s="348" t="s">
        <v>85</v>
      </c>
      <c r="B109" s="348"/>
      <c r="C109" s="348"/>
      <c r="D109" s="348"/>
      <c r="E109" s="339"/>
      <c r="F109" s="339"/>
      <c r="G109" s="339"/>
      <c r="H109" s="339"/>
      <c r="I109" s="339"/>
      <c r="J109" s="339"/>
      <c r="K109" s="339"/>
      <c r="L109" s="339"/>
      <c r="M109" s="339"/>
      <c r="N109" s="339"/>
      <c r="P109" s="43"/>
      <c r="Q109" s="43"/>
      <c r="R109" s="43"/>
      <c r="S109" s="43"/>
    </row>
    <row r="110" spans="1:19" s="40" customFormat="1" ht="10" customHeight="1" x14ac:dyDescent="0.2">
      <c r="A110" s="39"/>
      <c r="I110" s="105"/>
      <c r="J110" s="105"/>
      <c r="K110" s="235"/>
      <c r="L110" s="235"/>
      <c r="M110" s="105"/>
      <c r="N110" s="105"/>
      <c r="P110" s="43"/>
      <c r="Q110" s="43"/>
      <c r="R110" s="43"/>
      <c r="S110" s="43"/>
    </row>
    <row r="111" spans="1:19" s="40" customFormat="1" ht="23" customHeight="1" x14ac:dyDescent="0.2">
      <c r="A111" s="231" t="s">
        <v>280</v>
      </c>
      <c r="B111" s="231"/>
      <c r="C111" s="231"/>
      <c r="D111" s="231"/>
      <c r="E111" s="232" t="s">
        <v>297</v>
      </c>
      <c r="F111" s="232"/>
      <c r="G111" s="322">
        <f>SUM(G113:J135)</f>
        <v>0.22000000000000003</v>
      </c>
      <c r="H111" s="322"/>
      <c r="I111" s="323">
        <f>$M$8*G111</f>
        <v>0</v>
      </c>
      <c r="J111" s="323"/>
      <c r="K111" s="322">
        <f>SUM(K113:L136)</f>
        <v>0</v>
      </c>
      <c r="L111" s="322"/>
      <c r="M111" s="323">
        <f>$M$8*K111</f>
        <v>0</v>
      </c>
      <c r="N111" s="323"/>
      <c r="P111" s="43"/>
      <c r="Q111" s="43"/>
      <c r="R111" s="43"/>
      <c r="S111" s="43"/>
    </row>
    <row r="112" spans="1:19" s="40" customFormat="1" ht="5" customHeight="1" x14ac:dyDescent="0.2">
      <c r="A112" s="39"/>
      <c r="E112" s="48"/>
      <c r="F112" s="48"/>
      <c r="G112" s="48"/>
      <c r="H112" s="48"/>
      <c r="I112" s="106"/>
      <c r="J112" s="106"/>
      <c r="K112" s="49"/>
      <c r="L112" s="49"/>
      <c r="M112" s="106"/>
      <c r="N112" s="106"/>
      <c r="P112" s="43"/>
      <c r="Q112" s="43"/>
      <c r="R112" s="43"/>
      <c r="S112" s="43"/>
    </row>
    <row r="113" spans="1:19" s="40" customFormat="1" ht="23" customHeight="1" x14ac:dyDescent="0.2">
      <c r="A113" s="216" t="s">
        <v>281</v>
      </c>
      <c r="B113" s="216"/>
      <c r="C113" s="216"/>
      <c r="D113" s="217"/>
      <c r="E113" s="328"/>
      <c r="F113" s="329"/>
      <c r="G113" s="340">
        <v>5.0000000000000001E-3</v>
      </c>
      <c r="H113" s="341"/>
      <c r="I113" s="331">
        <f>$M$8*G113</f>
        <v>0</v>
      </c>
      <c r="J113" s="332"/>
      <c r="K113" s="335"/>
      <c r="L113" s="336"/>
      <c r="M113" s="173"/>
      <c r="N113" s="174"/>
      <c r="P113" s="43"/>
      <c r="Q113" s="43"/>
      <c r="R113" s="43"/>
      <c r="S113" s="43"/>
    </row>
    <row r="114" spans="1:19" s="40" customFormat="1" ht="23" customHeight="1" x14ac:dyDescent="0.2">
      <c r="A114" s="216" t="s">
        <v>51</v>
      </c>
      <c r="B114" s="216"/>
      <c r="C114" s="216"/>
      <c r="D114" s="217"/>
      <c r="E114" s="328"/>
      <c r="F114" s="329"/>
      <c r="G114" s="340">
        <v>5.0000000000000001E-3</v>
      </c>
      <c r="H114" s="341"/>
      <c r="I114" s="331">
        <f>$M$8*G114</f>
        <v>0</v>
      </c>
      <c r="J114" s="332"/>
      <c r="K114" s="335"/>
      <c r="L114" s="336"/>
      <c r="M114" s="173"/>
      <c r="N114" s="174"/>
      <c r="P114" s="43"/>
      <c r="Q114" s="43"/>
      <c r="R114" s="43"/>
      <c r="S114" s="43"/>
    </row>
    <row r="115" spans="1:19" s="40" customFormat="1" ht="23" customHeight="1" x14ac:dyDescent="0.2">
      <c r="A115" s="216" t="s">
        <v>282</v>
      </c>
      <c r="B115" s="216"/>
      <c r="C115" s="216"/>
      <c r="D115" s="217"/>
      <c r="E115" s="328"/>
      <c r="F115" s="329"/>
      <c r="G115" s="354">
        <v>0.01</v>
      </c>
      <c r="H115" s="355"/>
      <c r="I115" s="331">
        <f t="shared" ref="I115:I116" si="15">$M$8*G115</f>
        <v>0</v>
      </c>
      <c r="J115" s="332"/>
      <c r="K115" s="356"/>
      <c r="L115" s="357"/>
      <c r="M115" s="173"/>
      <c r="N115" s="174"/>
      <c r="P115" s="43"/>
      <c r="Q115" s="43"/>
      <c r="R115" s="43"/>
      <c r="S115" s="43"/>
    </row>
    <row r="116" spans="1:19" s="40" customFormat="1" ht="23" customHeight="1" x14ac:dyDescent="0.2">
      <c r="A116" s="216" t="s">
        <v>290</v>
      </c>
      <c r="B116" s="216"/>
      <c r="C116" s="216"/>
      <c r="D116" s="217"/>
      <c r="E116" s="328"/>
      <c r="F116" s="329"/>
      <c r="G116" s="354">
        <v>0.01</v>
      </c>
      <c r="H116" s="355"/>
      <c r="I116" s="331">
        <f t="shared" si="15"/>
        <v>0</v>
      </c>
      <c r="J116" s="332"/>
      <c r="K116" s="356"/>
      <c r="L116" s="357"/>
      <c r="M116" s="173"/>
      <c r="N116" s="174"/>
      <c r="P116" s="43"/>
      <c r="Q116" s="43"/>
      <c r="R116" s="43"/>
      <c r="S116" s="43"/>
    </row>
    <row r="117" spans="1:19" s="40" customFormat="1" ht="23" customHeight="1" x14ac:dyDescent="0.2">
      <c r="A117" s="342" t="s">
        <v>199</v>
      </c>
      <c r="B117" s="342"/>
      <c r="C117" s="342"/>
      <c r="D117" s="342"/>
      <c r="E117" s="342"/>
      <c r="F117" s="413"/>
      <c r="G117" s="358"/>
      <c r="H117" s="359"/>
      <c r="I117" s="331">
        <f t="shared" ref="I117:I136" si="16">$M$8*G117</f>
        <v>0</v>
      </c>
      <c r="J117" s="332"/>
      <c r="K117" s="358"/>
      <c r="L117" s="359"/>
      <c r="M117" s="352">
        <f t="shared" ref="M117:M136" si="17">$M$8*K117</f>
        <v>0</v>
      </c>
      <c r="N117" s="353"/>
      <c r="P117" s="43"/>
      <c r="Q117" s="43"/>
      <c r="R117" s="43"/>
      <c r="S117" s="43"/>
    </row>
    <row r="118" spans="1:19" s="40" customFormat="1" ht="23" customHeight="1" x14ac:dyDescent="0.2">
      <c r="A118" s="216" t="s">
        <v>271</v>
      </c>
      <c r="B118" s="216"/>
      <c r="C118" s="216"/>
      <c r="D118" s="217"/>
      <c r="E118" s="328"/>
      <c r="F118" s="329"/>
      <c r="G118" s="354">
        <v>0.02</v>
      </c>
      <c r="H118" s="355"/>
      <c r="I118" s="167"/>
      <c r="J118" s="168"/>
      <c r="K118" s="333"/>
      <c r="L118" s="333"/>
      <c r="M118" s="173"/>
      <c r="N118" s="174"/>
      <c r="P118" s="43"/>
      <c r="Q118" s="43"/>
      <c r="R118" s="43"/>
      <c r="S118" s="43"/>
    </row>
    <row r="119" spans="1:19" s="40" customFormat="1" ht="23" customHeight="1" x14ac:dyDescent="0.2">
      <c r="A119" s="216" t="s">
        <v>272</v>
      </c>
      <c r="B119" s="216"/>
      <c r="C119" s="216"/>
      <c r="D119" s="217"/>
      <c r="E119" s="328"/>
      <c r="F119" s="329"/>
      <c r="G119" s="354">
        <v>0.02</v>
      </c>
      <c r="H119" s="355"/>
      <c r="I119" s="167"/>
      <c r="J119" s="168"/>
      <c r="K119" s="333"/>
      <c r="L119" s="333"/>
      <c r="M119" s="173"/>
      <c r="N119" s="174"/>
      <c r="P119" s="43"/>
      <c r="Q119" s="43"/>
      <c r="R119" s="43"/>
      <c r="S119" s="43"/>
    </row>
    <row r="120" spans="1:19" s="40" customFormat="1" ht="23" customHeight="1" x14ac:dyDescent="0.2">
      <c r="A120" s="342" t="s">
        <v>10</v>
      </c>
      <c r="B120" s="342"/>
      <c r="C120" s="342"/>
      <c r="D120" s="349"/>
      <c r="E120" s="350"/>
      <c r="F120" s="351"/>
      <c r="G120" s="358"/>
      <c r="H120" s="359"/>
      <c r="I120" s="331">
        <f t="shared" si="16"/>
        <v>0</v>
      </c>
      <c r="J120" s="332"/>
      <c r="K120" s="358"/>
      <c r="L120" s="359"/>
      <c r="M120" s="352">
        <f t="shared" si="17"/>
        <v>0</v>
      </c>
      <c r="N120" s="353"/>
      <c r="P120" s="43"/>
      <c r="Q120" s="43"/>
      <c r="R120" s="43"/>
      <c r="S120" s="43"/>
    </row>
    <row r="121" spans="1:19" s="40" customFormat="1" ht="23" customHeight="1" x14ac:dyDescent="0.2">
      <c r="A121" s="216" t="s">
        <v>273</v>
      </c>
      <c r="B121" s="216"/>
      <c r="C121" s="216"/>
      <c r="D121" s="217"/>
      <c r="E121" s="328"/>
      <c r="F121" s="329"/>
      <c r="G121" s="354">
        <v>0.02</v>
      </c>
      <c r="H121" s="355"/>
      <c r="I121" s="167"/>
      <c r="J121" s="168"/>
      <c r="K121" s="333"/>
      <c r="L121" s="333"/>
      <c r="M121" s="173"/>
      <c r="N121" s="174"/>
      <c r="P121" s="43"/>
      <c r="Q121" s="43"/>
      <c r="R121" s="43"/>
      <c r="S121" s="43"/>
    </row>
    <row r="122" spans="1:19" s="40" customFormat="1" ht="23" customHeight="1" x14ac:dyDescent="0.2">
      <c r="A122" s="216" t="s">
        <v>274</v>
      </c>
      <c r="B122" s="216"/>
      <c r="C122" s="216"/>
      <c r="D122" s="217"/>
      <c r="E122" s="328"/>
      <c r="F122" s="329"/>
      <c r="G122" s="354">
        <v>0.02</v>
      </c>
      <c r="H122" s="355"/>
      <c r="I122" s="167"/>
      <c r="J122" s="168"/>
      <c r="K122" s="333"/>
      <c r="L122" s="333"/>
      <c r="M122" s="173"/>
      <c r="N122" s="174"/>
      <c r="P122" s="43"/>
      <c r="Q122" s="43"/>
      <c r="R122" s="43"/>
      <c r="S122" s="43"/>
    </row>
    <row r="123" spans="1:19" s="40" customFormat="1" ht="23" customHeight="1" x14ac:dyDescent="0.2">
      <c r="A123" s="342" t="s">
        <v>296</v>
      </c>
      <c r="B123" s="342"/>
      <c r="C123" s="342"/>
      <c r="D123" s="349"/>
      <c r="E123" s="350"/>
      <c r="F123" s="351"/>
      <c r="G123" s="358"/>
      <c r="H123" s="359"/>
      <c r="I123" s="331">
        <f t="shared" ref="I123:I124" si="18">$M$8*G123</f>
        <v>0</v>
      </c>
      <c r="J123" s="332"/>
      <c r="K123" s="358"/>
      <c r="L123" s="359"/>
      <c r="M123" s="173"/>
      <c r="N123" s="174"/>
      <c r="P123" s="43"/>
      <c r="Q123" s="43"/>
      <c r="R123" s="43"/>
      <c r="S123" s="43"/>
    </row>
    <row r="124" spans="1:19" s="40" customFormat="1" ht="23" customHeight="1" x14ac:dyDescent="0.2">
      <c r="A124" s="216" t="s">
        <v>294</v>
      </c>
      <c r="B124" s="216"/>
      <c r="C124" s="216"/>
      <c r="D124" s="217"/>
      <c r="E124" s="328"/>
      <c r="F124" s="329"/>
      <c r="G124" s="354">
        <v>0.01</v>
      </c>
      <c r="H124" s="355"/>
      <c r="I124" s="331">
        <f t="shared" si="18"/>
        <v>0</v>
      </c>
      <c r="J124" s="332"/>
      <c r="K124" s="356"/>
      <c r="L124" s="357"/>
      <c r="M124" s="173"/>
      <c r="N124" s="174"/>
      <c r="P124" s="43"/>
      <c r="Q124" s="43"/>
      <c r="R124" s="43"/>
      <c r="S124" s="43"/>
    </row>
    <row r="125" spans="1:19" s="40" customFormat="1" ht="23" customHeight="1" x14ac:dyDescent="0.2">
      <c r="A125" s="342" t="s">
        <v>295</v>
      </c>
      <c r="B125" s="342"/>
      <c r="C125" s="342"/>
      <c r="D125" s="349"/>
      <c r="E125" s="350"/>
      <c r="F125" s="351"/>
      <c r="G125" s="358"/>
      <c r="H125" s="359"/>
      <c r="I125" s="331">
        <f t="shared" ref="I125:I127" si="19">$M$8*G125</f>
        <v>0</v>
      </c>
      <c r="J125" s="332"/>
      <c r="K125" s="358"/>
      <c r="L125" s="359"/>
      <c r="M125" s="352">
        <f t="shared" si="17"/>
        <v>0</v>
      </c>
      <c r="N125" s="353"/>
      <c r="P125" s="43"/>
      <c r="Q125" s="43"/>
      <c r="R125" s="43"/>
      <c r="S125" s="43"/>
    </row>
    <row r="126" spans="1:19" s="40" customFormat="1" ht="23" customHeight="1" x14ac:dyDescent="0.2">
      <c r="A126" s="216" t="s">
        <v>249</v>
      </c>
      <c r="B126" s="216"/>
      <c r="C126" s="216"/>
      <c r="D126" s="217"/>
      <c r="E126" s="328"/>
      <c r="F126" s="329"/>
      <c r="G126" s="354">
        <v>0.01</v>
      </c>
      <c r="H126" s="355"/>
      <c r="I126" s="331">
        <f t="shared" si="19"/>
        <v>0</v>
      </c>
      <c r="J126" s="332"/>
      <c r="K126" s="356"/>
      <c r="L126" s="357"/>
      <c r="M126" s="173"/>
      <c r="N126" s="174"/>
      <c r="P126" s="43"/>
      <c r="Q126" s="43"/>
      <c r="R126" s="43"/>
      <c r="S126" s="43"/>
    </row>
    <row r="127" spans="1:19" s="40" customFormat="1" ht="23" customHeight="1" x14ac:dyDescent="0.2">
      <c r="A127" s="216" t="s">
        <v>275</v>
      </c>
      <c r="B127" s="216"/>
      <c r="C127" s="216"/>
      <c r="D127" s="217"/>
      <c r="E127" s="328"/>
      <c r="F127" s="329"/>
      <c r="G127" s="354">
        <v>0.01</v>
      </c>
      <c r="H127" s="355"/>
      <c r="I127" s="331">
        <f t="shared" si="19"/>
        <v>0</v>
      </c>
      <c r="J127" s="332"/>
      <c r="K127" s="356"/>
      <c r="L127" s="357"/>
      <c r="M127" s="173"/>
      <c r="N127" s="174"/>
      <c r="P127" s="43"/>
      <c r="Q127" s="43"/>
      <c r="R127" s="43"/>
      <c r="S127" s="43"/>
    </row>
    <row r="128" spans="1:19" s="40" customFormat="1" ht="23" customHeight="1" x14ac:dyDescent="0.2">
      <c r="A128" s="216" t="s">
        <v>276</v>
      </c>
      <c r="B128" s="216"/>
      <c r="C128" s="216"/>
      <c r="D128" s="217"/>
      <c r="E128" s="328"/>
      <c r="F128" s="329"/>
      <c r="G128" s="354">
        <v>0.02</v>
      </c>
      <c r="H128" s="355"/>
      <c r="I128" s="167"/>
      <c r="J128" s="168"/>
      <c r="K128" s="333"/>
      <c r="L128" s="333"/>
      <c r="M128" s="173"/>
      <c r="N128" s="174"/>
      <c r="P128" s="43"/>
      <c r="Q128" s="43"/>
      <c r="R128" s="43"/>
      <c r="S128" s="43"/>
    </row>
    <row r="129" spans="1:19" s="40" customFormat="1" ht="23" customHeight="1" x14ac:dyDescent="0.2">
      <c r="A129" s="342" t="s">
        <v>17</v>
      </c>
      <c r="B129" s="342"/>
      <c r="C129" s="342"/>
      <c r="D129" s="349"/>
      <c r="E129" s="350"/>
      <c r="F129" s="351"/>
      <c r="G129" s="358"/>
      <c r="H129" s="359"/>
      <c r="I129" s="331">
        <f t="shared" ref="I129" si="20">$M$8*G129</f>
        <v>0</v>
      </c>
      <c r="J129" s="332"/>
      <c r="K129" s="358"/>
      <c r="L129" s="359"/>
      <c r="M129" s="352">
        <f t="shared" si="17"/>
        <v>0</v>
      </c>
      <c r="N129" s="353"/>
      <c r="P129" s="43"/>
      <c r="Q129" s="43"/>
      <c r="R129" s="43"/>
      <c r="S129" s="43"/>
    </row>
    <row r="130" spans="1:19" s="40" customFormat="1" ht="23" customHeight="1" x14ac:dyDescent="0.2">
      <c r="A130" s="216" t="s">
        <v>277</v>
      </c>
      <c r="B130" s="216"/>
      <c r="C130" s="216"/>
      <c r="D130" s="217"/>
      <c r="E130" s="328"/>
      <c r="F130" s="329"/>
      <c r="G130" s="360">
        <v>1.4999999999999999E-2</v>
      </c>
      <c r="H130" s="361"/>
      <c r="I130" s="185"/>
      <c r="J130" s="186"/>
      <c r="K130" s="362"/>
      <c r="L130" s="363"/>
      <c r="M130" s="173"/>
      <c r="N130" s="174"/>
      <c r="P130" s="43"/>
      <c r="Q130" s="43"/>
      <c r="R130" s="43"/>
      <c r="S130" s="43"/>
    </row>
    <row r="131" spans="1:19" s="40" customFormat="1" ht="23" customHeight="1" x14ac:dyDescent="0.2">
      <c r="A131" s="216" t="s">
        <v>278</v>
      </c>
      <c r="B131" s="216"/>
      <c r="C131" s="216"/>
      <c r="D131" s="217"/>
      <c r="E131" s="328"/>
      <c r="F131" s="329"/>
      <c r="G131" s="360">
        <v>1.4999999999999999E-2</v>
      </c>
      <c r="H131" s="361"/>
      <c r="I131" s="167"/>
      <c r="J131" s="168"/>
      <c r="K131" s="362"/>
      <c r="L131" s="363"/>
      <c r="M131" s="173"/>
      <c r="N131" s="174"/>
      <c r="P131" s="43"/>
      <c r="Q131" s="43"/>
      <c r="R131" s="43"/>
      <c r="S131" s="43"/>
    </row>
    <row r="132" spans="1:19" s="40" customFormat="1" ht="23" customHeight="1" x14ac:dyDescent="0.2">
      <c r="A132" s="342" t="s">
        <v>279</v>
      </c>
      <c r="B132" s="342"/>
      <c r="C132" s="342"/>
      <c r="D132" s="349"/>
      <c r="E132" s="328"/>
      <c r="F132" s="329"/>
      <c r="G132" s="354">
        <v>0.01</v>
      </c>
      <c r="H132" s="355"/>
      <c r="I132" s="331">
        <f t="shared" si="16"/>
        <v>0</v>
      </c>
      <c r="J132" s="332"/>
      <c r="K132" s="356"/>
      <c r="L132" s="357"/>
      <c r="M132" s="352">
        <f>$M$8*K132</f>
        <v>0</v>
      </c>
      <c r="N132" s="353"/>
      <c r="P132" s="43"/>
      <c r="Q132" s="43"/>
      <c r="R132" s="43"/>
      <c r="S132" s="43"/>
    </row>
    <row r="133" spans="1:19" s="40" customFormat="1" ht="23" customHeight="1" x14ac:dyDescent="0.2">
      <c r="A133" s="342" t="s">
        <v>345</v>
      </c>
      <c r="B133" s="342"/>
      <c r="C133" s="342"/>
      <c r="D133" s="349"/>
      <c r="E133" s="209"/>
      <c r="F133" s="210"/>
      <c r="G133" s="354">
        <v>0.01</v>
      </c>
      <c r="H133" s="355"/>
      <c r="I133" s="331">
        <f t="shared" ref="I133" si="21">$M$8*G133</f>
        <v>0</v>
      </c>
      <c r="J133" s="332"/>
      <c r="K133" s="356"/>
      <c r="L133" s="357"/>
      <c r="M133" s="211"/>
      <c r="N133" s="212"/>
      <c r="P133" s="43"/>
      <c r="Q133" s="43"/>
      <c r="R133" s="43"/>
      <c r="S133" s="43"/>
    </row>
    <row r="134" spans="1:19" ht="23" customHeight="1" x14ac:dyDescent="0.2">
      <c r="A134" s="342" t="s">
        <v>306</v>
      </c>
      <c r="B134" s="342"/>
      <c r="C134" s="342"/>
      <c r="D134" s="342"/>
      <c r="E134" s="350"/>
      <c r="F134" s="351"/>
      <c r="G134" s="358"/>
      <c r="H134" s="359"/>
      <c r="I134" s="331">
        <f t="shared" si="16"/>
        <v>0</v>
      </c>
      <c r="J134" s="332"/>
      <c r="K134" s="358"/>
      <c r="L134" s="359"/>
      <c r="M134" s="364">
        <f>$M$8*K134</f>
        <v>0</v>
      </c>
      <c r="N134" s="365"/>
    </row>
    <row r="135" spans="1:19" ht="23" customHeight="1" x14ac:dyDescent="0.2">
      <c r="A135" s="216" t="s">
        <v>307</v>
      </c>
      <c r="B135" s="216"/>
      <c r="C135" s="216"/>
      <c r="D135" s="217"/>
      <c r="E135" s="366"/>
      <c r="F135" s="367"/>
      <c r="G135" s="354">
        <v>0.01</v>
      </c>
      <c r="H135" s="355"/>
      <c r="I135" s="368">
        <f t="shared" si="16"/>
        <v>0</v>
      </c>
      <c r="J135" s="369"/>
      <c r="K135" s="356"/>
      <c r="L135" s="357"/>
      <c r="M135" s="364">
        <f t="shared" si="17"/>
        <v>0</v>
      </c>
      <c r="N135" s="365"/>
    </row>
    <row r="136" spans="1:19" ht="23" customHeight="1" x14ac:dyDescent="0.2">
      <c r="A136" s="218" t="s">
        <v>94</v>
      </c>
      <c r="B136" s="218"/>
      <c r="C136" s="218"/>
      <c r="D136" s="219"/>
      <c r="E136" s="328"/>
      <c r="F136" s="329"/>
      <c r="G136" s="330"/>
      <c r="H136" s="330"/>
      <c r="I136" s="331">
        <f t="shared" si="16"/>
        <v>0</v>
      </c>
      <c r="J136" s="332"/>
      <c r="K136" s="333"/>
      <c r="L136" s="333"/>
      <c r="M136" s="334">
        <f t="shared" si="17"/>
        <v>0</v>
      </c>
      <c r="N136" s="334"/>
    </row>
    <row r="137" spans="1:19" ht="6" customHeight="1" x14ac:dyDescent="0.2">
      <c r="A137" s="51"/>
      <c r="B137" s="46"/>
      <c r="C137" s="46"/>
      <c r="D137" s="46"/>
      <c r="E137" s="180"/>
      <c r="F137" s="180"/>
      <c r="G137" s="52"/>
      <c r="H137" s="52"/>
      <c r="I137" s="53"/>
      <c r="J137" s="53"/>
      <c r="K137" s="165"/>
      <c r="L137" s="165"/>
      <c r="M137" s="166"/>
      <c r="N137" s="166"/>
    </row>
    <row r="138" spans="1:19" ht="111" customHeight="1" x14ac:dyDescent="0.2">
      <c r="A138" s="348" t="s">
        <v>85</v>
      </c>
      <c r="B138" s="348"/>
      <c r="C138" s="348"/>
      <c r="D138" s="348"/>
      <c r="E138" s="339"/>
      <c r="F138" s="339"/>
      <c r="G138" s="339"/>
      <c r="H138" s="339"/>
      <c r="I138" s="339"/>
      <c r="J138" s="339"/>
      <c r="K138" s="339"/>
      <c r="L138" s="339"/>
      <c r="M138" s="339"/>
      <c r="N138" s="339"/>
    </row>
    <row r="139" spans="1:19" ht="10" customHeight="1" x14ac:dyDescent="0.2">
      <c r="A139" s="39"/>
      <c r="B139" s="40"/>
      <c r="C139" s="40"/>
      <c r="D139" s="40"/>
      <c r="E139" s="40"/>
      <c r="F139" s="40"/>
      <c r="G139" s="40"/>
      <c r="H139" s="40"/>
      <c r="I139" s="105"/>
      <c r="J139" s="105"/>
      <c r="K139" s="41"/>
      <c r="L139" s="41"/>
      <c r="M139" s="105"/>
    </row>
    <row r="140" spans="1:19" ht="23" customHeight="1" x14ac:dyDescent="0.2">
      <c r="A140" s="231" t="s">
        <v>292</v>
      </c>
      <c r="B140" s="231"/>
      <c r="C140" s="231"/>
      <c r="D140" s="231"/>
      <c r="E140" s="232" t="s">
        <v>297</v>
      </c>
      <c r="F140" s="232"/>
      <c r="G140" s="322">
        <f>SUM(G142:H148)</f>
        <v>9.0000000000000011E-2</v>
      </c>
      <c r="H140" s="322"/>
      <c r="I140" s="323">
        <f>$M$8*G140</f>
        <v>0</v>
      </c>
      <c r="J140" s="323"/>
      <c r="K140" s="322">
        <f>SUM(K142:L149)</f>
        <v>0</v>
      </c>
      <c r="L140" s="322"/>
      <c r="M140" s="323">
        <f>$M$8*K140</f>
        <v>0</v>
      </c>
      <c r="N140" s="323"/>
    </row>
    <row r="141" spans="1:19" ht="5" customHeight="1" x14ac:dyDescent="0.2">
      <c r="A141" s="39"/>
      <c r="B141" s="40"/>
      <c r="C141" s="40"/>
      <c r="D141" s="40"/>
      <c r="E141" s="48"/>
      <c r="F141" s="48"/>
      <c r="G141" s="48"/>
      <c r="H141" s="48"/>
      <c r="I141" s="106"/>
      <c r="J141" s="106"/>
      <c r="K141" s="49"/>
      <c r="L141" s="49"/>
      <c r="M141" s="106"/>
      <c r="N141" s="106"/>
    </row>
    <row r="142" spans="1:19" ht="23" customHeight="1" x14ac:dyDescent="0.2">
      <c r="A142" s="216" t="s">
        <v>270</v>
      </c>
      <c r="B142" s="216"/>
      <c r="C142" s="216"/>
      <c r="D142" s="217"/>
      <c r="E142" s="328"/>
      <c r="F142" s="329"/>
      <c r="G142" s="354">
        <v>0.02</v>
      </c>
      <c r="H142" s="355"/>
      <c r="I142" s="331">
        <f>$M$8*G142</f>
        <v>0</v>
      </c>
      <c r="J142" s="332"/>
      <c r="K142" s="333"/>
      <c r="L142" s="333"/>
      <c r="M142" s="352">
        <f>$M$8*K142</f>
        <v>0</v>
      </c>
      <c r="N142" s="353"/>
    </row>
    <row r="143" spans="1:19" ht="23" customHeight="1" x14ac:dyDescent="0.2">
      <c r="A143" s="342" t="s">
        <v>14</v>
      </c>
      <c r="B143" s="342"/>
      <c r="C143" s="342"/>
      <c r="D143" s="349"/>
      <c r="E143" s="176"/>
      <c r="F143" s="177"/>
      <c r="G143" s="178"/>
      <c r="H143" s="179"/>
      <c r="I143" s="167"/>
      <c r="J143" s="168"/>
      <c r="K143" s="178"/>
      <c r="L143" s="179"/>
      <c r="M143" s="173"/>
      <c r="N143" s="174"/>
    </row>
    <row r="144" spans="1:19" ht="23" customHeight="1" x14ac:dyDescent="0.2">
      <c r="A144" s="216" t="s">
        <v>266</v>
      </c>
      <c r="B144" s="216"/>
      <c r="C144" s="216"/>
      <c r="D144" s="217"/>
      <c r="E144" s="328"/>
      <c r="F144" s="329"/>
      <c r="G144" s="354">
        <v>0.02</v>
      </c>
      <c r="H144" s="355"/>
      <c r="I144" s="171"/>
      <c r="J144" s="168"/>
      <c r="K144" s="333"/>
      <c r="L144" s="333"/>
      <c r="M144" s="173"/>
      <c r="N144" s="174"/>
    </row>
    <row r="145" spans="1:18" ht="23" customHeight="1" x14ac:dyDescent="0.2">
      <c r="A145" s="216" t="s">
        <v>267</v>
      </c>
      <c r="B145" s="216"/>
      <c r="C145" s="216"/>
      <c r="D145" s="217"/>
      <c r="E145" s="328"/>
      <c r="F145" s="329"/>
      <c r="G145" s="354">
        <v>0.01</v>
      </c>
      <c r="H145" s="355"/>
      <c r="I145" s="331">
        <f t="shared" ref="I145" si="22">$M$8*G145</f>
        <v>0</v>
      </c>
      <c r="J145" s="332"/>
      <c r="K145" s="356"/>
      <c r="L145" s="357"/>
      <c r="M145" s="173"/>
      <c r="N145" s="174"/>
    </row>
    <row r="146" spans="1:18" ht="23" customHeight="1" x14ac:dyDescent="0.2">
      <c r="A146" s="342" t="s">
        <v>16</v>
      </c>
      <c r="B146" s="342"/>
      <c r="C146" s="342"/>
      <c r="D146" s="349"/>
      <c r="E146" s="176"/>
      <c r="F146" s="177"/>
      <c r="G146" s="178"/>
      <c r="H146" s="179"/>
      <c r="I146" s="167"/>
      <c r="J146" s="168"/>
      <c r="K146" s="178"/>
      <c r="L146" s="179"/>
      <c r="M146" s="173"/>
      <c r="N146" s="174"/>
    </row>
    <row r="147" spans="1:18" ht="23" customHeight="1" x14ac:dyDescent="0.2">
      <c r="A147" s="216" t="s">
        <v>268</v>
      </c>
      <c r="B147" s="216"/>
      <c r="C147" s="216"/>
      <c r="D147" s="217"/>
      <c r="E147" s="328"/>
      <c r="F147" s="329"/>
      <c r="G147" s="354">
        <v>0.02</v>
      </c>
      <c r="H147" s="355"/>
      <c r="I147" s="331">
        <f>$M$8*G147</f>
        <v>0</v>
      </c>
      <c r="J147" s="332"/>
      <c r="K147" s="333"/>
      <c r="L147" s="333"/>
      <c r="M147" s="352">
        <f>$M$8*K147</f>
        <v>0</v>
      </c>
      <c r="N147" s="353"/>
    </row>
    <row r="148" spans="1:18" ht="23" customHeight="1" x14ac:dyDescent="0.2">
      <c r="A148" s="216" t="s">
        <v>269</v>
      </c>
      <c r="B148" s="216"/>
      <c r="C148" s="216"/>
      <c r="D148" s="217"/>
      <c r="E148" s="328"/>
      <c r="F148" s="329"/>
      <c r="G148" s="354">
        <v>0.02</v>
      </c>
      <c r="H148" s="355"/>
      <c r="I148" s="331">
        <f>$M$8*G148</f>
        <v>0</v>
      </c>
      <c r="J148" s="332"/>
      <c r="K148" s="333"/>
      <c r="L148" s="333"/>
      <c r="M148" s="352">
        <f>$M$8*K148</f>
        <v>0</v>
      </c>
      <c r="N148" s="353"/>
    </row>
    <row r="149" spans="1:18" ht="23" customHeight="1" x14ac:dyDescent="0.2">
      <c r="A149" s="370" t="s">
        <v>94</v>
      </c>
      <c r="B149" s="370"/>
      <c r="C149" s="370"/>
      <c r="D149" s="371"/>
      <c r="E149" s="328"/>
      <c r="F149" s="329"/>
      <c r="G149" s="354"/>
      <c r="H149" s="355"/>
      <c r="I149" s="331">
        <f>$M$8*G149</f>
        <v>0</v>
      </c>
      <c r="J149" s="332"/>
      <c r="K149" s="333"/>
      <c r="L149" s="333"/>
      <c r="M149" s="352">
        <f>$M$8*K149</f>
        <v>0</v>
      </c>
      <c r="N149" s="353"/>
      <c r="O149" s="48"/>
      <c r="P149" s="50"/>
      <c r="Q149" s="50"/>
      <c r="R149" s="50"/>
    </row>
    <row r="150" spans="1:18" ht="6" customHeight="1" x14ac:dyDescent="0.2">
      <c r="A150" s="56"/>
      <c r="B150" s="57"/>
      <c r="C150" s="57"/>
      <c r="D150" s="57"/>
      <c r="E150" s="58"/>
      <c r="F150" s="58"/>
      <c r="G150" s="59"/>
      <c r="H150" s="59"/>
      <c r="I150" s="60"/>
      <c r="J150" s="60"/>
      <c r="K150" s="61"/>
      <c r="L150" s="61"/>
      <c r="M150" s="62"/>
      <c r="N150" s="62"/>
      <c r="O150" s="48"/>
      <c r="P150" s="50"/>
      <c r="Q150" s="50"/>
      <c r="R150" s="50"/>
    </row>
    <row r="151" spans="1:18" ht="115" customHeight="1" x14ac:dyDescent="0.2">
      <c r="A151" s="348" t="s">
        <v>85</v>
      </c>
      <c r="B151" s="348"/>
      <c r="C151" s="348"/>
      <c r="D151" s="348"/>
      <c r="E151" s="339"/>
      <c r="F151" s="339"/>
      <c r="G151" s="339"/>
      <c r="H151" s="339"/>
      <c r="I151" s="339"/>
      <c r="J151" s="339"/>
      <c r="K151" s="339"/>
      <c r="L151" s="339"/>
      <c r="M151" s="339"/>
      <c r="N151" s="339"/>
      <c r="O151" s="48"/>
      <c r="P151" s="50"/>
      <c r="Q151" s="50"/>
      <c r="R151" s="50"/>
    </row>
    <row r="152" spans="1:18" ht="10" customHeight="1" x14ac:dyDescent="0.2">
      <c r="A152" s="39"/>
      <c r="B152" s="40"/>
      <c r="C152" s="40"/>
      <c r="D152" s="40"/>
      <c r="E152" s="40"/>
      <c r="F152" s="40"/>
      <c r="G152" s="40"/>
      <c r="H152" s="40"/>
      <c r="I152" s="105"/>
      <c r="J152" s="105"/>
      <c r="K152" s="41"/>
      <c r="L152" s="41"/>
      <c r="M152" s="105"/>
    </row>
    <row r="153" spans="1:18" ht="23" customHeight="1" x14ac:dyDescent="0.2">
      <c r="A153" s="231" t="s">
        <v>20</v>
      </c>
      <c r="B153" s="231"/>
      <c r="C153" s="231"/>
      <c r="D153" s="231"/>
      <c r="E153" s="232" t="s">
        <v>283</v>
      </c>
      <c r="F153" s="232"/>
      <c r="G153" s="322">
        <f>SUM(G155:J170)</f>
        <v>0.10000000000000002</v>
      </c>
      <c r="H153" s="322"/>
      <c r="I153" s="323">
        <f>$M$8*G153</f>
        <v>0</v>
      </c>
      <c r="J153" s="323"/>
      <c r="K153" s="322">
        <f>SUM(K155:L171)</f>
        <v>0</v>
      </c>
      <c r="L153" s="322"/>
      <c r="M153" s="323">
        <f>$M$8*K153</f>
        <v>0</v>
      </c>
      <c r="N153" s="323"/>
    </row>
    <row r="154" spans="1:18" ht="5" customHeight="1" x14ac:dyDescent="0.2">
      <c r="A154" s="39"/>
      <c r="B154" s="40"/>
      <c r="C154" s="40"/>
      <c r="D154" s="40"/>
      <c r="E154" s="48"/>
      <c r="F154" s="48"/>
      <c r="G154" s="48"/>
      <c r="H154" s="48"/>
      <c r="I154" s="106"/>
      <c r="J154" s="106"/>
      <c r="K154" s="49"/>
      <c r="L154" s="49"/>
      <c r="M154" s="106"/>
      <c r="N154" s="106"/>
    </row>
    <row r="155" spans="1:18" ht="23" customHeight="1" x14ac:dyDescent="0.2">
      <c r="A155" s="342" t="s">
        <v>18</v>
      </c>
      <c r="B155" s="342"/>
      <c r="C155" s="342"/>
      <c r="D155" s="349"/>
      <c r="E155" s="350"/>
      <c r="F155" s="351"/>
      <c r="G155" s="358"/>
      <c r="H155" s="359"/>
      <c r="I155" s="331">
        <f>$M$8*G155</f>
        <v>0</v>
      </c>
      <c r="J155" s="332"/>
      <c r="K155" s="358"/>
      <c r="L155" s="359"/>
      <c r="M155" s="352">
        <f>$M$8*K155</f>
        <v>0</v>
      </c>
      <c r="N155" s="353"/>
    </row>
    <row r="156" spans="1:18" ht="23" customHeight="1" x14ac:dyDescent="0.2">
      <c r="A156" s="216" t="s">
        <v>255</v>
      </c>
      <c r="B156" s="216"/>
      <c r="C156" s="216"/>
      <c r="D156" s="217"/>
      <c r="E156" s="328"/>
      <c r="F156" s="329"/>
      <c r="G156" s="354">
        <v>0.01</v>
      </c>
      <c r="H156" s="355"/>
      <c r="I156" s="331">
        <f t="shared" ref="I156:I158" si="23">$M$8*G156</f>
        <v>0</v>
      </c>
      <c r="J156" s="332"/>
      <c r="K156" s="356"/>
      <c r="L156" s="357"/>
      <c r="M156" s="173"/>
      <c r="N156" s="174"/>
    </row>
    <row r="157" spans="1:18" ht="23" customHeight="1" x14ac:dyDescent="0.2">
      <c r="A157" s="216" t="s">
        <v>256</v>
      </c>
      <c r="B157" s="216"/>
      <c r="C157" s="216"/>
      <c r="D157" s="217"/>
      <c r="E157" s="328"/>
      <c r="F157" s="329"/>
      <c r="G157" s="354">
        <v>0.01</v>
      </c>
      <c r="H157" s="355"/>
      <c r="I157" s="331">
        <f t="shared" si="23"/>
        <v>0</v>
      </c>
      <c r="J157" s="332"/>
      <c r="K157" s="356"/>
      <c r="L157" s="357"/>
      <c r="M157" s="173"/>
      <c r="N157" s="174"/>
    </row>
    <row r="158" spans="1:18" ht="23" customHeight="1" x14ac:dyDescent="0.2">
      <c r="A158" s="216" t="s">
        <v>257</v>
      </c>
      <c r="B158" s="216"/>
      <c r="C158" s="216"/>
      <c r="D158" s="217"/>
      <c r="E158" s="328"/>
      <c r="F158" s="329"/>
      <c r="G158" s="354">
        <v>0.01</v>
      </c>
      <c r="H158" s="355"/>
      <c r="I158" s="331">
        <f t="shared" si="23"/>
        <v>0</v>
      </c>
      <c r="J158" s="332"/>
      <c r="K158" s="356"/>
      <c r="L158" s="357"/>
      <c r="M158" s="173"/>
      <c r="N158" s="174"/>
    </row>
    <row r="159" spans="1:18" ht="23" customHeight="1" x14ac:dyDescent="0.2">
      <c r="A159" s="342" t="s">
        <v>19</v>
      </c>
      <c r="B159" s="342"/>
      <c r="C159" s="342"/>
      <c r="D159" s="349"/>
      <c r="E159" s="350"/>
      <c r="F159" s="351"/>
      <c r="G159" s="358"/>
      <c r="H159" s="359"/>
      <c r="I159" s="331">
        <f>$M$8*G159</f>
        <v>0</v>
      </c>
      <c r="J159" s="332"/>
      <c r="K159" s="358"/>
      <c r="L159" s="359"/>
      <c r="M159" s="352">
        <f>$M$8*K159</f>
        <v>0</v>
      </c>
      <c r="N159" s="353"/>
    </row>
    <row r="160" spans="1:18" ht="23" customHeight="1" x14ac:dyDescent="0.2">
      <c r="A160" s="216" t="s">
        <v>258</v>
      </c>
      <c r="B160" s="216"/>
      <c r="C160" s="216"/>
      <c r="D160" s="217"/>
      <c r="E160" s="328"/>
      <c r="F160" s="372"/>
      <c r="G160" s="354">
        <v>0.01</v>
      </c>
      <c r="H160" s="355"/>
      <c r="I160" s="167"/>
      <c r="J160" s="168"/>
      <c r="K160" s="333"/>
      <c r="L160" s="333"/>
      <c r="M160" s="173"/>
      <c r="N160" s="174"/>
    </row>
    <row r="161" spans="1:19" ht="23" customHeight="1" x14ac:dyDescent="0.2">
      <c r="A161" s="216" t="s">
        <v>259</v>
      </c>
      <c r="B161" s="216"/>
      <c r="C161" s="216"/>
      <c r="D161" s="217"/>
      <c r="E161" s="328"/>
      <c r="F161" s="372"/>
      <c r="G161" s="354">
        <v>0.01</v>
      </c>
      <c r="H161" s="355"/>
      <c r="I161" s="167"/>
      <c r="J161" s="168"/>
      <c r="K161" s="333"/>
      <c r="L161" s="333"/>
      <c r="M161" s="173"/>
      <c r="N161" s="174"/>
    </row>
    <row r="162" spans="1:19" ht="23" customHeight="1" x14ac:dyDescent="0.2">
      <c r="A162" s="342" t="s">
        <v>58</v>
      </c>
      <c r="B162" s="342"/>
      <c r="C162" s="342"/>
      <c r="D162" s="349"/>
      <c r="E162" s="350"/>
      <c r="F162" s="351"/>
      <c r="G162" s="358"/>
      <c r="H162" s="359"/>
      <c r="I162" s="331">
        <f>$M$8*G162</f>
        <v>0</v>
      </c>
      <c r="J162" s="332"/>
      <c r="K162" s="358"/>
      <c r="L162" s="359"/>
      <c r="M162" s="173"/>
      <c r="N162" s="174"/>
    </row>
    <row r="163" spans="1:19" ht="23" customHeight="1" x14ac:dyDescent="0.2">
      <c r="A163" s="216" t="s">
        <v>260</v>
      </c>
      <c r="B163" s="216"/>
      <c r="C163" s="216"/>
      <c r="D163" s="217"/>
      <c r="E163" s="328"/>
      <c r="F163" s="372"/>
      <c r="G163" s="354">
        <v>0.01</v>
      </c>
      <c r="H163" s="355"/>
      <c r="I163" s="167"/>
      <c r="J163" s="168"/>
      <c r="K163" s="333"/>
      <c r="L163" s="333"/>
      <c r="M163" s="173"/>
      <c r="N163" s="174"/>
    </row>
    <row r="164" spans="1:19" ht="23" customHeight="1" x14ac:dyDescent="0.2">
      <c r="A164" s="216" t="s">
        <v>261</v>
      </c>
      <c r="B164" s="216"/>
      <c r="C164" s="216"/>
      <c r="D164" s="217"/>
      <c r="E164" s="328"/>
      <c r="F164" s="329"/>
      <c r="G164" s="354">
        <v>0.01</v>
      </c>
      <c r="H164" s="355"/>
      <c r="I164" s="167"/>
      <c r="J164" s="168"/>
      <c r="K164" s="333"/>
      <c r="L164" s="333"/>
      <c r="M164" s="352">
        <f>$M$8*K164</f>
        <v>0</v>
      </c>
      <c r="N164" s="353"/>
    </row>
    <row r="165" spans="1:19" ht="23" customHeight="1" x14ac:dyDescent="0.2">
      <c r="A165" s="216" t="s">
        <v>262</v>
      </c>
      <c r="B165" s="216"/>
      <c r="C165" s="216"/>
      <c r="D165" s="217"/>
      <c r="E165" s="328"/>
      <c r="F165" s="372"/>
      <c r="G165" s="354">
        <v>0.01</v>
      </c>
      <c r="H165" s="355"/>
      <c r="I165" s="167"/>
      <c r="J165" s="168"/>
      <c r="K165" s="333"/>
      <c r="L165" s="333"/>
      <c r="M165" s="173"/>
      <c r="N165" s="174"/>
    </row>
    <row r="166" spans="1:19" ht="23" customHeight="1" x14ac:dyDescent="0.2">
      <c r="A166" s="342" t="s">
        <v>21</v>
      </c>
      <c r="B166" s="342"/>
      <c r="C166" s="342"/>
      <c r="D166" s="349"/>
      <c r="E166" s="350"/>
      <c r="F166" s="351"/>
      <c r="G166" s="358"/>
      <c r="H166" s="359"/>
      <c r="I166" s="331">
        <f t="shared" ref="I166:I171" si="24">$M$8*G166</f>
        <v>0</v>
      </c>
      <c r="J166" s="332"/>
      <c r="K166" s="358"/>
      <c r="L166" s="359"/>
      <c r="M166" s="173"/>
      <c r="N166" s="174"/>
    </row>
    <row r="167" spans="1:19" s="40" customFormat="1" ht="23" customHeight="1" x14ac:dyDescent="0.2">
      <c r="A167" s="216" t="s">
        <v>263</v>
      </c>
      <c r="B167" s="216"/>
      <c r="C167" s="216"/>
      <c r="D167" s="217"/>
      <c r="E167" s="328"/>
      <c r="F167" s="329"/>
      <c r="G167" s="340">
        <v>5.0000000000000001E-3</v>
      </c>
      <c r="H167" s="341"/>
      <c r="I167" s="331">
        <f t="shared" si="24"/>
        <v>0</v>
      </c>
      <c r="J167" s="332"/>
      <c r="K167" s="335"/>
      <c r="L167" s="336"/>
      <c r="M167" s="173"/>
      <c r="N167" s="174"/>
      <c r="P167" s="43"/>
      <c r="Q167" s="43"/>
      <c r="R167" s="43"/>
      <c r="S167" s="43"/>
    </row>
    <row r="168" spans="1:19" s="40" customFormat="1" ht="23" customHeight="1" x14ac:dyDescent="0.2">
      <c r="A168" s="216" t="s">
        <v>264</v>
      </c>
      <c r="B168" s="216"/>
      <c r="C168" s="216"/>
      <c r="D168" s="217"/>
      <c r="E168" s="328"/>
      <c r="F168" s="329"/>
      <c r="G168" s="340">
        <v>5.0000000000000001E-3</v>
      </c>
      <c r="H168" s="341"/>
      <c r="I168" s="331">
        <f t="shared" si="24"/>
        <v>0</v>
      </c>
      <c r="J168" s="332"/>
      <c r="K168" s="335"/>
      <c r="L168" s="336"/>
      <c r="M168" s="352">
        <f>$M$8*K168</f>
        <v>0</v>
      </c>
      <c r="N168" s="353"/>
      <c r="P168" s="43"/>
      <c r="Q168" s="43"/>
      <c r="R168" s="43"/>
      <c r="S168" s="43"/>
    </row>
    <row r="169" spans="1:19" s="40" customFormat="1" ht="23" customHeight="1" x14ac:dyDescent="0.2">
      <c r="A169" s="216" t="s">
        <v>265</v>
      </c>
      <c r="B169" s="216"/>
      <c r="C169" s="216"/>
      <c r="D169" s="217"/>
      <c r="E169" s="328"/>
      <c r="F169" s="329"/>
      <c r="G169" s="340">
        <v>5.0000000000000001E-3</v>
      </c>
      <c r="H169" s="341"/>
      <c r="I169" s="331">
        <f t="shared" si="24"/>
        <v>0</v>
      </c>
      <c r="J169" s="332"/>
      <c r="K169" s="335"/>
      <c r="L169" s="336"/>
      <c r="M169" s="173"/>
      <c r="N169" s="174"/>
      <c r="P169" s="43"/>
      <c r="Q169" s="43"/>
      <c r="R169" s="43"/>
      <c r="S169" s="43"/>
    </row>
    <row r="170" spans="1:19" s="40" customFormat="1" ht="23" customHeight="1" x14ac:dyDescent="0.2">
      <c r="A170" s="216" t="s">
        <v>252</v>
      </c>
      <c r="B170" s="216"/>
      <c r="C170" s="216"/>
      <c r="D170" s="217"/>
      <c r="E170" s="328"/>
      <c r="F170" s="329"/>
      <c r="G170" s="340">
        <v>5.0000000000000001E-3</v>
      </c>
      <c r="H170" s="341"/>
      <c r="I170" s="331">
        <f t="shared" si="24"/>
        <v>0</v>
      </c>
      <c r="J170" s="332"/>
      <c r="K170" s="335"/>
      <c r="L170" s="336"/>
      <c r="M170" s="173"/>
      <c r="N170" s="174"/>
      <c r="P170" s="43"/>
      <c r="Q170" s="43"/>
      <c r="R170" s="43"/>
      <c r="S170" s="43"/>
    </row>
    <row r="171" spans="1:19" s="40" customFormat="1" ht="23" customHeight="1" x14ac:dyDescent="0.2">
      <c r="A171" s="370" t="s">
        <v>94</v>
      </c>
      <c r="B171" s="370"/>
      <c r="C171" s="370"/>
      <c r="D171" s="371"/>
      <c r="E171" s="328"/>
      <c r="F171" s="329"/>
      <c r="G171" s="354"/>
      <c r="H171" s="355"/>
      <c r="I171" s="331">
        <f t="shared" si="24"/>
        <v>0</v>
      </c>
      <c r="J171" s="332"/>
      <c r="K171" s="333"/>
      <c r="L171" s="333"/>
      <c r="M171" s="352">
        <f>$M$8*K171</f>
        <v>0</v>
      </c>
      <c r="N171" s="353"/>
      <c r="P171" s="43"/>
      <c r="Q171" s="43"/>
      <c r="R171" s="43"/>
      <c r="S171" s="43"/>
    </row>
    <row r="172" spans="1:19" s="40" customFormat="1" ht="6" customHeight="1" x14ac:dyDescent="0.2">
      <c r="A172" s="56"/>
      <c r="B172" s="57"/>
      <c r="C172" s="57"/>
      <c r="D172" s="57"/>
      <c r="E172" s="58"/>
      <c r="F172" s="58"/>
      <c r="G172" s="59"/>
      <c r="H172" s="59"/>
      <c r="I172" s="60"/>
      <c r="J172" s="60"/>
      <c r="K172" s="61"/>
      <c r="L172" s="61"/>
      <c r="M172" s="62"/>
      <c r="N172" s="62"/>
      <c r="P172" s="43"/>
      <c r="Q172" s="43"/>
      <c r="R172" s="43"/>
      <c r="S172" s="43"/>
    </row>
    <row r="173" spans="1:19" s="40" customFormat="1" ht="70" customHeight="1" x14ac:dyDescent="0.2">
      <c r="A173" s="348" t="s">
        <v>85</v>
      </c>
      <c r="B173" s="348"/>
      <c r="C173" s="348"/>
      <c r="D173" s="348"/>
      <c r="E173" s="339"/>
      <c r="F173" s="339"/>
      <c r="G173" s="339"/>
      <c r="H173" s="339"/>
      <c r="I173" s="339"/>
      <c r="J173" s="339"/>
      <c r="K173" s="339"/>
      <c r="L173" s="339"/>
      <c r="M173" s="339"/>
      <c r="N173" s="339"/>
      <c r="P173" s="43"/>
      <c r="Q173" s="43"/>
      <c r="R173" s="43"/>
      <c r="S173" s="43"/>
    </row>
    <row r="174" spans="1:19" s="40" customFormat="1" ht="10" customHeight="1" x14ac:dyDescent="0.2">
      <c r="A174" s="39"/>
      <c r="I174" s="105"/>
      <c r="J174" s="105"/>
      <c r="K174" s="235"/>
      <c r="L174" s="235"/>
      <c r="M174" s="105"/>
      <c r="N174" s="105"/>
      <c r="P174" s="43"/>
      <c r="Q174" s="43"/>
      <c r="R174" s="43"/>
      <c r="S174" s="43"/>
    </row>
    <row r="175" spans="1:19" ht="10" customHeight="1" x14ac:dyDescent="0.2">
      <c r="A175" s="39"/>
      <c r="B175" s="40"/>
      <c r="C175" s="40"/>
      <c r="D175" s="40"/>
      <c r="E175" s="40"/>
      <c r="F175" s="40"/>
      <c r="G175" s="40"/>
      <c r="H175" s="40"/>
      <c r="I175" s="105"/>
      <c r="J175" s="105"/>
      <c r="K175" s="41"/>
      <c r="L175" s="41"/>
      <c r="M175" s="105"/>
    </row>
    <row r="176" spans="1:19" ht="23" customHeight="1" x14ac:dyDescent="0.2">
      <c r="A176" s="373" t="s">
        <v>214</v>
      </c>
      <c r="B176" s="373"/>
      <c r="C176" s="373"/>
      <c r="D176" s="373"/>
      <c r="E176" s="373"/>
      <c r="F176" s="373"/>
      <c r="G176" s="374">
        <f>SUM(G21,G36,G46,G70,G91,G111,G140,G153)</f>
        <v>1</v>
      </c>
      <c r="H176" s="374"/>
      <c r="I176" s="375" t="e">
        <f>SUM(I21,I46,I70,I91,I111,I140,I153,#REF!)</f>
        <v>#REF!</v>
      </c>
      <c r="J176" s="375"/>
      <c r="K176" s="376">
        <f>SUM(K21,K36,K46,K70,K91,K111,K140,K153)</f>
        <v>0</v>
      </c>
      <c r="L176" s="376"/>
      <c r="M176" s="377" t="e">
        <f>SUM(M21,M46,M70,M91,M111,M140,M153,#REF!)</f>
        <v>#REF!</v>
      </c>
      <c r="N176" s="377"/>
    </row>
    <row r="177" spans="1:18" s="40" customFormat="1" ht="14" customHeight="1" x14ac:dyDescent="0.2">
      <c r="A177" s="130"/>
      <c r="B177" s="130"/>
      <c r="C177" s="130"/>
      <c r="D177" s="130"/>
      <c r="E177" s="130"/>
      <c r="F177" s="130"/>
      <c r="G177" s="140"/>
      <c r="H177" s="140"/>
      <c r="I177" s="140"/>
      <c r="J177" s="140"/>
      <c r="K177" s="141"/>
      <c r="L177" s="141"/>
      <c r="M177" s="133"/>
      <c r="N177" s="133"/>
    </row>
    <row r="178" spans="1:18" ht="23" customHeight="1" x14ac:dyDescent="0.2">
      <c r="A178" s="373" t="s">
        <v>220</v>
      </c>
      <c r="B178" s="373"/>
      <c r="C178" s="373"/>
      <c r="D178" s="373"/>
      <c r="E178" s="373"/>
      <c r="F178" s="373"/>
      <c r="G178" s="374">
        <f>G193</f>
        <v>1</v>
      </c>
      <c r="H178" s="374"/>
      <c r="I178" s="381" t="e">
        <f t="shared" ref="I178" si="25">I193</f>
        <v>#REF!</v>
      </c>
      <c r="J178" s="382"/>
      <c r="K178" s="383">
        <f>K186</f>
        <v>0</v>
      </c>
      <c r="L178" s="384"/>
      <c r="M178" s="381" t="e">
        <f>M193</f>
        <v>#REF!</v>
      </c>
      <c r="N178" s="382"/>
    </row>
    <row r="179" spans="1:18" s="40" customFormat="1" ht="14" customHeight="1" x14ac:dyDescent="0.2">
      <c r="A179" s="130"/>
      <c r="B179" s="130"/>
      <c r="C179" s="130"/>
      <c r="D179" s="130"/>
      <c r="E179" s="130"/>
      <c r="F179" s="130"/>
      <c r="G179" s="140"/>
      <c r="H179" s="140"/>
      <c r="I179" s="140"/>
      <c r="J179" s="140"/>
      <c r="K179" s="141"/>
      <c r="L179" s="141"/>
      <c r="M179" s="133"/>
      <c r="N179" s="133"/>
    </row>
    <row r="180" spans="1:18" ht="23" customHeight="1" x14ac:dyDescent="0.2">
      <c r="A180" s="373" t="s">
        <v>221</v>
      </c>
      <c r="B180" s="373"/>
      <c r="C180" s="373"/>
      <c r="D180" s="373"/>
      <c r="E180" s="373"/>
      <c r="F180" s="385"/>
      <c r="G180" s="386">
        <f>SUM(G21,G36,G46,G70,G91,G111,G140,G153,)</f>
        <v>1</v>
      </c>
      <c r="H180" s="386"/>
      <c r="I180" s="377" t="e">
        <f>SUM(I21,I46,I70,I91,I111,I140,I153,#REF!)</f>
        <v>#REF!</v>
      </c>
      <c r="J180" s="377"/>
      <c r="K180" s="322">
        <f>K176+K178</f>
        <v>0</v>
      </c>
      <c r="L180" s="322"/>
      <c r="M180" s="377" t="e">
        <f>M176+M178</f>
        <v>#REF!</v>
      </c>
      <c r="N180" s="377"/>
    </row>
    <row r="181" spans="1:18" s="40" customFormat="1" ht="10" customHeight="1" x14ac:dyDescent="0.2">
      <c r="A181" s="130"/>
      <c r="B181" s="130"/>
      <c r="C181" s="130"/>
      <c r="D181" s="130"/>
      <c r="E181" s="130"/>
      <c r="F181" s="130"/>
      <c r="G181" s="131"/>
      <c r="H181" s="132"/>
      <c r="I181" s="133"/>
      <c r="J181" s="133"/>
      <c r="K181" s="164"/>
      <c r="L181" s="164"/>
      <c r="M181" s="133"/>
      <c r="N181" s="133"/>
    </row>
    <row r="182" spans="1:18" ht="20" customHeight="1" x14ac:dyDescent="0.2">
      <c r="A182" s="378" t="s">
        <v>198</v>
      </c>
      <c r="B182" s="378"/>
      <c r="C182" s="378"/>
      <c r="D182" s="378"/>
      <c r="E182" s="379" t="s">
        <v>22</v>
      </c>
      <c r="F182" s="379"/>
      <c r="G182" s="379" t="s">
        <v>23</v>
      </c>
      <c r="H182" s="379"/>
      <c r="I182" s="380" t="s">
        <v>32</v>
      </c>
      <c r="J182" s="380"/>
      <c r="K182" s="379" t="s">
        <v>24</v>
      </c>
      <c r="L182" s="379"/>
      <c r="M182" s="380" t="s">
        <v>33</v>
      </c>
      <c r="N182" s="380"/>
      <c r="O182" s="48"/>
      <c r="P182" s="50"/>
      <c r="Q182" s="50"/>
      <c r="R182" s="50"/>
    </row>
    <row r="183" spans="1:18" s="40" customFormat="1" ht="11" customHeight="1" x14ac:dyDescent="0.2">
      <c r="A183" s="126"/>
      <c r="B183" s="126"/>
      <c r="C183" s="126"/>
      <c r="D183" s="126"/>
      <c r="E183" s="127"/>
      <c r="F183" s="127"/>
      <c r="G183" s="127"/>
      <c r="H183" s="127"/>
      <c r="I183" s="128"/>
      <c r="J183" s="128"/>
      <c r="K183" s="127"/>
      <c r="L183" s="127"/>
      <c r="M183" s="128"/>
      <c r="N183" s="128"/>
      <c r="O183" s="111"/>
      <c r="P183" s="129"/>
      <c r="Q183" s="129"/>
      <c r="R183" s="129"/>
    </row>
    <row r="184" spans="1:18" ht="20" customHeight="1" x14ac:dyDescent="0.2">
      <c r="A184" s="378" t="s">
        <v>206</v>
      </c>
      <c r="B184" s="378"/>
      <c r="C184" s="378"/>
      <c r="D184" s="378"/>
      <c r="E184" s="379"/>
      <c r="F184" s="379"/>
      <c r="G184" s="379"/>
      <c r="H184" s="379"/>
      <c r="I184" s="380"/>
      <c r="J184" s="380"/>
      <c r="K184" s="379"/>
      <c r="L184" s="379"/>
      <c r="M184" s="380"/>
      <c r="N184" s="380"/>
      <c r="O184" s="48"/>
      <c r="P184" s="50"/>
      <c r="Q184" s="50"/>
      <c r="R184" s="50"/>
    </row>
    <row r="185" spans="1:18" s="40" customFormat="1" ht="11" customHeight="1" x14ac:dyDescent="0.2">
      <c r="A185" s="126"/>
      <c r="B185" s="126"/>
      <c r="C185" s="126"/>
      <c r="D185" s="126"/>
      <c r="E185" s="127"/>
      <c r="F185" s="127"/>
      <c r="G185" s="127"/>
      <c r="H185" s="127"/>
      <c r="I185" s="128"/>
      <c r="J185" s="128"/>
      <c r="K185" s="127"/>
      <c r="L185" s="127"/>
      <c r="M185" s="128"/>
      <c r="N185" s="128"/>
      <c r="O185" s="111"/>
      <c r="P185" s="129"/>
      <c r="Q185" s="129"/>
      <c r="R185" s="129"/>
    </row>
    <row r="186" spans="1:18" ht="71" customHeight="1" x14ac:dyDescent="0.2">
      <c r="A186" s="142" t="s">
        <v>216</v>
      </c>
      <c r="B186" s="387" t="s">
        <v>325</v>
      </c>
      <c r="C186" s="388"/>
      <c r="D186" s="388"/>
      <c r="E186" s="388"/>
      <c r="F186" s="388"/>
      <c r="G186" s="388"/>
      <c r="H186" s="388"/>
      <c r="I186" s="388"/>
      <c r="J186" s="389"/>
      <c r="K186" s="390"/>
      <c r="L186" s="391"/>
      <c r="M186" s="352" t="s">
        <v>205</v>
      </c>
      <c r="N186" s="353"/>
      <c r="O186" s="48"/>
    </row>
    <row r="187" spans="1:18" s="40" customFormat="1" ht="6" customHeight="1" x14ac:dyDescent="0.2">
      <c r="A187" s="63"/>
      <c r="B187" s="64"/>
      <c r="C187" s="64"/>
      <c r="D187" s="64"/>
      <c r="E187" s="65"/>
      <c r="F187" s="65"/>
      <c r="G187" s="66"/>
      <c r="H187" s="65"/>
      <c r="I187" s="67"/>
      <c r="J187" s="67"/>
      <c r="K187" s="66"/>
      <c r="L187" s="66"/>
      <c r="M187" s="67"/>
      <c r="N187" s="67"/>
    </row>
    <row r="188" spans="1:18" ht="17" customHeight="1" x14ac:dyDescent="0.2">
      <c r="A188" s="39"/>
      <c r="B188" s="40"/>
      <c r="C188" s="40"/>
      <c r="D188" s="40"/>
      <c r="E188" s="40"/>
      <c r="F188" s="40"/>
      <c r="G188" s="40"/>
      <c r="H188" s="40"/>
      <c r="I188" s="105"/>
      <c r="J188" s="105"/>
      <c r="K188" s="41"/>
      <c r="L188" s="41"/>
      <c r="M188" s="105"/>
      <c r="P188" s="50"/>
      <c r="Q188" s="50"/>
      <c r="R188" s="50"/>
    </row>
    <row r="189" spans="1:18" ht="20" hidden="1" customHeight="1" outlineLevel="1" x14ac:dyDescent="0.2">
      <c r="A189" s="392" t="s">
        <v>215</v>
      </c>
      <c r="B189" s="392"/>
      <c r="C189" s="392"/>
      <c r="D189" s="392"/>
      <c r="E189" s="392"/>
      <c r="F189" s="392"/>
      <c r="G189" s="393" t="s">
        <v>23</v>
      </c>
      <c r="H189" s="393"/>
      <c r="I189" s="394" t="s">
        <v>32</v>
      </c>
      <c r="J189" s="394"/>
      <c r="K189" s="393" t="s">
        <v>24</v>
      </c>
      <c r="L189" s="393"/>
      <c r="M189" s="394" t="s">
        <v>33</v>
      </c>
      <c r="N189" s="394"/>
      <c r="O189" s="48"/>
      <c r="P189" s="50"/>
      <c r="Q189" s="50"/>
      <c r="R189" s="50"/>
    </row>
    <row r="190" spans="1:18" ht="6" hidden="1" customHeight="1" outlineLevel="1" x14ac:dyDescent="0.2">
      <c r="A190" s="39"/>
      <c r="B190" s="40"/>
      <c r="C190" s="40"/>
      <c r="D190" s="40"/>
      <c r="E190" s="40"/>
      <c r="F190" s="40"/>
      <c r="G190" s="40"/>
      <c r="H190" s="40"/>
      <c r="I190" s="105"/>
      <c r="J190" s="105"/>
      <c r="K190" s="41"/>
      <c r="L190" s="41"/>
      <c r="M190" s="105"/>
      <c r="P190" s="50"/>
      <c r="Q190" s="50"/>
      <c r="R190" s="50"/>
    </row>
    <row r="191" spans="1:18" ht="20" hidden="1" customHeight="1" outlineLevel="1" x14ac:dyDescent="0.2">
      <c r="A191" s="395" t="s">
        <v>219</v>
      </c>
      <c r="B191" s="395"/>
      <c r="C191" s="395"/>
      <c r="D191" s="395"/>
      <c r="E191" s="395"/>
      <c r="F191" s="395"/>
      <c r="G191" s="396">
        <f>G176</f>
        <v>1</v>
      </c>
      <c r="H191" s="397"/>
      <c r="I191" s="398" t="e">
        <f>I176</f>
        <v>#REF!</v>
      </c>
      <c r="J191" s="398"/>
      <c r="K191" s="399">
        <f>K176</f>
        <v>0</v>
      </c>
      <c r="L191" s="399"/>
      <c r="M191" s="398" t="e">
        <f>M176</f>
        <v>#REF!</v>
      </c>
      <c r="N191" s="398"/>
      <c r="O191" s="48"/>
      <c r="P191" s="50"/>
      <c r="Q191" s="50"/>
      <c r="R191" s="50"/>
    </row>
    <row r="192" spans="1:18" ht="10" hidden="1" customHeight="1" outlineLevel="1" x14ac:dyDescent="0.2">
      <c r="A192" s="39"/>
      <c r="B192" s="40"/>
      <c r="C192" s="40"/>
      <c r="D192" s="40"/>
      <c r="E192" s="40"/>
      <c r="F192" s="40"/>
      <c r="G192" s="40"/>
      <c r="H192" s="40"/>
      <c r="I192" s="105"/>
      <c r="J192" s="105"/>
      <c r="K192" s="41"/>
      <c r="L192" s="41"/>
      <c r="M192" s="105"/>
      <c r="P192" s="50"/>
      <c r="Q192" s="50"/>
      <c r="R192" s="50"/>
    </row>
    <row r="193" spans="1:19" ht="20" hidden="1" customHeight="1" outlineLevel="1" x14ac:dyDescent="0.2">
      <c r="A193" s="231" t="s">
        <v>335</v>
      </c>
      <c r="B193" s="231"/>
      <c r="C193" s="231"/>
      <c r="D193" s="231"/>
      <c r="E193" s="231"/>
      <c r="F193" s="400"/>
      <c r="G193" s="396">
        <f>G176</f>
        <v>1</v>
      </c>
      <c r="H193" s="397"/>
      <c r="I193" s="398" t="e">
        <f>I176</f>
        <v>#REF!</v>
      </c>
      <c r="J193" s="398"/>
      <c r="K193" s="401">
        <v>0</v>
      </c>
      <c r="L193" s="401"/>
      <c r="M193" s="398" t="e">
        <f>I193*K193</f>
        <v>#REF!</v>
      </c>
      <c r="N193" s="398"/>
      <c r="O193" s="48"/>
      <c r="P193" s="50"/>
      <c r="Q193" s="50"/>
      <c r="R193" s="50"/>
    </row>
    <row r="194" spans="1:19" ht="10" hidden="1" customHeight="1" outlineLevel="1" x14ac:dyDescent="0.2">
      <c r="A194" s="39"/>
      <c r="B194" s="40"/>
      <c r="C194" s="40"/>
      <c r="D194" s="40"/>
      <c r="E194" s="40"/>
      <c r="F194" s="40"/>
      <c r="G194" s="40"/>
      <c r="H194" s="40"/>
      <c r="I194" s="105"/>
      <c r="J194" s="105"/>
      <c r="K194" s="41"/>
      <c r="L194" s="41"/>
      <c r="M194" s="105"/>
      <c r="P194" s="50"/>
      <c r="Q194" s="50"/>
      <c r="R194" s="50"/>
    </row>
    <row r="195" spans="1:19" ht="20" hidden="1" customHeight="1" outlineLevel="1" x14ac:dyDescent="0.2">
      <c r="A195" s="231" t="s">
        <v>336</v>
      </c>
      <c r="B195" s="231"/>
      <c r="C195" s="231"/>
      <c r="D195" s="231"/>
      <c r="E195" s="231"/>
      <c r="F195" s="400"/>
      <c r="G195" s="396">
        <f>G180</f>
        <v>1</v>
      </c>
      <c r="H195" s="397"/>
      <c r="I195" s="398" t="e">
        <f>I180</f>
        <v>#REF!</v>
      </c>
      <c r="J195" s="398"/>
      <c r="K195" s="322">
        <f>F195</f>
        <v>0</v>
      </c>
      <c r="L195" s="322"/>
      <c r="M195" s="323" t="e">
        <f>SUM(M191+M193)</f>
        <v>#REF!</v>
      </c>
      <c r="N195" s="323"/>
      <c r="O195" s="48"/>
      <c r="P195" s="50"/>
      <c r="Q195" s="50"/>
      <c r="R195" s="50"/>
    </row>
    <row r="196" spans="1:19" ht="10" hidden="1" customHeight="1" outlineLevel="1" x14ac:dyDescent="0.2">
      <c r="A196" s="39"/>
      <c r="B196" s="40"/>
      <c r="C196" s="40"/>
      <c r="D196" s="40"/>
      <c r="E196" s="40"/>
      <c r="F196" s="40"/>
      <c r="G196" s="40"/>
      <c r="H196" s="40"/>
      <c r="I196" s="105"/>
      <c r="J196" s="105"/>
      <c r="K196" s="41"/>
      <c r="L196" s="41"/>
      <c r="M196" s="105"/>
    </row>
    <row r="197" spans="1:19" ht="20" hidden="1" customHeight="1" outlineLevel="1" x14ac:dyDescent="0.2">
      <c r="A197" s="411" t="s">
        <v>222</v>
      </c>
      <c r="B197" s="411"/>
      <c r="C197" s="411"/>
      <c r="D197" s="411"/>
      <c r="E197" s="411"/>
      <c r="F197" s="412"/>
      <c r="G197" s="396" t="str">
        <f>G182</f>
        <v>Max. %</v>
      </c>
      <c r="H197" s="397"/>
      <c r="I197" s="398" t="str">
        <f>I182</f>
        <v>Max. US $</v>
      </c>
      <c r="J197" s="398"/>
      <c r="K197" s="322">
        <v>1</v>
      </c>
      <c r="L197" s="322"/>
      <c r="M197" s="323">
        <f>M10</f>
        <v>16000</v>
      </c>
      <c r="N197" s="323"/>
      <c r="O197" s="48"/>
      <c r="P197" s="50"/>
      <c r="Q197" s="50"/>
      <c r="R197" s="50"/>
    </row>
    <row r="198" spans="1:19" ht="10" hidden="1" customHeight="1" outlineLevel="1" x14ac:dyDescent="0.2">
      <c r="A198" s="39"/>
      <c r="B198" s="40"/>
      <c r="C198" s="40"/>
      <c r="D198" s="40"/>
      <c r="E198" s="40"/>
      <c r="F198" s="40"/>
      <c r="G198" s="40"/>
      <c r="H198" s="40"/>
      <c r="I198" s="105"/>
      <c r="J198" s="105"/>
      <c r="K198" s="41"/>
      <c r="L198" s="41"/>
      <c r="M198" s="105"/>
    </row>
    <row r="199" spans="1:19" ht="70" hidden="1" customHeight="1" outlineLevel="1" x14ac:dyDescent="0.2">
      <c r="A199" s="348" t="s">
        <v>110</v>
      </c>
      <c r="B199" s="348"/>
      <c r="C199" s="348"/>
      <c r="D199" s="348"/>
      <c r="E199" s="339" t="s">
        <v>224</v>
      </c>
      <c r="F199" s="339"/>
      <c r="G199" s="339"/>
      <c r="H199" s="339"/>
      <c r="I199" s="339"/>
      <c r="J199" s="339"/>
      <c r="K199" s="339"/>
      <c r="L199" s="339"/>
      <c r="M199" s="339"/>
      <c r="N199" s="339"/>
    </row>
    <row r="200" spans="1:19" ht="10" hidden="1" customHeight="1" outlineLevel="1" x14ac:dyDescent="0.2">
      <c r="A200" s="39"/>
      <c r="B200" s="40"/>
      <c r="C200" s="40"/>
      <c r="D200" s="40"/>
      <c r="E200" s="40"/>
      <c r="F200" s="40"/>
      <c r="G200" s="40"/>
      <c r="H200" s="40"/>
      <c r="I200" s="105"/>
      <c r="J200" s="105"/>
      <c r="K200" s="41"/>
      <c r="L200" s="41"/>
      <c r="M200" s="105"/>
    </row>
    <row r="201" spans="1:19" ht="79" hidden="1" customHeight="1" outlineLevel="1" x14ac:dyDescent="0.2">
      <c r="A201" s="348" t="s">
        <v>110</v>
      </c>
      <c r="B201" s="348"/>
      <c r="C201" s="348"/>
      <c r="D201" s="348"/>
      <c r="E201" s="339" t="s">
        <v>223</v>
      </c>
      <c r="F201" s="339"/>
      <c r="G201" s="339"/>
      <c r="H201" s="339"/>
      <c r="I201" s="339"/>
      <c r="J201" s="339"/>
      <c r="K201" s="339"/>
      <c r="L201" s="339"/>
      <c r="M201" s="339"/>
      <c r="N201" s="339"/>
    </row>
    <row r="202" spans="1:19" ht="10" hidden="1" customHeight="1" outlineLevel="1" x14ac:dyDescent="0.2">
      <c r="A202" s="39"/>
      <c r="B202" s="40"/>
      <c r="C202" s="40"/>
      <c r="D202" s="40"/>
      <c r="E202" s="40"/>
      <c r="F202" s="40"/>
      <c r="G202" s="40"/>
      <c r="H202" s="40"/>
      <c r="I202" s="105"/>
      <c r="J202" s="105"/>
      <c r="K202" s="41"/>
      <c r="L202" s="41"/>
      <c r="M202" s="105"/>
    </row>
    <row r="203" spans="1:19" ht="20" hidden="1" customHeight="1" outlineLevel="1" x14ac:dyDescent="0.2">
      <c r="A203" s="231" t="s">
        <v>2</v>
      </c>
      <c r="B203" s="231"/>
      <c r="C203" s="231"/>
      <c r="D203" s="231"/>
      <c r="E203" s="402"/>
      <c r="F203" s="403"/>
      <c r="G203" s="403"/>
      <c r="H203" s="403"/>
      <c r="I203" s="403"/>
      <c r="J203" s="403"/>
      <c r="K203" s="403"/>
      <c r="L203" s="403"/>
      <c r="M203" s="403"/>
      <c r="N203" s="404"/>
    </row>
    <row r="204" spans="1:19" ht="10" hidden="1" customHeight="1" outlineLevel="1" x14ac:dyDescent="0.2">
      <c r="A204" s="39"/>
      <c r="B204" s="40"/>
      <c r="C204" s="40"/>
      <c r="D204" s="40"/>
      <c r="E204" s="40"/>
      <c r="F204" s="40"/>
      <c r="G204" s="40"/>
      <c r="H204" s="40"/>
      <c r="I204" s="105"/>
      <c r="J204" s="105"/>
      <c r="K204" s="41"/>
      <c r="L204" s="41"/>
      <c r="M204" s="105"/>
    </row>
    <row r="205" spans="1:19" s="40" customFormat="1" ht="20" hidden="1" customHeight="1" outlineLevel="1" x14ac:dyDescent="0.2">
      <c r="A205" s="231" t="s">
        <v>1</v>
      </c>
      <c r="B205" s="231"/>
      <c r="C205" s="231"/>
      <c r="D205" s="231"/>
      <c r="E205" s="402"/>
      <c r="F205" s="403"/>
      <c r="G205" s="403"/>
      <c r="H205" s="403"/>
      <c r="I205" s="403"/>
      <c r="J205" s="403"/>
      <c r="K205" s="403"/>
      <c r="L205" s="403"/>
      <c r="M205" s="403"/>
      <c r="N205" s="404"/>
      <c r="P205" s="43"/>
      <c r="Q205" s="43"/>
      <c r="R205" s="43"/>
      <c r="S205" s="43"/>
    </row>
    <row r="206" spans="1:19" s="40" customFormat="1" ht="10" hidden="1" customHeight="1" outlineLevel="1" x14ac:dyDescent="0.2">
      <c r="A206" s="39"/>
      <c r="I206" s="105"/>
      <c r="J206" s="105"/>
      <c r="K206" s="41"/>
      <c r="L206" s="41"/>
      <c r="M206" s="105"/>
      <c r="N206" s="105"/>
      <c r="P206" s="43"/>
      <c r="Q206" s="43"/>
      <c r="R206" s="43"/>
      <c r="S206" s="43"/>
    </row>
    <row r="207" spans="1:19" s="40" customFormat="1" ht="17" hidden="1" customHeight="1" outlineLevel="1" x14ac:dyDescent="0.2">
      <c r="A207" s="231" t="s">
        <v>34</v>
      </c>
      <c r="B207" s="231"/>
      <c r="C207" s="231"/>
      <c r="D207" s="231"/>
      <c r="E207" s="175" t="s">
        <v>111</v>
      </c>
      <c r="F207" s="38"/>
      <c r="G207" s="405" t="s">
        <v>112</v>
      </c>
      <c r="H207" s="406"/>
      <c r="I207" s="407"/>
      <c r="J207" s="408"/>
      <c r="K207" s="409" t="s">
        <v>113</v>
      </c>
      <c r="L207" s="410"/>
      <c r="M207" s="407"/>
      <c r="N207" s="408"/>
      <c r="P207" s="43"/>
      <c r="Q207" s="43"/>
      <c r="R207" s="43"/>
      <c r="S207" s="43"/>
    </row>
    <row r="208" spans="1:19" s="40" customFormat="1" ht="13" hidden="1" collapsed="1" x14ac:dyDescent="0.2">
      <c r="A208" s="39"/>
      <c r="I208" s="105"/>
      <c r="J208" s="105"/>
      <c r="K208" s="41"/>
      <c r="L208" s="41"/>
      <c r="M208" s="105"/>
      <c r="N208" s="105"/>
    </row>
    <row r="209" spans="1:14" s="40" customFormat="1" ht="13" hidden="1" x14ac:dyDescent="0.2">
      <c r="A209" s="39"/>
      <c r="I209" s="105"/>
      <c r="J209" s="105"/>
      <c r="K209" s="41"/>
      <c r="L209" s="41"/>
      <c r="M209" s="105"/>
      <c r="N209" s="105"/>
    </row>
  </sheetData>
  <sheetProtection algorithmName="SHA-512" hashValue="9QipRGWdC1bW6BMKwgGqlPA7mfJyyEhPzQClNNAThmyiNqYSpPRE5U80vwviJyebZn6Y3do4xccCZD0nyom3Dw==" saltValue="KfG3Ky1E5e+NQfl/eZXYXg==" spinCount="100000" sheet="1" selectLockedCells="1"/>
  <mergeCells count="736">
    <mergeCell ref="K14:L14"/>
    <mergeCell ref="K15:L15"/>
    <mergeCell ref="K16:L16"/>
    <mergeCell ref="K17:L17"/>
    <mergeCell ref="A15:D15"/>
    <mergeCell ref="A16:D16"/>
    <mergeCell ref="A17:D17"/>
    <mergeCell ref="E14:H14"/>
    <mergeCell ref="E15:H15"/>
    <mergeCell ref="E16:H16"/>
    <mergeCell ref="E17:H17"/>
    <mergeCell ref="E23:F23"/>
    <mergeCell ref="G23:H23"/>
    <mergeCell ref="I23:J23"/>
    <mergeCell ref="K23:L23"/>
    <mergeCell ref="A117:F117"/>
    <mergeCell ref="G117:H117"/>
    <mergeCell ref="I117:J117"/>
    <mergeCell ref="K117:L117"/>
    <mergeCell ref="A113:D113"/>
    <mergeCell ref="G113:H113"/>
    <mergeCell ref="K113:L113"/>
    <mergeCell ref="A114:D114"/>
    <mergeCell ref="G114:H114"/>
    <mergeCell ref="K114:L114"/>
    <mergeCell ref="E113:F113"/>
    <mergeCell ref="I113:J113"/>
    <mergeCell ref="E114:F114"/>
    <mergeCell ref="I114:J114"/>
    <mergeCell ref="A109:D109"/>
    <mergeCell ref="E109:N109"/>
    <mergeCell ref="K110:L110"/>
    <mergeCell ref="A111:D111"/>
    <mergeCell ref="E111:F111"/>
    <mergeCell ref="G111:H111"/>
    <mergeCell ref="M23:N23"/>
    <mergeCell ref="A23:C23"/>
    <mergeCell ref="A205:D205"/>
    <mergeCell ref="E205:N205"/>
    <mergeCell ref="A207:D207"/>
    <mergeCell ref="G207:H207"/>
    <mergeCell ref="I207:J207"/>
    <mergeCell ref="K207:L207"/>
    <mergeCell ref="M207:N207"/>
    <mergeCell ref="A199:D199"/>
    <mergeCell ref="E199:N199"/>
    <mergeCell ref="A201:D201"/>
    <mergeCell ref="E201:N201"/>
    <mergeCell ref="A203:D203"/>
    <mergeCell ref="E203:N203"/>
    <mergeCell ref="A195:F195"/>
    <mergeCell ref="G195:H195"/>
    <mergeCell ref="I195:J195"/>
    <mergeCell ref="K195:L195"/>
    <mergeCell ref="M195:N195"/>
    <mergeCell ref="A197:F197"/>
    <mergeCell ref="G197:H197"/>
    <mergeCell ref="I197:J197"/>
    <mergeCell ref="K197:L197"/>
    <mergeCell ref="M197:N197"/>
    <mergeCell ref="A191:F191"/>
    <mergeCell ref="G191:H191"/>
    <mergeCell ref="I191:J191"/>
    <mergeCell ref="K191:L191"/>
    <mergeCell ref="M191:N191"/>
    <mergeCell ref="A193:F193"/>
    <mergeCell ref="G193:H193"/>
    <mergeCell ref="I193:J193"/>
    <mergeCell ref="K193:L193"/>
    <mergeCell ref="M193:N193"/>
    <mergeCell ref="B186:J186"/>
    <mergeCell ref="K186:L186"/>
    <mergeCell ref="M186:N186"/>
    <mergeCell ref="A189:F189"/>
    <mergeCell ref="G189:H189"/>
    <mergeCell ref="I189:J189"/>
    <mergeCell ref="K189:L189"/>
    <mergeCell ref="M189:N189"/>
    <mergeCell ref="A184:D184"/>
    <mergeCell ref="E184:F184"/>
    <mergeCell ref="G184:H184"/>
    <mergeCell ref="I184:J184"/>
    <mergeCell ref="K184:L184"/>
    <mergeCell ref="M184:N184"/>
    <mergeCell ref="A182:D182"/>
    <mergeCell ref="E182:F182"/>
    <mergeCell ref="G182:H182"/>
    <mergeCell ref="I182:J182"/>
    <mergeCell ref="K182:L182"/>
    <mergeCell ref="M182:N182"/>
    <mergeCell ref="A178:F178"/>
    <mergeCell ref="G178:H178"/>
    <mergeCell ref="I178:J178"/>
    <mergeCell ref="K178:L178"/>
    <mergeCell ref="M178:N178"/>
    <mergeCell ref="A180:F180"/>
    <mergeCell ref="G180:H180"/>
    <mergeCell ref="I180:J180"/>
    <mergeCell ref="K180:L180"/>
    <mergeCell ref="M180:N180"/>
    <mergeCell ref="M171:N171"/>
    <mergeCell ref="A173:D173"/>
    <mergeCell ref="E173:N173"/>
    <mergeCell ref="K174:L174"/>
    <mergeCell ref="A176:F176"/>
    <mergeCell ref="G176:H176"/>
    <mergeCell ref="I176:J176"/>
    <mergeCell ref="K176:L176"/>
    <mergeCell ref="M176:N176"/>
    <mergeCell ref="A170:D170"/>
    <mergeCell ref="G170:H170"/>
    <mergeCell ref="K170:L170"/>
    <mergeCell ref="A171:D171"/>
    <mergeCell ref="E171:F171"/>
    <mergeCell ref="G171:H171"/>
    <mergeCell ref="I171:J171"/>
    <mergeCell ref="K171:L171"/>
    <mergeCell ref="E170:F170"/>
    <mergeCell ref="I170:J170"/>
    <mergeCell ref="A168:D168"/>
    <mergeCell ref="E168:F168"/>
    <mergeCell ref="G168:H168"/>
    <mergeCell ref="K168:L168"/>
    <mergeCell ref="M168:N168"/>
    <mergeCell ref="A169:D169"/>
    <mergeCell ref="G169:H169"/>
    <mergeCell ref="K169:L169"/>
    <mergeCell ref="A166:D166"/>
    <mergeCell ref="E166:F166"/>
    <mergeCell ref="G166:H166"/>
    <mergeCell ref="I166:J166"/>
    <mergeCell ref="K166:L166"/>
    <mergeCell ref="A167:D167"/>
    <mergeCell ref="G167:H167"/>
    <mergeCell ref="K167:L167"/>
    <mergeCell ref="E167:F167"/>
    <mergeCell ref="I167:J167"/>
    <mergeCell ref="I168:J168"/>
    <mergeCell ref="E169:F169"/>
    <mergeCell ref="I169:J169"/>
    <mergeCell ref="A164:D164"/>
    <mergeCell ref="E164:F164"/>
    <mergeCell ref="G164:H164"/>
    <mergeCell ref="K164:L164"/>
    <mergeCell ref="M164:N164"/>
    <mergeCell ref="A165:D165"/>
    <mergeCell ref="G165:H165"/>
    <mergeCell ref="K165:L165"/>
    <mergeCell ref="A162:D162"/>
    <mergeCell ref="E162:F162"/>
    <mergeCell ref="G162:H162"/>
    <mergeCell ref="I162:J162"/>
    <mergeCell ref="K162:L162"/>
    <mergeCell ref="A163:D163"/>
    <mergeCell ref="G163:H163"/>
    <mergeCell ref="K163:L163"/>
    <mergeCell ref="E163:F163"/>
    <mergeCell ref="E165:F165"/>
    <mergeCell ref="M159:N159"/>
    <mergeCell ref="A160:D160"/>
    <mergeCell ref="G160:H160"/>
    <mergeCell ref="K160:L160"/>
    <mergeCell ref="A161:D161"/>
    <mergeCell ref="G161:H161"/>
    <mergeCell ref="K161:L161"/>
    <mergeCell ref="A158:D158"/>
    <mergeCell ref="G158:H158"/>
    <mergeCell ref="K158:L158"/>
    <mergeCell ref="A159:D159"/>
    <mergeCell ref="E159:F159"/>
    <mergeCell ref="G159:H159"/>
    <mergeCell ref="I159:J159"/>
    <mergeCell ref="K159:L159"/>
    <mergeCell ref="E158:F158"/>
    <mergeCell ref="I158:J158"/>
    <mergeCell ref="E160:F160"/>
    <mergeCell ref="E161:F161"/>
    <mergeCell ref="A156:D156"/>
    <mergeCell ref="G156:H156"/>
    <mergeCell ref="K156:L156"/>
    <mergeCell ref="A157:D157"/>
    <mergeCell ref="G157:H157"/>
    <mergeCell ref="K157:L157"/>
    <mergeCell ref="E156:F156"/>
    <mergeCell ref="E157:F157"/>
    <mergeCell ref="A155:D155"/>
    <mergeCell ref="E155:F155"/>
    <mergeCell ref="G155:H155"/>
    <mergeCell ref="I155:J155"/>
    <mergeCell ref="K155:L155"/>
    <mergeCell ref="I156:J156"/>
    <mergeCell ref="I157:J157"/>
    <mergeCell ref="M155:N155"/>
    <mergeCell ref="A151:D151"/>
    <mergeCell ref="E151:N151"/>
    <mergeCell ref="A153:D153"/>
    <mergeCell ref="E153:F153"/>
    <mergeCell ref="G153:H153"/>
    <mergeCell ref="I153:J153"/>
    <mergeCell ref="K153:L153"/>
    <mergeCell ref="M153:N153"/>
    <mergeCell ref="A149:D149"/>
    <mergeCell ref="E149:F149"/>
    <mergeCell ref="G149:H149"/>
    <mergeCell ref="I149:J149"/>
    <mergeCell ref="K149:L149"/>
    <mergeCell ref="M149:N149"/>
    <mergeCell ref="M147:N147"/>
    <mergeCell ref="A148:D148"/>
    <mergeCell ref="E148:F148"/>
    <mergeCell ref="G148:H148"/>
    <mergeCell ref="I148:J148"/>
    <mergeCell ref="K148:L148"/>
    <mergeCell ref="M148:N148"/>
    <mergeCell ref="A146:D146"/>
    <mergeCell ref="A147:D147"/>
    <mergeCell ref="E147:F147"/>
    <mergeCell ref="G147:H147"/>
    <mergeCell ref="I147:J147"/>
    <mergeCell ref="K147:L147"/>
    <mergeCell ref="A143:D143"/>
    <mergeCell ref="A144:D144"/>
    <mergeCell ref="G144:H144"/>
    <mergeCell ref="K144:L144"/>
    <mergeCell ref="A145:D145"/>
    <mergeCell ref="K145:L145"/>
    <mergeCell ref="E145:F145"/>
    <mergeCell ref="G145:H145"/>
    <mergeCell ref="I145:J145"/>
    <mergeCell ref="E144:F144"/>
    <mergeCell ref="A142:D142"/>
    <mergeCell ref="E142:F142"/>
    <mergeCell ref="G142:H142"/>
    <mergeCell ref="I142:J142"/>
    <mergeCell ref="K142:L142"/>
    <mergeCell ref="M142:N142"/>
    <mergeCell ref="A138:D138"/>
    <mergeCell ref="E138:N138"/>
    <mergeCell ref="A140:D140"/>
    <mergeCell ref="E140:F140"/>
    <mergeCell ref="G140:H140"/>
    <mergeCell ref="I140:J140"/>
    <mergeCell ref="K140:L140"/>
    <mergeCell ref="M140:N140"/>
    <mergeCell ref="A136:D136"/>
    <mergeCell ref="E136:F136"/>
    <mergeCell ref="G136:H136"/>
    <mergeCell ref="I136:J136"/>
    <mergeCell ref="K136:L136"/>
    <mergeCell ref="M136:N136"/>
    <mergeCell ref="A135:D135"/>
    <mergeCell ref="E135:F135"/>
    <mergeCell ref="G135:H135"/>
    <mergeCell ref="I135:J135"/>
    <mergeCell ref="K135:L135"/>
    <mergeCell ref="M135:N135"/>
    <mergeCell ref="A134:D134"/>
    <mergeCell ref="E134:F134"/>
    <mergeCell ref="G134:H134"/>
    <mergeCell ref="I134:J134"/>
    <mergeCell ref="K134:L134"/>
    <mergeCell ref="M134:N134"/>
    <mergeCell ref="A132:D132"/>
    <mergeCell ref="E132:F132"/>
    <mergeCell ref="G132:H132"/>
    <mergeCell ref="I132:J132"/>
    <mergeCell ref="K132:L132"/>
    <mergeCell ref="M132:N132"/>
    <mergeCell ref="G133:H133"/>
    <mergeCell ref="I133:J133"/>
    <mergeCell ref="K133:L133"/>
    <mergeCell ref="A133:D133"/>
    <mergeCell ref="M129:N129"/>
    <mergeCell ref="A130:D130"/>
    <mergeCell ref="G130:H130"/>
    <mergeCell ref="K130:L130"/>
    <mergeCell ref="A131:D131"/>
    <mergeCell ref="G131:H131"/>
    <mergeCell ref="K131:L131"/>
    <mergeCell ref="A128:D128"/>
    <mergeCell ref="G128:H128"/>
    <mergeCell ref="K128:L128"/>
    <mergeCell ref="A129:D129"/>
    <mergeCell ref="E129:F129"/>
    <mergeCell ref="G129:H129"/>
    <mergeCell ref="I129:J129"/>
    <mergeCell ref="K129:L129"/>
    <mergeCell ref="E131:F131"/>
    <mergeCell ref="E130:F130"/>
    <mergeCell ref="E128:F128"/>
    <mergeCell ref="A126:D126"/>
    <mergeCell ref="G126:H126"/>
    <mergeCell ref="K126:L126"/>
    <mergeCell ref="A127:D127"/>
    <mergeCell ref="G127:H127"/>
    <mergeCell ref="K127:L127"/>
    <mergeCell ref="E127:F127"/>
    <mergeCell ref="A125:D125"/>
    <mergeCell ref="E125:F125"/>
    <mergeCell ref="G125:H125"/>
    <mergeCell ref="I125:J125"/>
    <mergeCell ref="K125:L125"/>
    <mergeCell ref="I126:J126"/>
    <mergeCell ref="I127:J127"/>
    <mergeCell ref="E126:F126"/>
    <mergeCell ref="M125:N125"/>
    <mergeCell ref="A123:D123"/>
    <mergeCell ref="E123:F123"/>
    <mergeCell ref="G123:H123"/>
    <mergeCell ref="I123:J123"/>
    <mergeCell ref="K123:L123"/>
    <mergeCell ref="A124:D124"/>
    <mergeCell ref="G124:H124"/>
    <mergeCell ref="K124:L124"/>
    <mergeCell ref="E124:F124"/>
    <mergeCell ref="I124:J124"/>
    <mergeCell ref="M120:N120"/>
    <mergeCell ref="A121:D121"/>
    <mergeCell ref="G121:H121"/>
    <mergeCell ref="K121:L121"/>
    <mergeCell ref="A122:D122"/>
    <mergeCell ref="G122:H122"/>
    <mergeCell ref="K122:L122"/>
    <mergeCell ref="A119:D119"/>
    <mergeCell ref="G119:H119"/>
    <mergeCell ref="K119:L119"/>
    <mergeCell ref="A120:D120"/>
    <mergeCell ref="E120:F120"/>
    <mergeCell ref="G120:H120"/>
    <mergeCell ref="I120:J120"/>
    <mergeCell ref="K120:L120"/>
    <mergeCell ref="E122:F122"/>
    <mergeCell ref="E121:F121"/>
    <mergeCell ref="E119:F119"/>
    <mergeCell ref="M117:N117"/>
    <mergeCell ref="A118:D118"/>
    <mergeCell ref="G118:H118"/>
    <mergeCell ref="K118:L118"/>
    <mergeCell ref="A115:D115"/>
    <mergeCell ref="G115:H115"/>
    <mergeCell ref="K115:L115"/>
    <mergeCell ref="A116:D116"/>
    <mergeCell ref="G116:H116"/>
    <mergeCell ref="K116:L116"/>
    <mergeCell ref="E115:F115"/>
    <mergeCell ref="E116:F116"/>
    <mergeCell ref="I115:J115"/>
    <mergeCell ref="I116:J116"/>
    <mergeCell ref="E118:F118"/>
    <mergeCell ref="I111:J111"/>
    <mergeCell ref="K111:L111"/>
    <mergeCell ref="M111:N111"/>
    <mergeCell ref="A107:D107"/>
    <mergeCell ref="E107:F107"/>
    <mergeCell ref="G107:H107"/>
    <mergeCell ref="I107:J107"/>
    <mergeCell ref="K107:L107"/>
    <mergeCell ref="M107:N107"/>
    <mergeCell ref="M104:N104"/>
    <mergeCell ref="A105:D105"/>
    <mergeCell ref="G105:H105"/>
    <mergeCell ref="K105:L105"/>
    <mergeCell ref="A106:D106"/>
    <mergeCell ref="G106:H106"/>
    <mergeCell ref="K106:L106"/>
    <mergeCell ref="A102:D102"/>
    <mergeCell ref="G102:H102"/>
    <mergeCell ref="K102:L102"/>
    <mergeCell ref="G103:H103"/>
    <mergeCell ref="K103:L103"/>
    <mergeCell ref="A104:D104"/>
    <mergeCell ref="E104:F104"/>
    <mergeCell ref="G104:H104"/>
    <mergeCell ref="I104:J104"/>
    <mergeCell ref="K104:L104"/>
    <mergeCell ref="I102:J102"/>
    <mergeCell ref="E106:F106"/>
    <mergeCell ref="E105:F105"/>
    <mergeCell ref="E103:F103"/>
    <mergeCell ref="E102:F102"/>
    <mergeCell ref="A100:D100"/>
    <mergeCell ref="G100:H100"/>
    <mergeCell ref="K100:L100"/>
    <mergeCell ref="E101:F101"/>
    <mergeCell ref="G101:H101"/>
    <mergeCell ref="I101:J101"/>
    <mergeCell ref="K101:L101"/>
    <mergeCell ref="A99:D99"/>
    <mergeCell ref="E99:F99"/>
    <mergeCell ref="G99:H99"/>
    <mergeCell ref="I99:J99"/>
    <mergeCell ref="K99:L99"/>
    <mergeCell ref="E100:F100"/>
    <mergeCell ref="M99:N99"/>
    <mergeCell ref="A98:D98"/>
    <mergeCell ref="E98:F98"/>
    <mergeCell ref="G98:H98"/>
    <mergeCell ref="I98:J98"/>
    <mergeCell ref="K98:L98"/>
    <mergeCell ref="M98:N98"/>
    <mergeCell ref="A96:D96"/>
    <mergeCell ref="G96:H96"/>
    <mergeCell ref="K96:L96"/>
    <mergeCell ref="A97:D97"/>
    <mergeCell ref="G97:H97"/>
    <mergeCell ref="K97:L97"/>
    <mergeCell ref="E97:F97"/>
    <mergeCell ref="E96:F96"/>
    <mergeCell ref="A94:D94"/>
    <mergeCell ref="G94:H94"/>
    <mergeCell ref="K94:L94"/>
    <mergeCell ref="A95:D95"/>
    <mergeCell ref="G95:H95"/>
    <mergeCell ref="K95:L95"/>
    <mergeCell ref="A93:D93"/>
    <mergeCell ref="E93:F93"/>
    <mergeCell ref="G93:H93"/>
    <mergeCell ref="I93:J93"/>
    <mergeCell ref="K93:L93"/>
    <mergeCell ref="E95:F95"/>
    <mergeCell ref="E94:F94"/>
    <mergeCell ref="M93:N93"/>
    <mergeCell ref="A89:D89"/>
    <mergeCell ref="E89:N89"/>
    <mergeCell ref="A91:D91"/>
    <mergeCell ref="E91:F91"/>
    <mergeCell ref="G91:H91"/>
    <mergeCell ref="I91:J91"/>
    <mergeCell ref="K91:L91"/>
    <mergeCell ref="M91:N91"/>
    <mergeCell ref="A87:D87"/>
    <mergeCell ref="E87:F87"/>
    <mergeCell ref="G87:H87"/>
    <mergeCell ref="I87:J87"/>
    <mergeCell ref="K87:L87"/>
    <mergeCell ref="M87:N87"/>
    <mergeCell ref="A85:D85"/>
    <mergeCell ref="G85:H85"/>
    <mergeCell ref="I85:J85"/>
    <mergeCell ref="K85:L85"/>
    <mergeCell ref="A86:D86"/>
    <mergeCell ref="G86:H86"/>
    <mergeCell ref="I86:J86"/>
    <mergeCell ref="K86:L86"/>
    <mergeCell ref="E86:F86"/>
    <mergeCell ref="E85:F85"/>
    <mergeCell ref="A83:D83"/>
    <mergeCell ref="G83:H83"/>
    <mergeCell ref="K83:L83"/>
    <mergeCell ref="A84:D84"/>
    <mergeCell ref="G84:H84"/>
    <mergeCell ref="K84:L84"/>
    <mergeCell ref="A81:D81"/>
    <mergeCell ref="G81:H81"/>
    <mergeCell ref="K81:L81"/>
    <mergeCell ref="A82:D82"/>
    <mergeCell ref="G82:H82"/>
    <mergeCell ref="K82:L82"/>
    <mergeCell ref="E84:F84"/>
    <mergeCell ref="E82:F82"/>
    <mergeCell ref="E81:F81"/>
    <mergeCell ref="A79:D79"/>
    <mergeCell ref="G79:H79"/>
    <mergeCell ref="K79:L79"/>
    <mergeCell ref="A80:D80"/>
    <mergeCell ref="G80:H80"/>
    <mergeCell ref="K80:L80"/>
    <mergeCell ref="A77:D77"/>
    <mergeCell ref="G77:H77"/>
    <mergeCell ref="K77:L77"/>
    <mergeCell ref="A78:D78"/>
    <mergeCell ref="G78:H78"/>
    <mergeCell ref="K78:L78"/>
    <mergeCell ref="E80:F80"/>
    <mergeCell ref="E79:F79"/>
    <mergeCell ref="E78:F78"/>
    <mergeCell ref="E77:F77"/>
    <mergeCell ref="A75:D75"/>
    <mergeCell ref="G75:H75"/>
    <mergeCell ref="K75:L75"/>
    <mergeCell ref="A76:F76"/>
    <mergeCell ref="G76:H76"/>
    <mergeCell ref="K76:L76"/>
    <mergeCell ref="A74:D74"/>
    <mergeCell ref="E74:F74"/>
    <mergeCell ref="G74:H74"/>
    <mergeCell ref="I74:J74"/>
    <mergeCell ref="K74:L74"/>
    <mergeCell ref="E75:F75"/>
    <mergeCell ref="M74:N74"/>
    <mergeCell ref="A73:D73"/>
    <mergeCell ref="E73:F73"/>
    <mergeCell ref="G73:H73"/>
    <mergeCell ref="I73:J73"/>
    <mergeCell ref="K73:L73"/>
    <mergeCell ref="M73:N73"/>
    <mergeCell ref="A72:D72"/>
    <mergeCell ref="E72:F72"/>
    <mergeCell ref="G72:H72"/>
    <mergeCell ref="I72:J72"/>
    <mergeCell ref="K72:L72"/>
    <mergeCell ref="M72:N72"/>
    <mergeCell ref="A68:D68"/>
    <mergeCell ref="E68:N68"/>
    <mergeCell ref="A70:D70"/>
    <mergeCell ref="E70:F70"/>
    <mergeCell ref="G70:H70"/>
    <mergeCell ref="I70:J70"/>
    <mergeCell ref="K70:L70"/>
    <mergeCell ref="M70:N70"/>
    <mergeCell ref="A66:D66"/>
    <mergeCell ref="E66:F66"/>
    <mergeCell ref="G66:H66"/>
    <mergeCell ref="I66:J66"/>
    <mergeCell ref="K66:L66"/>
    <mergeCell ref="M66:N66"/>
    <mergeCell ref="A64:D64"/>
    <mergeCell ref="G64:H64"/>
    <mergeCell ref="K64:L64"/>
    <mergeCell ref="A65:D65"/>
    <mergeCell ref="G65:H65"/>
    <mergeCell ref="K65:L65"/>
    <mergeCell ref="E65:F65"/>
    <mergeCell ref="A62:D62"/>
    <mergeCell ref="G62:H62"/>
    <mergeCell ref="K62:L62"/>
    <mergeCell ref="A63:D63"/>
    <mergeCell ref="G63:H63"/>
    <mergeCell ref="K63:L63"/>
    <mergeCell ref="E64:F64"/>
    <mergeCell ref="E63:F63"/>
    <mergeCell ref="E62:F62"/>
    <mergeCell ref="A60:D60"/>
    <mergeCell ref="G60:H60"/>
    <mergeCell ref="K60:L60"/>
    <mergeCell ref="A61:D61"/>
    <mergeCell ref="G61:H61"/>
    <mergeCell ref="K61:L61"/>
    <mergeCell ref="E61:F61"/>
    <mergeCell ref="I61:J61"/>
    <mergeCell ref="A59:D59"/>
    <mergeCell ref="E59:F59"/>
    <mergeCell ref="G59:H59"/>
    <mergeCell ref="I59:J59"/>
    <mergeCell ref="K59:L59"/>
    <mergeCell ref="E60:F60"/>
    <mergeCell ref="M59:N59"/>
    <mergeCell ref="M57:N57"/>
    <mergeCell ref="A58:D58"/>
    <mergeCell ref="E58:F58"/>
    <mergeCell ref="G58:H58"/>
    <mergeCell ref="K58:L58"/>
    <mergeCell ref="M58:N58"/>
    <mergeCell ref="A56:D56"/>
    <mergeCell ref="E56:F56"/>
    <mergeCell ref="G56:H56"/>
    <mergeCell ref="K56:L56"/>
    <mergeCell ref="A57:D57"/>
    <mergeCell ref="E57:F57"/>
    <mergeCell ref="G57:H57"/>
    <mergeCell ref="K57:L57"/>
    <mergeCell ref="E54:F54"/>
    <mergeCell ref="G54:H54"/>
    <mergeCell ref="I54:J54"/>
    <mergeCell ref="K54:L54"/>
    <mergeCell ref="A55:D55"/>
    <mergeCell ref="G55:H55"/>
    <mergeCell ref="I55:J55"/>
    <mergeCell ref="K55:L55"/>
    <mergeCell ref="A54:C54"/>
    <mergeCell ref="E55:F55"/>
    <mergeCell ref="A53:D53"/>
    <mergeCell ref="E53:F53"/>
    <mergeCell ref="G53:H53"/>
    <mergeCell ref="I53:J53"/>
    <mergeCell ref="K53:L53"/>
    <mergeCell ref="M53:N53"/>
    <mergeCell ref="M51:N51"/>
    <mergeCell ref="A52:D52"/>
    <mergeCell ref="E52:F52"/>
    <mergeCell ref="G52:H52"/>
    <mergeCell ref="I52:J52"/>
    <mergeCell ref="K52:L52"/>
    <mergeCell ref="M52:N52"/>
    <mergeCell ref="A50:D50"/>
    <mergeCell ref="G50:H50"/>
    <mergeCell ref="K50:L50"/>
    <mergeCell ref="A51:D51"/>
    <mergeCell ref="E51:F51"/>
    <mergeCell ref="G51:H51"/>
    <mergeCell ref="I51:J51"/>
    <mergeCell ref="K51:L51"/>
    <mergeCell ref="A49:D49"/>
    <mergeCell ref="E49:F49"/>
    <mergeCell ref="G49:H49"/>
    <mergeCell ref="I49:J49"/>
    <mergeCell ref="K49:L49"/>
    <mergeCell ref="E50:F50"/>
    <mergeCell ref="M49:N49"/>
    <mergeCell ref="A48:D48"/>
    <mergeCell ref="E48:F48"/>
    <mergeCell ref="G48:H48"/>
    <mergeCell ref="I48:J48"/>
    <mergeCell ref="K48:L48"/>
    <mergeCell ref="M48:N48"/>
    <mergeCell ref="A44:D44"/>
    <mergeCell ref="E44:N44"/>
    <mergeCell ref="A46:D46"/>
    <mergeCell ref="E46:F46"/>
    <mergeCell ref="G46:H46"/>
    <mergeCell ref="I46:J46"/>
    <mergeCell ref="K46:L46"/>
    <mergeCell ref="M46:N46"/>
    <mergeCell ref="M41:N41"/>
    <mergeCell ref="A42:D42"/>
    <mergeCell ref="E42:F42"/>
    <mergeCell ref="G42:H42"/>
    <mergeCell ref="I42:J42"/>
    <mergeCell ref="K42:L42"/>
    <mergeCell ref="M42:N42"/>
    <mergeCell ref="A40:D40"/>
    <mergeCell ref="G40:H40"/>
    <mergeCell ref="K40:L40"/>
    <mergeCell ref="A41:D41"/>
    <mergeCell ref="E41:F41"/>
    <mergeCell ref="G41:H41"/>
    <mergeCell ref="I41:J41"/>
    <mergeCell ref="K41:L41"/>
    <mergeCell ref="E40:F40"/>
    <mergeCell ref="A39:D39"/>
    <mergeCell ref="E39:F39"/>
    <mergeCell ref="G39:H39"/>
    <mergeCell ref="I39:J39"/>
    <mergeCell ref="K39:L39"/>
    <mergeCell ref="M39:N39"/>
    <mergeCell ref="A38:D38"/>
    <mergeCell ref="E38:F38"/>
    <mergeCell ref="G38:H38"/>
    <mergeCell ref="I38:J38"/>
    <mergeCell ref="K38:L38"/>
    <mergeCell ref="M38:N38"/>
    <mergeCell ref="A34:D34"/>
    <mergeCell ref="E34:N34"/>
    <mergeCell ref="A36:D36"/>
    <mergeCell ref="E36:F36"/>
    <mergeCell ref="G36:H36"/>
    <mergeCell ref="I36:J36"/>
    <mergeCell ref="K36:L36"/>
    <mergeCell ref="M36:N36"/>
    <mergeCell ref="A32:D32"/>
    <mergeCell ref="E32:F32"/>
    <mergeCell ref="G32:H32"/>
    <mergeCell ref="I32:J32"/>
    <mergeCell ref="K32:L32"/>
    <mergeCell ref="M32:N32"/>
    <mergeCell ref="A30:D30"/>
    <mergeCell ref="G30:H30"/>
    <mergeCell ref="K30:L30"/>
    <mergeCell ref="A31:D31"/>
    <mergeCell ref="G31:H31"/>
    <mergeCell ref="K31:L31"/>
    <mergeCell ref="E30:F30"/>
    <mergeCell ref="I30:J30"/>
    <mergeCell ref="E31:F31"/>
    <mergeCell ref="I31:J31"/>
    <mergeCell ref="A29:D29"/>
    <mergeCell ref="E29:F29"/>
    <mergeCell ref="G29:H29"/>
    <mergeCell ref="I29:J29"/>
    <mergeCell ref="K29:L29"/>
    <mergeCell ref="M29:N29"/>
    <mergeCell ref="A28:D28"/>
    <mergeCell ref="E28:F28"/>
    <mergeCell ref="G28:H28"/>
    <mergeCell ref="I28:J28"/>
    <mergeCell ref="K28:L28"/>
    <mergeCell ref="M28:N28"/>
    <mergeCell ref="A27:D27"/>
    <mergeCell ref="E27:F27"/>
    <mergeCell ref="G27:H27"/>
    <mergeCell ref="I27:J27"/>
    <mergeCell ref="K27:L27"/>
    <mergeCell ref="M27:N27"/>
    <mergeCell ref="A26:D26"/>
    <mergeCell ref="E26:F26"/>
    <mergeCell ref="G26:H26"/>
    <mergeCell ref="I26:J26"/>
    <mergeCell ref="K26:L26"/>
    <mergeCell ref="M26:N26"/>
    <mergeCell ref="A25:D25"/>
    <mergeCell ref="E25:F25"/>
    <mergeCell ref="G25:H25"/>
    <mergeCell ref="I25:J25"/>
    <mergeCell ref="K25:L25"/>
    <mergeCell ref="M25:N25"/>
    <mergeCell ref="A24:D24"/>
    <mergeCell ref="E24:F24"/>
    <mergeCell ref="G24:H24"/>
    <mergeCell ref="I24:J24"/>
    <mergeCell ref="K24:L24"/>
    <mergeCell ref="M24:N24"/>
    <mergeCell ref="G9:L9"/>
    <mergeCell ref="A10:D10"/>
    <mergeCell ref="E10:F10"/>
    <mergeCell ref="G10:L10"/>
    <mergeCell ref="M10:N10"/>
    <mergeCell ref="A21:D21"/>
    <mergeCell ref="E21:F21"/>
    <mergeCell ref="G21:H21"/>
    <mergeCell ref="I21:J21"/>
    <mergeCell ref="K21:L21"/>
    <mergeCell ref="M21:N21"/>
    <mergeCell ref="A19:D19"/>
    <mergeCell ref="E19:F19"/>
    <mergeCell ref="G19:H19"/>
    <mergeCell ref="I19:J19"/>
    <mergeCell ref="K19:L19"/>
    <mergeCell ref="M19:N19"/>
    <mergeCell ref="A12:D12"/>
    <mergeCell ref="E12:F12"/>
    <mergeCell ref="G12:H12"/>
    <mergeCell ref="I12:J12"/>
    <mergeCell ref="K12:L12"/>
    <mergeCell ref="M12:N12"/>
    <mergeCell ref="A14:D14"/>
    <mergeCell ref="A3:N3"/>
    <mergeCell ref="A6:D6"/>
    <mergeCell ref="E6:F6"/>
    <mergeCell ref="G6:H6"/>
    <mergeCell ref="K6:L6"/>
    <mergeCell ref="M6:N6"/>
    <mergeCell ref="A8:D8"/>
    <mergeCell ref="E8:F8"/>
    <mergeCell ref="G8:L8"/>
    <mergeCell ref="M8:N8"/>
    <mergeCell ref="D4:E4"/>
  </mergeCells>
  <conditionalFormatting sqref="K21:L21 K63 K75 K72:L73">
    <cfRule type="expression" dxfId="496" priority="360">
      <formula>$K21&gt;$G21</formula>
    </cfRule>
  </conditionalFormatting>
  <conditionalFormatting sqref="K176:L176 K181:L181 K179:L179">
    <cfRule type="expression" dxfId="495" priority="359">
      <formula>K176&gt;#REF!</formula>
    </cfRule>
  </conditionalFormatting>
  <conditionalFormatting sqref="K193:L193">
    <cfRule type="expression" dxfId="494" priority="358">
      <formula>K193&gt;#REF!</formula>
    </cfRule>
  </conditionalFormatting>
  <conditionalFormatting sqref="K191:L191">
    <cfRule type="expression" dxfId="493" priority="357">
      <formula>K191&gt;#REF!</formula>
    </cfRule>
  </conditionalFormatting>
  <conditionalFormatting sqref="G6:H6">
    <cfRule type="containsErrors" dxfId="492" priority="361">
      <formula>ISERROR(G6)</formula>
    </cfRule>
  </conditionalFormatting>
  <conditionalFormatting sqref="K6:L6">
    <cfRule type="containsErrors" dxfId="491" priority="356">
      <formula>ISERROR(K6)</formula>
    </cfRule>
  </conditionalFormatting>
  <conditionalFormatting sqref="K21:L21 K63 K75 K72:L73">
    <cfRule type="expression" dxfId="490" priority="354">
      <formula>$K21&lt;$G21</formula>
    </cfRule>
    <cfRule type="expression" dxfId="489" priority="355">
      <formula>$K21=$G21</formula>
    </cfRule>
  </conditionalFormatting>
  <conditionalFormatting sqref="K24:L28">
    <cfRule type="expression" dxfId="488" priority="353">
      <formula>$K24&gt;$G24</formula>
    </cfRule>
  </conditionalFormatting>
  <conditionalFormatting sqref="K24:L28">
    <cfRule type="expression" dxfId="487" priority="351">
      <formula>$K24&lt;$G24</formula>
    </cfRule>
    <cfRule type="expression" dxfId="486" priority="352">
      <formula>$K24=$G24</formula>
    </cfRule>
  </conditionalFormatting>
  <conditionalFormatting sqref="K48:L51 K58 K60 K53:L53">
    <cfRule type="expression" dxfId="485" priority="350">
      <formula>$K48&gt;$G48</formula>
    </cfRule>
  </conditionalFormatting>
  <conditionalFormatting sqref="K48:L51 K58 K60 K53:L53">
    <cfRule type="expression" dxfId="484" priority="348">
      <formula>$K48&lt;$G48</formula>
    </cfRule>
    <cfRule type="expression" dxfId="483" priority="349">
      <formula>$K48=$G48</formula>
    </cfRule>
  </conditionalFormatting>
  <conditionalFormatting sqref="K84">
    <cfRule type="expression" dxfId="482" priority="347">
      <formula>$K84&gt;$G84</formula>
    </cfRule>
  </conditionalFormatting>
  <conditionalFormatting sqref="K84">
    <cfRule type="expression" dxfId="481" priority="345">
      <formula>$K84&lt;$G84</formula>
    </cfRule>
    <cfRule type="expression" dxfId="480" priority="346">
      <formula>$K84=$G84</formula>
    </cfRule>
  </conditionalFormatting>
  <conditionalFormatting sqref="K94">
    <cfRule type="expression" dxfId="479" priority="344">
      <formula>$K94&gt;$G94</formula>
    </cfRule>
  </conditionalFormatting>
  <conditionalFormatting sqref="K94">
    <cfRule type="expression" dxfId="478" priority="342">
      <formula>$K94&lt;$G94</formula>
    </cfRule>
    <cfRule type="expression" dxfId="477" priority="343">
      <formula>$K94=$G94</formula>
    </cfRule>
  </conditionalFormatting>
  <conditionalFormatting sqref="K118:L119">
    <cfRule type="expression" dxfId="476" priority="341">
      <formula>$K118&gt;$G118</formula>
    </cfRule>
  </conditionalFormatting>
  <conditionalFormatting sqref="K118:L119">
    <cfRule type="expression" dxfId="475" priority="339">
      <formula>$K118&lt;$G118</formula>
    </cfRule>
    <cfRule type="expression" dxfId="474" priority="340">
      <formula>$K118=$G118</formula>
    </cfRule>
  </conditionalFormatting>
  <conditionalFormatting sqref="K142:L142">
    <cfRule type="expression" dxfId="473" priority="338">
      <formula>$K142&gt;$G142</formula>
    </cfRule>
  </conditionalFormatting>
  <conditionalFormatting sqref="K142:L142">
    <cfRule type="expression" dxfId="472" priority="336">
      <formula>$K142&lt;$G142</formula>
    </cfRule>
    <cfRule type="expression" dxfId="471" priority="337">
      <formula>$K142=$G142</formula>
    </cfRule>
  </conditionalFormatting>
  <conditionalFormatting sqref="K46:L46">
    <cfRule type="expression" dxfId="470" priority="335">
      <formula>$K46&gt;$G46</formula>
    </cfRule>
  </conditionalFormatting>
  <conditionalFormatting sqref="K46:L46">
    <cfRule type="expression" dxfId="469" priority="333">
      <formula>$K46&lt;$G46</formula>
    </cfRule>
    <cfRule type="expression" dxfId="468" priority="334">
      <formula>$K46=$G46</formula>
    </cfRule>
  </conditionalFormatting>
  <conditionalFormatting sqref="K70:L70">
    <cfRule type="expression" dxfId="467" priority="332">
      <formula>$K70&gt;$G70</formula>
    </cfRule>
  </conditionalFormatting>
  <conditionalFormatting sqref="K70:L70">
    <cfRule type="expression" dxfId="466" priority="330">
      <formula>$K70&lt;$G70</formula>
    </cfRule>
    <cfRule type="expression" dxfId="465" priority="331">
      <formula>$K70=$G70</formula>
    </cfRule>
  </conditionalFormatting>
  <conditionalFormatting sqref="K91:L91">
    <cfRule type="expression" dxfId="464" priority="329">
      <formula>$K91&gt;$G91</formula>
    </cfRule>
  </conditionalFormatting>
  <conditionalFormatting sqref="K91:L91">
    <cfRule type="expression" dxfId="463" priority="327">
      <formula>$K91&lt;$G91</formula>
    </cfRule>
    <cfRule type="expression" dxfId="462" priority="328">
      <formula>$K91=$G91</formula>
    </cfRule>
  </conditionalFormatting>
  <conditionalFormatting sqref="K111:L111">
    <cfRule type="expression" dxfId="461" priority="326">
      <formula>$K111&gt;$G111</formula>
    </cfRule>
  </conditionalFormatting>
  <conditionalFormatting sqref="K111:L111">
    <cfRule type="expression" dxfId="460" priority="324">
      <formula>$K111&lt;$G111</formula>
    </cfRule>
    <cfRule type="expression" dxfId="459" priority="325">
      <formula>$K111=$G111</formula>
    </cfRule>
  </conditionalFormatting>
  <conditionalFormatting sqref="K140:L140">
    <cfRule type="expression" dxfId="458" priority="323">
      <formula>$K140&gt;$G140</formula>
    </cfRule>
  </conditionalFormatting>
  <conditionalFormatting sqref="K140:L140">
    <cfRule type="expression" dxfId="457" priority="321">
      <formula>$K140&lt;$G140</formula>
    </cfRule>
    <cfRule type="expression" dxfId="456" priority="322">
      <formula>$K140=$G140</formula>
    </cfRule>
  </conditionalFormatting>
  <conditionalFormatting sqref="K153:L153">
    <cfRule type="expression" dxfId="455" priority="320">
      <formula>$K153&gt;$G153</formula>
    </cfRule>
  </conditionalFormatting>
  <conditionalFormatting sqref="K153:L153">
    <cfRule type="expression" dxfId="454" priority="318">
      <formula>$K153&lt;$G153</formula>
    </cfRule>
    <cfRule type="expression" dxfId="453" priority="319">
      <formula>$K153=$G153</formula>
    </cfRule>
  </conditionalFormatting>
  <conditionalFormatting sqref="K180:L180">
    <cfRule type="expression" dxfId="452" priority="317">
      <formula>K180&gt;#REF!</formula>
    </cfRule>
  </conditionalFormatting>
  <conditionalFormatting sqref="K177:L177">
    <cfRule type="expression" dxfId="451" priority="316">
      <formula>K177&gt;#REF!</formula>
    </cfRule>
  </conditionalFormatting>
  <conditionalFormatting sqref="K178:L178">
    <cfRule type="expression" dxfId="450" priority="314">
      <formula>K178&gt;#REF!</formula>
    </cfRule>
  </conditionalFormatting>
  <conditionalFormatting sqref="K195:L195">
    <cfRule type="expression" dxfId="449" priority="315">
      <formula>K195&gt;#REF!</formula>
    </cfRule>
  </conditionalFormatting>
  <conditionalFormatting sqref="K197:L197">
    <cfRule type="expression" dxfId="448" priority="313">
      <formula>K197&gt;#REF!</formula>
    </cfRule>
  </conditionalFormatting>
  <conditionalFormatting sqref="K54:L55 K56:K57">
    <cfRule type="expression" dxfId="447" priority="312">
      <formula>$K54&gt;$G54</formula>
    </cfRule>
  </conditionalFormatting>
  <conditionalFormatting sqref="K54:L55 K56:K57">
    <cfRule type="expression" dxfId="446" priority="310">
      <formula>$K54&lt;$G54</formula>
    </cfRule>
    <cfRule type="expression" dxfId="445" priority="311">
      <formula>$K54=$G54</formula>
    </cfRule>
  </conditionalFormatting>
  <conditionalFormatting sqref="K57">
    <cfRule type="expression" dxfId="444" priority="309">
      <formula>$K57&gt;$G57</formula>
    </cfRule>
  </conditionalFormatting>
  <conditionalFormatting sqref="K57">
    <cfRule type="expression" dxfId="443" priority="307">
      <formula>$K57&lt;$G57</formula>
    </cfRule>
    <cfRule type="expression" dxfId="442" priority="308">
      <formula>$K57=$G57</formula>
    </cfRule>
  </conditionalFormatting>
  <conditionalFormatting sqref="K58">
    <cfRule type="expression" dxfId="441" priority="304">
      <formula>$K58&lt;$G58</formula>
    </cfRule>
    <cfRule type="expression" dxfId="440" priority="305">
      <formula>$K58=$G58</formula>
    </cfRule>
  </conditionalFormatting>
  <conditionalFormatting sqref="K58">
    <cfRule type="expression" dxfId="439" priority="306">
      <formula>$K58&gt;$G58</formula>
    </cfRule>
  </conditionalFormatting>
  <conditionalFormatting sqref="K85:L85">
    <cfRule type="expression" dxfId="438" priority="303">
      <formula>$K85&gt;$G85</formula>
    </cfRule>
  </conditionalFormatting>
  <conditionalFormatting sqref="K85:L85">
    <cfRule type="expression" dxfId="437" priority="301">
      <formula>$K85&lt;$G85</formula>
    </cfRule>
    <cfRule type="expression" dxfId="436" priority="302">
      <formula>$K85=$G85</formula>
    </cfRule>
  </conditionalFormatting>
  <conditionalFormatting sqref="K82:L82">
    <cfRule type="expression" dxfId="435" priority="283">
      <formula>$K82&lt;$G82</formula>
    </cfRule>
    <cfRule type="expression" dxfId="434" priority="284">
      <formula>$K82=$G82</formula>
    </cfRule>
  </conditionalFormatting>
  <conditionalFormatting sqref="K77:L77">
    <cfRule type="expression" dxfId="433" priority="300">
      <formula>$K77&gt;$G77</formula>
    </cfRule>
  </conditionalFormatting>
  <conditionalFormatting sqref="K77:L77">
    <cfRule type="expression" dxfId="432" priority="298">
      <formula>$K77&lt;$G77</formula>
    </cfRule>
    <cfRule type="expression" dxfId="431" priority="299">
      <formula>$K77=$G77</formula>
    </cfRule>
  </conditionalFormatting>
  <conditionalFormatting sqref="K78:L78">
    <cfRule type="expression" dxfId="430" priority="297">
      <formula>$K78&gt;$G78</formula>
    </cfRule>
  </conditionalFormatting>
  <conditionalFormatting sqref="K78:L78">
    <cfRule type="expression" dxfId="429" priority="295">
      <formula>$K78&lt;$G78</formula>
    </cfRule>
    <cfRule type="expression" dxfId="428" priority="296">
      <formula>$K78=$G78</formula>
    </cfRule>
  </conditionalFormatting>
  <conditionalFormatting sqref="K79:L79">
    <cfRule type="expression" dxfId="427" priority="294">
      <formula>$K79&gt;$G79</formula>
    </cfRule>
  </conditionalFormatting>
  <conditionalFormatting sqref="K79:L79">
    <cfRule type="expression" dxfId="426" priority="292">
      <formula>$K79&lt;$G79</formula>
    </cfRule>
    <cfRule type="expression" dxfId="425" priority="293">
      <formula>$K79=$G79</formula>
    </cfRule>
  </conditionalFormatting>
  <conditionalFormatting sqref="K80:L80">
    <cfRule type="expression" dxfId="424" priority="291">
      <formula>$K80&gt;$G80</formula>
    </cfRule>
  </conditionalFormatting>
  <conditionalFormatting sqref="K80:L80">
    <cfRule type="expression" dxfId="423" priority="289">
      <formula>$K80&lt;$G80</formula>
    </cfRule>
    <cfRule type="expression" dxfId="422" priority="290">
      <formula>$K80=$G80</formula>
    </cfRule>
  </conditionalFormatting>
  <conditionalFormatting sqref="K81:L81">
    <cfRule type="expression" dxfId="421" priority="288">
      <formula>$K81&gt;$G81</formula>
    </cfRule>
  </conditionalFormatting>
  <conditionalFormatting sqref="K81:L81">
    <cfRule type="expression" dxfId="420" priority="286">
      <formula>$K81&lt;$G81</formula>
    </cfRule>
    <cfRule type="expression" dxfId="419" priority="287">
      <formula>$K81=$G81</formula>
    </cfRule>
  </conditionalFormatting>
  <conditionalFormatting sqref="K82:L82">
    <cfRule type="expression" dxfId="418" priority="285">
      <formula>$K82&gt;$G82</formula>
    </cfRule>
  </conditionalFormatting>
  <conditionalFormatting sqref="K86:L86">
    <cfRule type="expression" dxfId="417" priority="259">
      <formula>$K86&lt;$G86</formula>
    </cfRule>
    <cfRule type="expression" dxfId="416" priority="260">
      <formula>$K86=$G86</formula>
    </cfRule>
  </conditionalFormatting>
  <conditionalFormatting sqref="K95">
    <cfRule type="expression" dxfId="415" priority="282">
      <formula>$K95&gt;$G95</formula>
    </cfRule>
  </conditionalFormatting>
  <conditionalFormatting sqref="K95">
    <cfRule type="expression" dxfId="414" priority="280">
      <formula>$K95&lt;$G95</formula>
    </cfRule>
    <cfRule type="expression" dxfId="413" priority="281">
      <formula>$K95=$G95</formula>
    </cfRule>
  </conditionalFormatting>
  <conditionalFormatting sqref="K99">
    <cfRule type="expression" dxfId="412" priority="279">
      <formula>$K99&gt;$G99</formula>
    </cfRule>
  </conditionalFormatting>
  <conditionalFormatting sqref="K99">
    <cfRule type="expression" dxfId="411" priority="277">
      <formula>$K99&lt;$G99</formula>
    </cfRule>
    <cfRule type="expression" dxfId="410" priority="278">
      <formula>$K99=$G99</formula>
    </cfRule>
  </conditionalFormatting>
  <conditionalFormatting sqref="K100">
    <cfRule type="expression" dxfId="409" priority="276">
      <formula>$K100&gt;$G100</formula>
    </cfRule>
  </conditionalFormatting>
  <conditionalFormatting sqref="K100">
    <cfRule type="expression" dxfId="408" priority="274">
      <formula>$K100&lt;$G100</formula>
    </cfRule>
    <cfRule type="expression" dxfId="407" priority="275">
      <formula>$K100=$G100</formula>
    </cfRule>
  </conditionalFormatting>
  <conditionalFormatting sqref="K86:L86">
    <cfRule type="expression" dxfId="406" priority="261">
      <formula>$K86&gt;$G86</formula>
    </cfRule>
  </conditionalFormatting>
  <conditionalFormatting sqref="K74:L74">
    <cfRule type="expression" dxfId="405" priority="258">
      <formula>$K74&gt;$G74</formula>
    </cfRule>
  </conditionalFormatting>
  <conditionalFormatting sqref="K74:L74">
    <cfRule type="expression" dxfId="404" priority="256">
      <formula>$K74&lt;$G74</formula>
    </cfRule>
    <cfRule type="expression" dxfId="403" priority="257">
      <formula>$K74=$G74</formula>
    </cfRule>
  </conditionalFormatting>
  <conditionalFormatting sqref="K160:L160">
    <cfRule type="expression" dxfId="402" priority="250">
      <formula>$K160&lt;$G160</formula>
    </cfRule>
    <cfRule type="expression" dxfId="401" priority="251">
      <formula>$K160=$G160</formula>
    </cfRule>
  </conditionalFormatting>
  <conditionalFormatting sqref="K160:L160">
    <cfRule type="expression" dxfId="400" priority="252">
      <formula>$K160&gt;$G160</formula>
    </cfRule>
  </conditionalFormatting>
  <conditionalFormatting sqref="K161:L161">
    <cfRule type="expression" dxfId="399" priority="247">
      <formula>$K161&lt;$G161</formula>
    </cfRule>
    <cfRule type="expression" dxfId="398" priority="248">
      <formula>$K161=$G161</formula>
    </cfRule>
  </conditionalFormatting>
  <conditionalFormatting sqref="K161:L161">
    <cfRule type="expression" dxfId="397" priority="249">
      <formula>$K161&gt;$G161</formula>
    </cfRule>
  </conditionalFormatting>
  <conditionalFormatting sqref="K163:L163">
    <cfRule type="expression" dxfId="396" priority="244">
      <formula>$K163&lt;$G163</formula>
    </cfRule>
    <cfRule type="expression" dxfId="395" priority="245">
      <formula>$K163=$G163</formula>
    </cfRule>
  </conditionalFormatting>
  <conditionalFormatting sqref="K163:L163">
    <cfRule type="expression" dxfId="394" priority="246">
      <formula>$K163&gt;$G163</formula>
    </cfRule>
  </conditionalFormatting>
  <conditionalFormatting sqref="K164:L164">
    <cfRule type="expression" dxfId="393" priority="241">
      <formula>$K164&lt;$G164</formula>
    </cfRule>
    <cfRule type="expression" dxfId="392" priority="242">
      <formula>$K164=$G164</formula>
    </cfRule>
  </conditionalFormatting>
  <conditionalFormatting sqref="K164:L164">
    <cfRule type="expression" dxfId="391" priority="243">
      <formula>$K164&gt;$G164</formula>
    </cfRule>
  </conditionalFormatting>
  <conditionalFormatting sqref="K165:L165">
    <cfRule type="expression" dxfId="390" priority="238">
      <formula>$K165&lt;$G165</formula>
    </cfRule>
    <cfRule type="expression" dxfId="389" priority="239">
      <formula>$K165=$G165</formula>
    </cfRule>
  </conditionalFormatting>
  <conditionalFormatting sqref="K165:L165">
    <cfRule type="expression" dxfId="388" priority="240">
      <formula>$K165&gt;$G165</formula>
    </cfRule>
  </conditionalFormatting>
  <conditionalFormatting sqref="K144:L144">
    <cfRule type="expression" dxfId="387" priority="234">
      <formula>$K144&gt;$G144</formula>
    </cfRule>
  </conditionalFormatting>
  <conditionalFormatting sqref="K144:L144">
    <cfRule type="expression" dxfId="386" priority="232">
      <formula>$K144&lt;$G144</formula>
    </cfRule>
    <cfRule type="expression" dxfId="385" priority="233">
      <formula>$K144=$G144</formula>
    </cfRule>
  </conditionalFormatting>
  <conditionalFormatting sqref="K147:L147">
    <cfRule type="expression" dxfId="384" priority="228">
      <formula>$K147&gt;$G147</formula>
    </cfRule>
  </conditionalFormatting>
  <conditionalFormatting sqref="K147:L147">
    <cfRule type="expression" dxfId="383" priority="226">
      <formula>$K147&lt;$G147</formula>
    </cfRule>
    <cfRule type="expression" dxfId="382" priority="227">
      <formula>$K147=$G147</formula>
    </cfRule>
  </conditionalFormatting>
  <conditionalFormatting sqref="K148:L148">
    <cfRule type="expression" dxfId="381" priority="225">
      <formula>$K148&gt;$G148</formula>
    </cfRule>
  </conditionalFormatting>
  <conditionalFormatting sqref="K148:L148">
    <cfRule type="expression" dxfId="380" priority="223">
      <formula>$K148&lt;$G148</formula>
    </cfRule>
    <cfRule type="expression" dxfId="379" priority="224">
      <formula>$K148=$G148</formula>
    </cfRule>
  </conditionalFormatting>
  <conditionalFormatting sqref="K130:L130">
    <cfRule type="expression" dxfId="378" priority="222">
      <formula>$K130&gt;$G130</formula>
    </cfRule>
  </conditionalFormatting>
  <conditionalFormatting sqref="K130:L130">
    <cfRule type="expression" dxfId="377" priority="220">
      <formula>$K130&lt;$G130</formula>
    </cfRule>
    <cfRule type="expression" dxfId="376" priority="221">
      <formula>$K130=$G130</formula>
    </cfRule>
  </conditionalFormatting>
  <conditionalFormatting sqref="K132:L132">
    <cfRule type="expression" dxfId="375" priority="216">
      <formula>$K132&gt;$G132</formula>
    </cfRule>
  </conditionalFormatting>
  <conditionalFormatting sqref="K132:L132">
    <cfRule type="expression" dxfId="374" priority="214">
      <formula>$K132&lt;$G132</formula>
    </cfRule>
    <cfRule type="expression" dxfId="373" priority="215">
      <formula>$K132=$G132</formula>
    </cfRule>
  </conditionalFormatting>
  <conditionalFormatting sqref="K64">
    <cfRule type="expression" dxfId="372" priority="205">
      <formula>$K64&lt;$G64</formula>
    </cfRule>
    <cfRule type="expression" dxfId="371" priority="206">
      <formula>$K64=$G64</formula>
    </cfRule>
  </conditionalFormatting>
  <conditionalFormatting sqref="K62">
    <cfRule type="expression" dxfId="370" priority="210">
      <formula>$K62&gt;$G62</formula>
    </cfRule>
  </conditionalFormatting>
  <conditionalFormatting sqref="K62">
    <cfRule type="expression" dxfId="369" priority="208">
      <formula>$K62&lt;$G62</formula>
    </cfRule>
    <cfRule type="expression" dxfId="368" priority="209">
      <formula>$K62=$G62</formula>
    </cfRule>
  </conditionalFormatting>
  <conditionalFormatting sqref="K64">
    <cfRule type="expression" dxfId="367" priority="207">
      <formula>$K64&gt;$G64</formula>
    </cfRule>
  </conditionalFormatting>
  <conditionalFormatting sqref="K36:L36">
    <cfRule type="expression" dxfId="366" priority="186">
      <formula>$K36&gt;$G36</formula>
    </cfRule>
  </conditionalFormatting>
  <conditionalFormatting sqref="K36:L36">
    <cfRule type="expression" dxfId="365" priority="184">
      <formula>$K36&lt;$G36</formula>
    </cfRule>
    <cfRule type="expression" dxfId="364" priority="185">
      <formula>$K36=$G36</formula>
    </cfRule>
  </conditionalFormatting>
  <conditionalFormatting sqref="K135:L135">
    <cfRule type="expression" dxfId="363" priority="180">
      <formula>$K135&gt;$G135</formula>
    </cfRule>
  </conditionalFormatting>
  <conditionalFormatting sqref="K135:L135">
    <cfRule type="expression" dxfId="362" priority="178">
      <formula>$K135&lt;$G135</formula>
    </cfRule>
    <cfRule type="expression" dxfId="361" priority="179">
      <formula>$K135=$G135</formula>
    </cfRule>
  </conditionalFormatting>
  <conditionalFormatting sqref="K96">
    <cfRule type="expression" dxfId="360" priority="177">
      <formula>$K96&gt;$G96</formula>
    </cfRule>
  </conditionalFormatting>
  <conditionalFormatting sqref="K96">
    <cfRule type="expression" dxfId="359" priority="175">
      <formula>$K96&lt;$G96</formula>
    </cfRule>
    <cfRule type="expression" dxfId="358" priority="176">
      <formula>$K96=$G96</formula>
    </cfRule>
  </conditionalFormatting>
  <conditionalFormatting sqref="K97">
    <cfRule type="expression" dxfId="357" priority="174">
      <formula>$K97&gt;$G97</formula>
    </cfRule>
  </conditionalFormatting>
  <conditionalFormatting sqref="K97">
    <cfRule type="expression" dxfId="356" priority="172">
      <formula>$K97&lt;$G97</formula>
    </cfRule>
    <cfRule type="expression" dxfId="355" priority="173">
      <formula>$K97=$G97</formula>
    </cfRule>
  </conditionalFormatting>
  <conditionalFormatting sqref="K39">
    <cfRule type="expression" dxfId="354" priority="171">
      <formula>$K39&gt;$G39</formula>
    </cfRule>
  </conditionalFormatting>
  <conditionalFormatting sqref="K39">
    <cfRule type="expression" dxfId="353" priority="169">
      <formula>$K39&lt;$G39</formula>
    </cfRule>
    <cfRule type="expression" dxfId="352" priority="170">
      <formula>$K39=$G39</formula>
    </cfRule>
  </conditionalFormatting>
  <conditionalFormatting sqref="K105">
    <cfRule type="expression" dxfId="351" priority="165">
      <formula>$K105&gt;$G105</formula>
    </cfRule>
  </conditionalFormatting>
  <conditionalFormatting sqref="K105">
    <cfRule type="expression" dxfId="350" priority="163">
      <formula>$K105&lt;$G105</formula>
    </cfRule>
    <cfRule type="expression" dxfId="349" priority="164">
      <formula>$K105=$G105</formula>
    </cfRule>
  </conditionalFormatting>
  <conditionalFormatting sqref="K104">
    <cfRule type="expression" dxfId="348" priority="162">
      <formula>$K104&gt;$G104</formula>
    </cfRule>
  </conditionalFormatting>
  <conditionalFormatting sqref="K104">
    <cfRule type="expression" dxfId="347" priority="160">
      <formula>$K104&lt;$G104</formula>
    </cfRule>
    <cfRule type="expression" dxfId="346" priority="161">
      <formula>$K104=$G104</formula>
    </cfRule>
  </conditionalFormatting>
  <conditionalFormatting sqref="K38">
    <cfRule type="expression" dxfId="345" priority="156">
      <formula>$K38&gt;$G38</formula>
    </cfRule>
  </conditionalFormatting>
  <conditionalFormatting sqref="K38">
    <cfRule type="expression" dxfId="344" priority="154">
      <formula>$K38&lt;$G38</formula>
    </cfRule>
    <cfRule type="expression" dxfId="343" priority="155">
      <formula>$K38=$G38</formula>
    </cfRule>
  </conditionalFormatting>
  <conditionalFormatting sqref="K121:L121">
    <cfRule type="expression" dxfId="342" priority="150">
      <formula>$K121&gt;$G121</formula>
    </cfRule>
  </conditionalFormatting>
  <conditionalFormatting sqref="K121:L121">
    <cfRule type="expression" dxfId="341" priority="148">
      <formula>$K121&lt;$G121</formula>
    </cfRule>
    <cfRule type="expression" dxfId="340" priority="149">
      <formula>$K121=$G121</formula>
    </cfRule>
  </conditionalFormatting>
  <conditionalFormatting sqref="K122:L122">
    <cfRule type="expression" dxfId="339" priority="147">
      <formula>$K122&gt;$G122</formula>
    </cfRule>
  </conditionalFormatting>
  <conditionalFormatting sqref="K122:L122">
    <cfRule type="expression" dxfId="338" priority="145">
      <formula>$K122&lt;$G122</formula>
    </cfRule>
    <cfRule type="expression" dxfId="337" priority="146">
      <formula>$K122=$G122</formula>
    </cfRule>
  </conditionalFormatting>
  <conditionalFormatting sqref="K128:L128">
    <cfRule type="expression" dxfId="336" priority="135">
      <formula>$K128&gt;$G128</formula>
    </cfRule>
  </conditionalFormatting>
  <conditionalFormatting sqref="K128:L128">
    <cfRule type="expression" dxfId="335" priority="133">
      <formula>$K128&lt;$G128</formula>
    </cfRule>
    <cfRule type="expression" dxfId="334" priority="134">
      <formula>$K128=$G128</formula>
    </cfRule>
  </conditionalFormatting>
  <conditionalFormatting sqref="K40">
    <cfRule type="expression" dxfId="333" priority="129">
      <formula>$K40&gt;$G40</formula>
    </cfRule>
  </conditionalFormatting>
  <conditionalFormatting sqref="K40">
    <cfRule type="expression" dxfId="332" priority="127">
      <formula>$K40&lt;$G40</formula>
    </cfRule>
    <cfRule type="expression" dxfId="331" priority="128">
      <formula>$K40=$G40</formula>
    </cfRule>
  </conditionalFormatting>
  <conditionalFormatting sqref="K41">
    <cfRule type="expression" dxfId="330" priority="126">
      <formula>$K41&gt;$G41</formula>
    </cfRule>
  </conditionalFormatting>
  <conditionalFormatting sqref="K41">
    <cfRule type="expression" dxfId="329" priority="124">
      <formula>$K41&lt;$G41</formula>
    </cfRule>
    <cfRule type="expression" dxfId="328" priority="125">
      <formula>$K41=$G41</formula>
    </cfRule>
  </conditionalFormatting>
  <conditionalFormatting sqref="K65">
    <cfRule type="expression" dxfId="327" priority="114">
      <formula>$K65&gt;$G65</formula>
    </cfRule>
  </conditionalFormatting>
  <conditionalFormatting sqref="K65">
    <cfRule type="expression" dxfId="326" priority="112">
      <formula>$K65&lt;$G65</formula>
    </cfRule>
    <cfRule type="expression" dxfId="325" priority="113">
      <formula>$K65=$G65</formula>
    </cfRule>
  </conditionalFormatting>
  <conditionalFormatting sqref="K31:L31">
    <cfRule type="expression" dxfId="324" priority="66">
      <formula>$K31&gt;$G31</formula>
    </cfRule>
  </conditionalFormatting>
  <conditionalFormatting sqref="K31:L31">
    <cfRule type="expression" dxfId="323" priority="64">
      <formula>$K31&lt;$G31</formula>
    </cfRule>
    <cfRule type="expression" dxfId="322" priority="65">
      <formula>$K31=$G31</formula>
    </cfRule>
  </conditionalFormatting>
  <conditionalFormatting sqref="K29:L29">
    <cfRule type="expression" dxfId="321" priority="72">
      <formula>$K29&gt;$G29</formula>
    </cfRule>
  </conditionalFormatting>
  <conditionalFormatting sqref="K29:L29">
    <cfRule type="expression" dxfId="320" priority="70">
      <formula>$K29&lt;$G29</formula>
    </cfRule>
    <cfRule type="expression" dxfId="319" priority="71">
      <formula>$K29=$G29</formula>
    </cfRule>
  </conditionalFormatting>
  <conditionalFormatting sqref="K103">
    <cfRule type="expression" dxfId="318" priority="63">
      <formula>$K103&gt;$G103</formula>
    </cfRule>
  </conditionalFormatting>
  <conditionalFormatting sqref="K103">
    <cfRule type="expression" dxfId="317" priority="61">
      <formula>$K103&lt;$G103</formula>
    </cfRule>
    <cfRule type="expression" dxfId="316" priority="62">
      <formula>$K103=$G103</formula>
    </cfRule>
  </conditionalFormatting>
  <conditionalFormatting sqref="K30:L30">
    <cfRule type="expression" dxfId="315" priority="69">
      <formula>$K30&gt;$G30</formula>
    </cfRule>
  </conditionalFormatting>
  <conditionalFormatting sqref="K30:L30">
    <cfRule type="expression" dxfId="314" priority="67">
      <formula>$K30&lt;$G30</formula>
    </cfRule>
    <cfRule type="expression" dxfId="313" priority="68">
      <formula>$K30=$G30</formula>
    </cfRule>
  </conditionalFormatting>
  <conditionalFormatting sqref="K52">
    <cfRule type="expression" dxfId="312" priority="93">
      <formula>$K52&gt;$G52</formula>
    </cfRule>
  </conditionalFormatting>
  <conditionalFormatting sqref="K52">
    <cfRule type="expression" dxfId="311" priority="91">
      <formula>$K52&lt;$G52</formula>
    </cfRule>
    <cfRule type="expression" dxfId="310" priority="92">
      <formula>$K52=$G52</formula>
    </cfRule>
  </conditionalFormatting>
  <conditionalFormatting sqref="K61">
    <cfRule type="expression" dxfId="309" priority="90">
      <formula>$K61&gt;$G61</formula>
    </cfRule>
  </conditionalFormatting>
  <conditionalFormatting sqref="K61">
    <cfRule type="expression" dxfId="308" priority="88">
      <formula>$K61&lt;$G61</formula>
    </cfRule>
    <cfRule type="expression" dxfId="307" priority="89">
      <formula>$K61=$G61</formula>
    </cfRule>
  </conditionalFormatting>
  <conditionalFormatting sqref="K102">
    <cfRule type="expression" dxfId="306" priority="60">
      <formula>$K102&gt;$G102</formula>
    </cfRule>
  </conditionalFormatting>
  <conditionalFormatting sqref="K102">
    <cfRule type="expression" dxfId="305" priority="58">
      <formula>$K102&lt;$G102</formula>
    </cfRule>
    <cfRule type="expression" dxfId="304" priority="59">
      <formula>$K102=$G102</formula>
    </cfRule>
  </conditionalFormatting>
  <conditionalFormatting sqref="K106">
    <cfRule type="expression" dxfId="303" priority="57">
      <formula>$K106&gt;$G106</formula>
    </cfRule>
  </conditionalFormatting>
  <conditionalFormatting sqref="K106">
    <cfRule type="expression" dxfId="302" priority="55">
      <formula>$K106&lt;$G106</formula>
    </cfRule>
    <cfRule type="expression" dxfId="301" priority="56">
      <formula>$K106=$G106</formula>
    </cfRule>
  </conditionalFormatting>
  <conditionalFormatting sqref="K131:L131">
    <cfRule type="expression" dxfId="300" priority="54">
      <formula>$K131&gt;$G131</formula>
    </cfRule>
  </conditionalFormatting>
  <conditionalFormatting sqref="K131:L131">
    <cfRule type="expression" dxfId="299" priority="52">
      <formula>$K131&lt;$G131</formula>
    </cfRule>
    <cfRule type="expression" dxfId="298" priority="53">
      <formula>$K131=$G131</formula>
    </cfRule>
  </conditionalFormatting>
  <conditionalFormatting sqref="K157:L157">
    <cfRule type="expression" dxfId="297" priority="21">
      <formula>$K157&gt;$G157</formula>
    </cfRule>
  </conditionalFormatting>
  <conditionalFormatting sqref="K157:L157">
    <cfRule type="expression" dxfId="296" priority="19">
      <formula>$K157&lt;$G157</formula>
    </cfRule>
    <cfRule type="expression" dxfId="295" priority="20">
      <formula>$K157=$G157</formula>
    </cfRule>
  </conditionalFormatting>
  <conditionalFormatting sqref="K113">
    <cfRule type="expression" dxfId="294" priority="48">
      <formula>$K113&gt;$G113</formula>
    </cfRule>
  </conditionalFormatting>
  <conditionalFormatting sqref="K113">
    <cfRule type="expression" dxfId="293" priority="46">
      <formula>$K113&lt;$G113</formula>
    </cfRule>
    <cfRule type="expression" dxfId="292" priority="47">
      <formula>$K113=$G113</formula>
    </cfRule>
  </conditionalFormatting>
  <conditionalFormatting sqref="K114">
    <cfRule type="expression" dxfId="291" priority="45">
      <formula>$K114&gt;$G114</formula>
    </cfRule>
  </conditionalFormatting>
  <conditionalFormatting sqref="K114">
    <cfRule type="expression" dxfId="290" priority="43">
      <formula>$K114&lt;$G114</formula>
    </cfRule>
    <cfRule type="expression" dxfId="289" priority="44">
      <formula>$K114=$G114</formula>
    </cfRule>
  </conditionalFormatting>
  <conditionalFormatting sqref="K115:L115">
    <cfRule type="expression" dxfId="288" priority="42">
      <formula>$K115&gt;$G115</formula>
    </cfRule>
  </conditionalFormatting>
  <conditionalFormatting sqref="K115:L115">
    <cfRule type="expression" dxfId="287" priority="40">
      <formula>$K115&lt;$G115</formula>
    </cfRule>
    <cfRule type="expression" dxfId="286" priority="41">
      <formula>$K115=$G115</formula>
    </cfRule>
  </conditionalFormatting>
  <conditionalFormatting sqref="K116:L116">
    <cfRule type="expression" dxfId="285" priority="39">
      <formula>$K116&gt;$G116</formula>
    </cfRule>
  </conditionalFormatting>
  <conditionalFormatting sqref="K116:L116">
    <cfRule type="expression" dxfId="284" priority="37">
      <formula>$K116&lt;$G116</formula>
    </cfRule>
    <cfRule type="expression" dxfId="283" priority="38">
      <formula>$K116=$G116</formula>
    </cfRule>
  </conditionalFormatting>
  <conditionalFormatting sqref="K124:L124">
    <cfRule type="expression" dxfId="282" priority="36">
      <formula>$K124&gt;$G124</formula>
    </cfRule>
  </conditionalFormatting>
  <conditionalFormatting sqref="K124:L124">
    <cfRule type="expression" dxfId="281" priority="34">
      <formula>$K124&lt;$G124</formula>
    </cfRule>
    <cfRule type="expression" dxfId="280" priority="35">
      <formula>$K124=$G124</formula>
    </cfRule>
  </conditionalFormatting>
  <conditionalFormatting sqref="K126:L126">
    <cfRule type="expression" dxfId="279" priority="33">
      <formula>$K126&gt;$G126</formula>
    </cfRule>
  </conditionalFormatting>
  <conditionalFormatting sqref="K126:L126">
    <cfRule type="expression" dxfId="278" priority="31">
      <formula>$K126&lt;$G126</formula>
    </cfRule>
    <cfRule type="expression" dxfId="277" priority="32">
      <formula>$K126=$G126</formula>
    </cfRule>
  </conditionalFormatting>
  <conditionalFormatting sqref="K127:L127">
    <cfRule type="expression" dxfId="276" priority="30">
      <formula>$K127&gt;$G127</formula>
    </cfRule>
  </conditionalFormatting>
  <conditionalFormatting sqref="K127:L127">
    <cfRule type="expression" dxfId="275" priority="28">
      <formula>$K127&lt;$G127</formula>
    </cfRule>
    <cfRule type="expression" dxfId="274" priority="29">
      <formula>$K127=$G127</formula>
    </cfRule>
  </conditionalFormatting>
  <conditionalFormatting sqref="K145:L145">
    <cfRule type="expression" dxfId="273" priority="27">
      <formula>$K145&gt;$G145</formula>
    </cfRule>
  </conditionalFormatting>
  <conditionalFormatting sqref="K145:L145">
    <cfRule type="expression" dxfId="272" priority="25">
      <formula>$K145&lt;$G145</formula>
    </cfRule>
    <cfRule type="expression" dxfId="271" priority="26">
      <formula>$K145=$G145</formula>
    </cfRule>
  </conditionalFormatting>
  <conditionalFormatting sqref="K156:L156">
    <cfRule type="expression" dxfId="270" priority="24">
      <formula>$K156&gt;$G156</formula>
    </cfRule>
  </conditionalFormatting>
  <conditionalFormatting sqref="K156:L156">
    <cfRule type="expression" dxfId="269" priority="22">
      <formula>$K156&lt;$G156</formula>
    </cfRule>
    <cfRule type="expression" dxfId="268" priority="23">
      <formula>$K156=$G156</formula>
    </cfRule>
  </conditionalFormatting>
  <conditionalFormatting sqref="K158:L158">
    <cfRule type="expression" dxfId="267" priority="18">
      <formula>$K158&gt;$G158</formula>
    </cfRule>
  </conditionalFormatting>
  <conditionalFormatting sqref="K158:L158">
    <cfRule type="expression" dxfId="266" priority="16">
      <formula>$K158&lt;$G158</formula>
    </cfRule>
    <cfRule type="expression" dxfId="265" priority="17">
      <formula>$K158=$G158</formula>
    </cfRule>
  </conditionalFormatting>
  <conditionalFormatting sqref="K167">
    <cfRule type="expression" dxfId="264" priority="15">
      <formula>$K167&gt;$G167</formula>
    </cfRule>
  </conditionalFormatting>
  <conditionalFormatting sqref="K167">
    <cfRule type="expression" dxfId="263" priority="13">
      <formula>$K167&lt;$G167</formula>
    </cfRule>
    <cfRule type="expression" dxfId="262" priority="14">
      <formula>$K167=$G167</formula>
    </cfRule>
  </conditionalFormatting>
  <conditionalFormatting sqref="K168">
    <cfRule type="expression" dxfId="261" priority="12">
      <formula>$K168&gt;$G168</formula>
    </cfRule>
  </conditionalFormatting>
  <conditionalFormatting sqref="K168">
    <cfRule type="expression" dxfId="260" priority="10">
      <formula>$K168&lt;$G168</formula>
    </cfRule>
    <cfRule type="expression" dxfId="259" priority="11">
      <formula>$K168=$G168</formula>
    </cfRule>
  </conditionalFormatting>
  <conditionalFormatting sqref="K169">
    <cfRule type="expression" dxfId="258" priority="9">
      <formula>$K169&gt;$G169</formula>
    </cfRule>
  </conditionalFormatting>
  <conditionalFormatting sqref="K169">
    <cfRule type="expression" dxfId="257" priority="7">
      <formula>$K169&lt;$G169</formula>
    </cfRule>
    <cfRule type="expression" dxfId="256" priority="8">
      <formula>$K169=$G169</formula>
    </cfRule>
  </conditionalFormatting>
  <conditionalFormatting sqref="K170">
    <cfRule type="expression" dxfId="255" priority="6">
      <formula>$K170&gt;$G170</formula>
    </cfRule>
  </conditionalFormatting>
  <conditionalFormatting sqref="K170">
    <cfRule type="expression" dxfId="254" priority="4">
      <formula>$K170&lt;$G170</formula>
    </cfRule>
    <cfRule type="expression" dxfId="253" priority="5">
      <formula>$K170=$G170</formula>
    </cfRule>
  </conditionalFormatting>
  <conditionalFormatting sqref="K133:L133">
    <cfRule type="expression" dxfId="252" priority="3">
      <formula>$K133&gt;$G133</formula>
    </cfRule>
  </conditionalFormatting>
  <conditionalFormatting sqref="K133:L133">
    <cfRule type="expression" dxfId="251" priority="1">
      <formula>$K133&lt;$G133</formula>
    </cfRule>
    <cfRule type="expression" dxfId="250" priority="2">
      <formula>$K133=$G133</formula>
    </cfRule>
  </conditionalFormatting>
  <dataValidations count="4">
    <dataValidation type="list" allowBlank="1" showInputMessage="1" showErrorMessage="1" sqref="E9:F9" xr:uid="{88750204-2968-1C45-91B7-79910EA2496B}">
      <formula1>$P$2:$P$3</formula1>
    </dataValidation>
    <dataValidation type="list" allowBlank="1" showInputMessage="1" showErrorMessage="1" sqref="E11:M11 M15:M18 K18:L18 K13:M13 I13:J18 E13:H13 E18:H18" xr:uid="{20A02387-9FFB-FA48-913C-B2FA47B42EC7}">
      <formula1>$P$2:$P$4</formula1>
    </dataValidation>
    <dataValidation type="list" allowBlank="1" showInputMessage="1" showErrorMessage="1" sqref="I202 I152 M152 M194 I175 M175 I192 M192 I188 M188 I190 M190 I194 I200 M200 M202" xr:uid="{9E2F5A0A-3E29-4E46-A29F-42D883BB28AA}">
      <formula1>Numbers</formula1>
    </dataValidation>
    <dataValidation type="list" allowBlank="1" showInputMessage="1" showErrorMessage="1" sqref="K137:L137" xr:uid="{0964BE30-F2B0-1E47-B946-D2978C69C254}">
      <formula1>#REF!</formula1>
    </dataValidation>
  </dataValidations>
  <pageMargins left="0.76370078740157488" right="0.4" top="0.42" bottom="0.42" header="0" footer="0"/>
  <pageSetup paperSize="9" scale="49" fitToHeight="3" orientation="portrait" horizontalDpi="4294967292" verticalDpi="4294967292"/>
  <rowBreaks count="2" manualBreakCount="2">
    <brk id="109" max="13" man="1"/>
    <brk id="187" max="13" man="1"/>
  </rowBreaks>
  <drawing r:id="rId1"/>
  <extLst>
    <ext xmlns:x14="http://schemas.microsoft.com/office/spreadsheetml/2009/9/main" uri="{CCE6A557-97BC-4b89-ADB6-D9C93CAAB3DF}">
      <x14:dataValidations xmlns:xm="http://schemas.microsoft.com/office/excel/2006/main" count="40">
        <x14:dataValidation type="list" allowBlank="1" showInputMessage="1" showErrorMessage="1" xr:uid="{6FB1C6B5-9EFB-E247-AB21-6DF56F093B62}">
          <x14:formula1>
            <xm:f>Lists!$F$7:$F$8</xm:f>
          </x14:formula1>
          <xm:sqref>D54</xm:sqref>
        </x14:dataValidation>
        <x14:dataValidation type="list" allowBlank="1" showErrorMessage="1" prompt="If all was implemented according to the Directives." xr:uid="{B12C0668-306F-2547-8BA0-95C0745FFFAC}">
          <x14:formula1>
            <xm:f>Lists!$D$74:$D$82</xm:f>
          </x14:formula1>
          <xm:sqref>K118:L119 K121:L122 K128:L128</xm:sqref>
        </x14:dataValidation>
        <x14:dataValidation type="list" allowBlank="1" showInputMessage="1" showErrorMessage="1" promptTitle="Description:" prompt="TV camera set up should be EXACTLY according to the TV Production Guidelines." xr:uid="{E49B6D43-1D5F-AE45-8E01-ACC66CC361C9}">
          <x14:formula1>
            <xm:f>Lists!$D$66:$D$82</xm:f>
          </x14:formula1>
          <xm:sqref>K27:L27</xm:sqref>
        </x14:dataValidation>
        <x14:dataValidation type="list" allowBlank="1" showInputMessage="1" showErrorMessage="1" promptTitle="Description:" prompt="The best would be to ask Lagardere onsite, to get their remarks or confirmation about it." xr:uid="{8BBB0827-296D-CF4F-8D33-652F81D92F45}">
          <x14:formula1>
            <xm:f>Lists!$D$74:$D$82</xm:f>
          </x14:formula1>
          <xm:sqref>K26:L26</xm:sqref>
        </x14:dataValidation>
        <x14:dataValidation type="list" allowBlank="1" showInputMessage="1" showErrorMessage="1" promptTitle="Description:" prompt="If a professional announcer was used, at least from the Main Draw onwards and entertained the spectators." xr:uid="{0FA64C2B-C03D-6F47-A7E5-62D06367546D}">
          <x14:formula1>
            <xm:f>Lists!$D$78:$D$82</xm:f>
          </x14:formula1>
          <xm:sqref>K48:L48</xm:sqref>
        </x14:dataValidation>
        <x14:dataValidation type="list" allowBlank="1" showInputMessage="1" showErrorMessage="1" promptTitle="Description:" prompt="If some special arrangements have been done by the OC. Special lighting, arch, fog, and other means to make the march in look nice." xr:uid="{4E059423-30E6-BA4E-83FA-B937D204A34F}">
          <x14:formula1>
            <xm:f>Lists!$D$74:$D$82</xm:f>
          </x14:formula1>
          <xm:sqref>K51:L51</xm:sqref>
        </x14:dataValidation>
        <x14:dataValidation type="list" allowBlank="1" showInputMessage="1" showErrorMessage="1" promptTitle="Description:" prompt="Huge LED screens (cubes) have been used and/or installed in the venue." xr:uid="{D7AABE5B-E587-CD47-98DF-3CF6E3C0EBFB}">
          <x14:formula1>
            <xm:f>Lists!$D$74:$D$82</xm:f>
          </x14:formula1>
          <xm:sqref>K53:L53</xm:sqref>
        </x14:dataValidation>
        <x14:dataValidation type="list" allowBlank="1" showInputMessage="1" showErrorMessage="1" promptTitle="Description:" prompt="If the ITTF music, which is also important for the identity of events was used properly." xr:uid="{D8DB2477-70F0-DF48-8734-88655FB33F29}">
          <x14:formula1>
            <xm:f>Lists!$D$78:$D$82</xm:f>
          </x14:formula1>
          <xm:sqref>K55:L55</xm:sqref>
        </x14:dataValidation>
        <x14:dataValidation type="list" allowBlank="1" showInputMessage="1" showErrorMessage="1" promptTitle="Description:" prompt="If the OC checked frequently the surrounds being in place and the FOP around the TV courts surrounds being clean all the time." xr:uid="{1A633B68-FAF3-F748-8C8C-8055D6A9919E}">
          <x14:formula1>
            <xm:f>IF($D$54="Yes",Lists!$D$78:$D$82,IF($D$54="No",Lists!$D$76:$D$82))</xm:f>
          </x14:formula1>
          <xm:sqref>K72:L73</xm:sqref>
        </x14:dataValidation>
        <x14:dataValidation type="list" allowBlank="1" showInputMessage="1" showErrorMessage="1" promptTitle="Description:" prompt="If all was implemented according to the Sponsorship Guidelines." xr:uid="{382CD07A-43CE-0341-BA52-2F7312C2A5FB}">
          <x14:formula1>
            <xm:f>Lists!$D$74:$D$82</xm:f>
          </x14:formula1>
          <xm:sqref>K85:L85</xm:sqref>
        </x14:dataValidation>
        <x14:dataValidation type="list" allowBlank="1" showInputMessage="1" showErrorMessage="1" xr:uid="{E954E416-F213-A346-AFFE-12121BBEFC77}">
          <x14:formula1>
            <xm:f>Lists!$D$62:$D$82</xm:f>
          </x14:formula1>
          <xm:sqref>K186:L186</xm:sqref>
        </x14:dataValidation>
        <x14:dataValidation type="list" allowBlank="1" showInputMessage="1" showErrorMessage="1" promptTitle="Important Note:" prompt="You can add any percentage from -5,00% to +5,00%. The adjustement percentage you add in each section, should not exceed the total maximum of the section! If you wish to add more you can suggest it at the end as bonus._x000d_" xr:uid="{BD25F5DD-3D95-EA48-8252-FCA5BB9A3002}">
          <x14:formula1>
            <xm:f>Lists!$D$62:$D$102</xm:f>
          </x14:formula1>
          <xm:sqref>K42:L42 K66:L66 K87:L87 K107:L107 K136:L136 K149:L149 K171:L171</xm:sqref>
        </x14:dataValidation>
        <x14:dataValidation type="list" allowBlank="1" showInputMessage="1" showErrorMessage="1" promptTitle="Description:" prompt="Professional DJ adding to the presentation of events." xr:uid="{7E6E120A-2D3E-C443-88E2-4A111641EFC7}">
          <x14:formula1>
            <xm:f>Lists!$D$78:$D$82</xm:f>
          </x14:formula1>
          <xm:sqref>K49:L49</xm:sqref>
        </x14:dataValidation>
        <x14:dataValidation type="list" allowBlank="1" showInputMessage="1" showErrorMessage="1" promptTitle="Description:" prompt="Professional sound system set-up of great quality." xr:uid="{3BCC6A2D-3F8F-3545-89F4-374ED89AEBF2}">
          <x14:formula1>
            <xm:f>Lists!$D$78:$D$82</xm:f>
          </x14:formula1>
          <xm:sqref>K50:L50</xm:sqref>
        </x14:dataValidation>
        <x14:dataValidation type="list" allowBlank="1" showInputMessage="1" showErrorMessage="1" promptTitle="Description:" prompt="Shart and high quality LEDs, in the right physical dimensions." xr:uid="{69380966-942F-D840-A7B7-E5965D74562A}">
          <x14:formula1>
            <xm:f>IF($D$54="Yes",Lists!$D$78:$D$82,IF($D$54="No",Lists!$C$22))</xm:f>
          </x14:formula1>
          <xm:sqref>K54:L54</xm:sqref>
        </x14:dataValidation>
        <x14:dataValidation type="list" allowBlank="1" showInputMessage="1" showErrorMessage="1" promptTitle="Description:" prompt="Other music used during breaks to engage crowd." xr:uid="{CEC41FFE-3ED8-F042-BCEF-9223A12829BF}">
          <x14:formula1>
            <xm:f>Lists!$D$78:$D$82</xm:f>
          </x14:formula1>
          <xm:sqref>K56:L56</xm:sqref>
        </x14:dataValidation>
        <x14:dataValidation type="list" allowBlank="1" showInputMessage="1" showErrorMessage="1" promptTitle="Description:" prompt="Translators for on court interviews available and up to a high level." xr:uid="{97B0ED9D-D7CB-0C48-861F-6D8C0D70AB82}">
          <x14:formula1>
            <xm:f>Lists!$D$78:$D$82</xm:f>
          </x14:formula1>
          <xm:sqref>K57:L57</xm:sqref>
        </x14:dataValidation>
        <x14:dataValidation type="list" allowBlank="1" showInputMessage="1" showErrorMessage="1" promptTitle="Description:" prompt="If the lights used for the sports presentation were fine." xr:uid="{7EE9CDF5-C783-1548-99B8-86576D8B34BB}">
          <x14:formula1>
            <xm:f>Lists!$D$78:$D$82</xm:f>
          </x14:formula1>
          <xm:sqref>K58:L58</xm:sqref>
        </x14:dataValidation>
        <x14:dataValidation type="list" allowBlank="1" showInputMessage="1" showErrorMessage="1" promptTitle="Description:" prompt="Award ceremonies details." xr:uid="{ED881832-0C79-E647-83C4-8E2B956D430A}">
          <x14:formula1>
            <xm:f>Lists!$D$78:$D$82</xm:f>
          </x14:formula1>
          <xm:sqref>K63:L63 K60:L60</xm:sqref>
        </x14:dataValidation>
        <x14:dataValidation type="list" allowBlank="1" showInputMessage="1" showErrorMessage="1" promptTitle="Description:" prompt="If all was implemented according to the LED Running Order. " xr:uid="{8167C582-7F4C-7844-AB42-2EA69BBDE926}">
          <x14:formula1>
            <xm:f>IF($D$54="Yes",Lists!$D$78:$D$82,IF($D$54="No",Lists!$C$22))</xm:f>
          </x14:formula1>
          <xm:sqref>K75:L75</xm:sqref>
        </x14:dataValidation>
        <x14:dataValidation type="list" allowBlank="1" showInputMessage="1" showErrorMessage="1" promptTitle="Description:" prompt="If implemented according to the sponsorship implementation and sent for approval." xr:uid="{35FDB517-DB2C-8449-9F27-2CBDE23C9F9C}">
          <x14:formula1>
            <xm:f>Lists!$D$78:$D$82</xm:f>
          </x14:formula1>
          <xm:sqref>K86:L86 K77:L82</xm:sqref>
        </x14:dataValidation>
        <x14:dataValidation type="list" allowBlank="1" showInputMessage="1" showErrorMessage="1" promptTitle="Description:" prompt="If the VI in the venue was sufficient and fine." xr:uid="{8EBC502F-B1BC-E74E-A851-AD21655C4ED5}">
          <x14:formula1>
            <xm:f>Lists!$D$74:$D$82</xm:f>
          </x14:formula1>
          <xm:sqref>K84:L84</xm:sqref>
        </x14:dataValidation>
        <x14:dataValidation type="list" allowBlank="1" showErrorMessage="1" promptTitle="Description:" xr:uid="{581BD206-12C4-9746-8F25-D418BAD8B25D}">
          <x14:formula1>
            <xm:f>Lists!$D$78:$D$82</xm:f>
          </x14:formula1>
          <xm:sqref>K39:L39 K99:L100 K94:L94 K96:L97 K65:L65</xm:sqref>
        </x14:dataValidation>
        <x14:dataValidation type="list" allowBlank="1" showErrorMessage="1" promptTitle="Description:" prompt="If implemented according to the sponsorship implementation and sent for approval." xr:uid="{A7427644-BCE6-2043-AE74-1B1E1851F7AA}">
          <x14:formula1>
            <xm:f>Lists!$D$78:$D$82</xm:f>
          </x14:formula1>
          <xm:sqref>K163:L165 K160:L161</xm:sqref>
        </x14:dataValidation>
        <x14:dataValidation type="list" allowBlank="1" showInputMessage="1" showErrorMessage="1" xr:uid="{C11C6BD1-1FBA-524F-AD00-F2CD606AC4ED}">
          <x14:formula1>
            <xm:f>Lists!$D$74:$D$82</xm:f>
          </x14:formula1>
          <xm:sqref>K142:L142 K144:L144 K147:L148 K28:L28</xm:sqref>
        </x14:dataValidation>
        <x14:dataValidation type="list" allowBlank="1" showErrorMessage="1" prompt="If all was implemented according to the Directives." xr:uid="{171B07A5-3F66-F34F-8C0D-566690608FDB}">
          <x14:formula1>
            <xm:f>Lists!$D$78:$D$82</xm:f>
          </x14:formula1>
          <xm:sqref>K135:L135 K156:L158 K115:L116 K124:L124 K126:L127 K145:L145 K132:L133</xm:sqref>
        </x14:dataValidation>
        <x14:dataValidation type="list" allowBlank="1" showInputMessage="1" showErrorMessage="1" promptTitle="Description:" prompt="Award ceremonies details." xr:uid="{8F14BD20-85BA-ED42-A542-36C8D8D8030D}">
          <x14:formula1>
            <xm:f>Lists!$F$78:$F$83</xm:f>
          </x14:formula1>
          <xm:sqref>K64:L64 K62:L62</xm:sqref>
        </x14:dataValidation>
        <x14:dataValidation type="list" allowBlank="1" showErrorMessage="1" promptTitle="Description:" xr:uid="{58E4C07A-0696-DF41-B991-1B70D6C9A027}">
          <x14:formula1>
            <xm:f>Lists!$F$78:$F$83</xm:f>
          </x14:formula1>
          <xm:sqref>K102:L106 K52:L52 K61:L61 K113:L114 K167:L170</xm:sqref>
        </x14:dataValidation>
        <x14:dataValidation type="list" allowBlank="1" showInputMessage="1" showErrorMessage="1" promptTitle="Description:" prompt="If all requested matches have been TV produced according to the Contract." xr:uid="{D842C702-CC43-A94C-9D8E-9CDC3A220EB3}">
          <x14:formula1>
            <xm:f>IF($D$23="Yes",Lists!$D$78:$D$82,IF($D$23="No",Lists!$C$22))</xm:f>
          </x14:formula1>
          <xm:sqref>K30:L31</xm:sqref>
        </x14:dataValidation>
        <x14:dataValidation type="list" allowBlank="1" showInputMessage="1" showErrorMessage="1" promptTitle="Description:" prompt="If all requested matches have been TV produced according to the Contract." xr:uid="{918123E8-23B2-0049-ADB0-38AAB768EA66}">
          <x14:formula1>
            <xm:f>Lists!$D$70:$D$82</xm:f>
          </x14:formula1>
          <xm:sqref>K25:L25</xm:sqref>
        </x14:dataValidation>
        <x14:dataValidation type="list" allowBlank="1" showErrorMessage="1" promptTitle="Description:" xr:uid="{D17BE179-2263-5644-855E-A8508BD72791}">
          <x14:formula1>
            <xm:f>IF($D$23="Yes",Lists!$D$80:$D$82,IF($D$23="No",Lists!$D$78:$D$82))</xm:f>
          </x14:formula1>
          <xm:sqref>K38:L38 K41:L41</xm:sqref>
        </x14:dataValidation>
        <x14:dataValidation type="list" allowBlank="1" showErrorMessage="1" promptTitle="Description:" xr:uid="{6E5ABF14-8A23-5844-AB8F-9754749DE75F}">
          <x14:formula1>
            <xm:f>IF($D$23="Yes",Lists!$D$78:$D$82,IF($D$23="No",Lists!$D$74:$D$82))</xm:f>
          </x14:formula1>
          <xm:sqref>K40:L40</xm:sqref>
        </x14:dataValidation>
        <x14:dataValidation type="list" allowBlank="1" showInputMessage="1" showErrorMessage="1" promptTitle="Important Note:" prompt="You can add any percentage from -5,00% to +5,00%. The adjustement percentage you add in each section, should not exceed the total maximum of the section! If you wish to add more you can suggest it at the end as bonus._x000d_" xr:uid="{36642810-7E64-224B-BFE4-AAFC4CC1B3CA}">
          <x14:formula1>
            <xm:f>IF($D$23="Yes",Lists!$D$62:$D$102,IF($D$23="No",Lists!$C$22))</xm:f>
          </x14:formula1>
          <xm:sqref>K32:L32</xm:sqref>
        </x14:dataValidation>
        <x14:dataValidation type="list" allowBlank="1" showErrorMessage="1" promptTitle="Description:" xr:uid="{D0FDEA0E-E9A2-4542-B0E1-C9D33685F4B2}">
          <x14:formula1>
            <xm:f>Lists!$D$76:$D$82</xm:f>
          </x14:formula1>
          <xm:sqref>K95:L95</xm:sqref>
        </x14:dataValidation>
        <x14:dataValidation type="list" allowBlank="1" showInputMessage="1" showErrorMessage="1" promptTitle="Description:" prompt="If implemented according to the sponsorship implementation and sent for approval." xr:uid="{A958C69A-F87E-C343-A446-B3841D19A34C}">
          <x14:formula1>
            <xm:f>IF($D$54="Yes",Lists!$D$78:$D$82,IF($D$54="No",Lists!$D$74:$D$82))</xm:f>
          </x14:formula1>
          <xm:sqref>K74:L74</xm:sqref>
        </x14:dataValidation>
        <x14:dataValidation type="list" allowBlank="1" showErrorMessage="1" prompt="If all was implemented according to the Directives." xr:uid="{F52D6735-3923-5D4F-9E04-FB41AE918546}">
          <x14:formula1>
            <xm:f>Lists!$D$76:$D$82</xm:f>
          </x14:formula1>
          <xm:sqref>K130:L131</xm:sqref>
        </x14:dataValidation>
        <x14:dataValidation type="list" allowBlank="1" showInputMessage="1" showErrorMessage="1" xr:uid="{3DB53DF2-21A8-834F-8E6C-E824BBF26051}">
          <x14:formula1>
            <xm:f>Lists!$F$7:$F$7</xm:f>
          </x14:formula1>
          <xm:sqref>D23</xm:sqref>
        </x14:dataValidation>
        <x14:dataValidation type="list" allowBlank="1" showInputMessage="1" showErrorMessage="1" xr:uid="{E2F0B6C4-9C24-B545-8E30-30D74CE91882}">
          <x14:formula1>
            <xm:f>Events!$L$2:$L$2</xm:f>
          </x14:formula1>
          <xm:sqref>E8:F8</xm:sqref>
        </x14:dataValidation>
        <x14:dataValidation type="list" allowBlank="1" showInputMessage="1" showErrorMessage="1" promptTitle="Description:" prompt="If all requested matches have been TV produced according to the Contract." xr:uid="{0CD32A16-4ECE-C74E-B0B6-CC747D3415FC}">
          <x14:formula1>
            <xm:f>Lists!$D$78:$D$82</xm:f>
          </x14:formula1>
          <xm:sqref>K24:L24 K29:L29</xm:sqref>
        </x14:dataValidation>
        <x14:dataValidation type="list" allowBlank="1" showInputMessage="1" showErrorMessage="1" xr:uid="{CBD5C3E9-83DE-0949-A0CF-FB88D80CA1CA}">
          <x14:formula1>
            <xm:f>Events!$D$2:$D$8</xm:f>
          </x14:formula1>
          <xm:sqref>E6:F6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30EC9-66E0-6C44-B9F6-6F67CBF846E3}">
  <sheetPr codeName="Sheet10">
    <tabColor theme="1" tint="0.14999847407452621"/>
    <pageSetUpPr fitToPage="1"/>
  </sheetPr>
  <dimension ref="A1:S209"/>
  <sheetViews>
    <sheetView zoomScale="95" zoomScaleNormal="95" zoomScalePageLayoutView="95" workbookViewId="0">
      <selection activeCell="E8" sqref="E8:F8"/>
    </sheetView>
  </sheetViews>
  <sheetFormatPr baseColWidth="10" defaultColWidth="0" defaultRowHeight="0" customHeight="1" zeroHeight="1" outlineLevelRow="1" outlineLevelCol="1" x14ac:dyDescent="0.2"/>
  <cols>
    <col min="1" max="1" width="17.33203125" style="68" customWidth="1"/>
    <col min="2" max="4" width="16.5" style="43" customWidth="1"/>
    <col min="5" max="5" width="24.1640625" style="43" customWidth="1"/>
    <col min="6" max="6" width="32.33203125" style="43" customWidth="1"/>
    <col min="7" max="8" width="6.83203125" style="43" customWidth="1"/>
    <col min="9" max="10" width="6.83203125" style="107" hidden="1" customWidth="1" outlineLevel="1"/>
    <col min="11" max="11" width="6.83203125" style="69" customWidth="1" collapsed="1"/>
    <col min="12" max="12" width="6.83203125" style="69" customWidth="1"/>
    <col min="13" max="13" width="6.83203125" style="107" hidden="1" customWidth="1" outlineLevel="1"/>
    <col min="14" max="14" width="6.83203125" style="105" hidden="1" customWidth="1" outlineLevel="1"/>
    <col min="15" max="15" width="3.1640625" style="40" customWidth="1" collapsed="1"/>
    <col min="16" max="16" width="20.6640625" style="43" hidden="1" customWidth="1"/>
    <col min="17" max="17" width="15.5" style="43" hidden="1" customWidth="1"/>
    <col min="18" max="19" width="25.6640625" style="43" hidden="1" customWidth="1"/>
    <col min="20" max="16384" width="10.83203125" style="43" hidden="1"/>
  </cols>
  <sheetData>
    <row r="1" spans="1:18" ht="13" x14ac:dyDescent="0.2">
      <c r="A1" s="39"/>
      <c r="B1" s="40"/>
      <c r="C1" s="40"/>
      <c r="D1" s="40"/>
      <c r="E1" s="40"/>
      <c r="F1" s="40"/>
      <c r="G1" s="40"/>
      <c r="H1" s="40"/>
      <c r="I1" s="105"/>
      <c r="J1" s="105"/>
      <c r="K1" s="41"/>
      <c r="L1" s="41"/>
      <c r="M1" s="105"/>
      <c r="P1" s="42" t="s">
        <v>6</v>
      </c>
      <c r="Q1" s="42" t="s">
        <v>28</v>
      </c>
      <c r="R1" s="42" t="s">
        <v>42</v>
      </c>
    </row>
    <row r="2" spans="1:18" ht="14" customHeight="1" x14ac:dyDescent="0.2">
      <c r="A2" s="39"/>
      <c r="B2" s="40"/>
      <c r="C2" s="40"/>
      <c r="D2" s="40"/>
      <c r="E2" s="40"/>
      <c r="F2" s="40"/>
      <c r="G2" s="40"/>
      <c r="H2" s="40"/>
      <c r="I2" s="105"/>
      <c r="J2" s="105"/>
      <c r="K2" s="41"/>
      <c r="L2" s="41"/>
      <c r="M2" s="105"/>
      <c r="P2" s="43" t="s">
        <v>76</v>
      </c>
      <c r="Q2" s="44"/>
      <c r="R2" s="43" t="s">
        <v>209</v>
      </c>
    </row>
    <row r="3" spans="1:18" ht="23" customHeight="1" x14ac:dyDescent="0.2">
      <c r="A3" s="309" t="s">
        <v>346</v>
      </c>
      <c r="B3" s="309"/>
      <c r="C3" s="309"/>
      <c r="D3" s="309"/>
      <c r="E3" s="309"/>
      <c r="F3" s="309"/>
      <c r="G3" s="309"/>
      <c r="H3" s="309"/>
      <c r="I3" s="309"/>
      <c r="J3" s="309"/>
      <c r="K3" s="309"/>
      <c r="L3" s="309"/>
      <c r="M3" s="309"/>
      <c r="N3" s="309"/>
      <c r="P3" s="43" t="s">
        <v>74</v>
      </c>
      <c r="Q3" s="44"/>
      <c r="R3" s="43" t="s">
        <v>209</v>
      </c>
    </row>
    <row r="4" spans="1:18" ht="20" customHeight="1" x14ac:dyDescent="0.2">
      <c r="A4" s="39"/>
      <c r="B4" s="40"/>
      <c r="C4" s="40"/>
      <c r="D4" s="316"/>
      <c r="E4" s="316"/>
      <c r="F4" s="40"/>
      <c r="G4" s="40"/>
      <c r="H4" s="40"/>
      <c r="I4" s="105"/>
      <c r="J4" s="105"/>
      <c r="K4" s="41"/>
      <c r="L4" s="41"/>
      <c r="M4" s="105"/>
      <c r="P4" s="43" t="s">
        <v>82</v>
      </c>
      <c r="Q4" s="44"/>
      <c r="R4" s="43" t="s">
        <v>210</v>
      </c>
    </row>
    <row r="5" spans="1:18" ht="6" customHeight="1" x14ac:dyDescent="0.2">
      <c r="A5" s="39"/>
      <c r="B5" s="40"/>
      <c r="C5" s="40"/>
      <c r="D5" s="40"/>
      <c r="E5" s="40"/>
      <c r="F5" s="40"/>
      <c r="G5" s="40"/>
      <c r="H5" s="40"/>
      <c r="I5" s="105"/>
      <c r="J5" s="105"/>
      <c r="K5" s="41"/>
      <c r="L5" s="41"/>
      <c r="M5" s="105"/>
    </row>
    <row r="6" spans="1:18" ht="23" customHeight="1" x14ac:dyDescent="0.2">
      <c r="A6" s="310" t="s">
        <v>5</v>
      </c>
      <c r="B6" s="310"/>
      <c r="C6" s="310"/>
      <c r="D6" s="310"/>
      <c r="E6" s="311"/>
      <c r="F6" s="312"/>
      <c r="G6" s="313" t="e">
        <f>INDEX(Events!A2:A34,MATCH(E6,Events!D2:D34,0))</f>
        <v>#N/A</v>
      </c>
      <c r="H6" s="313"/>
      <c r="I6" s="108"/>
      <c r="J6" s="109"/>
      <c r="K6" s="314" t="e">
        <f>INDEX(Events!B2:B34,MATCH(E6,Events!D2:D34,0))</f>
        <v>#N/A</v>
      </c>
      <c r="L6" s="315"/>
      <c r="M6" s="313"/>
      <c r="N6" s="315"/>
      <c r="P6" s="43" t="s">
        <v>201</v>
      </c>
      <c r="R6" s="43" t="s">
        <v>211</v>
      </c>
    </row>
    <row r="7" spans="1:18" ht="6" customHeight="1" x14ac:dyDescent="0.2">
      <c r="A7" s="39"/>
      <c r="B7" s="40"/>
      <c r="C7" s="40"/>
      <c r="D7" s="192"/>
      <c r="E7" s="40"/>
      <c r="F7" s="40"/>
      <c r="G7" s="40"/>
      <c r="H7" s="40"/>
      <c r="I7" s="105"/>
      <c r="J7" s="105"/>
      <c r="K7" s="41"/>
      <c r="L7" s="41"/>
      <c r="M7" s="105"/>
    </row>
    <row r="8" spans="1:18" ht="23" customHeight="1" x14ac:dyDescent="0.2">
      <c r="A8" s="310" t="s">
        <v>45</v>
      </c>
      <c r="B8" s="310"/>
      <c r="C8" s="310"/>
      <c r="D8" s="310"/>
      <c r="E8" s="311"/>
      <c r="F8" s="312"/>
      <c r="G8" s="316"/>
      <c r="H8" s="316"/>
      <c r="I8" s="316"/>
      <c r="J8" s="316"/>
      <c r="K8" s="316"/>
      <c r="L8" s="316"/>
      <c r="M8" s="317">
        <f>K8</f>
        <v>0</v>
      </c>
      <c r="N8" s="317"/>
      <c r="O8" s="181"/>
      <c r="P8" s="43" t="s">
        <v>202</v>
      </c>
      <c r="R8" s="43" t="s">
        <v>212</v>
      </c>
    </row>
    <row r="9" spans="1:18" ht="6" customHeight="1" x14ac:dyDescent="0.2">
      <c r="A9" s="39"/>
      <c r="B9" s="40"/>
      <c r="C9" s="40"/>
      <c r="D9" s="192"/>
      <c r="E9" s="40"/>
      <c r="F9" s="40"/>
      <c r="G9" s="316"/>
      <c r="H9" s="316"/>
      <c r="I9" s="316"/>
      <c r="J9" s="316"/>
      <c r="K9" s="316"/>
      <c r="L9" s="316"/>
      <c r="M9" s="105"/>
    </row>
    <row r="10" spans="1:18" ht="23" customHeight="1" x14ac:dyDescent="0.2">
      <c r="A10" s="310" t="s">
        <v>95</v>
      </c>
      <c r="B10" s="310"/>
      <c r="C10" s="310"/>
      <c r="D10" s="310"/>
      <c r="E10" s="420"/>
      <c r="F10" s="421"/>
      <c r="G10" s="316"/>
      <c r="H10" s="316"/>
      <c r="I10" s="316"/>
      <c r="J10" s="316"/>
      <c r="K10" s="316"/>
      <c r="L10" s="316"/>
      <c r="M10" s="318">
        <v>16000</v>
      </c>
      <c r="N10" s="319"/>
      <c r="O10" s="181"/>
      <c r="P10" s="43" t="s">
        <v>200</v>
      </c>
      <c r="R10" s="43" t="s">
        <v>213</v>
      </c>
    </row>
    <row r="11" spans="1:18" ht="10" customHeight="1" x14ac:dyDescent="0.2">
      <c r="A11" s="46"/>
      <c r="B11" s="41"/>
      <c r="C11" s="41"/>
      <c r="D11" s="41"/>
      <c r="E11" s="40"/>
      <c r="F11" s="40"/>
      <c r="G11" s="40"/>
      <c r="H11" s="40"/>
      <c r="I11" s="105"/>
      <c r="J11" s="105"/>
      <c r="K11" s="41"/>
      <c r="L11" s="41"/>
      <c r="M11" s="105"/>
    </row>
    <row r="12" spans="1:18" ht="23" customHeight="1" x14ac:dyDescent="0.2">
      <c r="A12" s="324" t="s">
        <v>328</v>
      </c>
      <c r="B12" s="324"/>
      <c r="C12" s="324"/>
      <c r="D12" s="324"/>
      <c r="E12" s="325"/>
      <c r="F12" s="325"/>
      <c r="G12" s="325"/>
      <c r="H12" s="325"/>
      <c r="I12" s="326" t="s">
        <v>32</v>
      </c>
      <c r="J12" s="326"/>
      <c r="K12" s="325" t="s">
        <v>332</v>
      </c>
      <c r="L12" s="325"/>
      <c r="M12" s="326" t="s">
        <v>33</v>
      </c>
      <c r="N12" s="326"/>
    </row>
    <row r="13" spans="1:18" ht="10" customHeight="1" x14ac:dyDescent="0.2">
      <c r="A13" s="46"/>
      <c r="B13" s="41"/>
      <c r="C13" s="41"/>
      <c r="D13" s="41"/>
      <c r="E13" s="40"/>
      <c r="F13" s="40"/>
      <c r="G13" s="40"/>
      <c r="H13" s="40"/>
      <c r="I13" s="105"/>
      <c r="J13" s="105"/>
      <c r="K13" s="41"/>
      <c r="L13" s="41"/>
      <c r="M13" s="105"/>
    </row>
    <row r="14" spans="1:18" ht="23" customHeight="1" x14ac:dyDescent="0.2">
      <c r="A14" s="327" t="s">
        <v>331</v>
      </c>
      <c r="B14" s="327"/>
      <c r="C14" s="327"/>
      <c r="D14" s="327"/>
      <c r="E14" s="416"/>
      <c r="F14" s="417"/>
      <c r="G14" s="417"/>
      <c r="H14" s="418"/>
      <c r="I14" s="184"/>
      <c r="J14" s="184"/>
      <c r="K14" s="414"/>
      <c r="L14" s="414"/>
      <c r="M14" s="46"/>
      <c r="N14" s="46"/>
      <c r="O14" s="46"/>
    </row>
    <row r="15" spans="1:18" ht="23" customHeight="1" x14ac:dyDescent="0.2">
      <c r="A15" s="327" t="s">
        <v>329</v>
      </c>
      <c r="B15" s="327"/>
      <c r="C15" s="327"/>
      <c r="D15" s="327"/>
      <c r="E15" s="416"/>
      <c r="F15" s="417"/>
      <c r="G15" s="417"/>
      <c r="H15" s="418"/>
      <c r="I15" s="184"/>
      <c r="J15" s="184"/>
      <c r="K15" s="414"/>
      <c r="L15" s="414"/>
      <c r="M15" s="105"/>
    </row>
    <row r="16" spans="1:18" ht="23" customHeight="1" x14ac:dyDescent="0.2">
      <c r="A16" s="327" t="s">
        <v>330</v>
      </c>
      <c r="B16" s="327"/>
      <c r="C16" s="327"/>
      <c r="D16" s="327"/>
      <c r="E16" s="416"/>
      <c r="F16" s="417"/>
      <c r="G16" s="417"/>
      <c r="H16" s="418"/>
      <c r="I16" s="184"/>
      <c r="J16" s="184"/>
      <c r="K16" s="414"/>
      <c r="L16" s="414"/>
      <c r="M16" s="105"/>
    </row>
    <row r="17" spans="1:19" ht="23" customHeight="1" x14ac:dyDescent="0.2">
      <c r="A17" s="327" t="s">
        <v>333</v>
      </c>
      <c r="B17" s="327"/>
      <c r="C17" s="327"/>
      <c r="D17" s="327"/>
      <c r="E17" s="416"/>
      <c r="F17" s="417"/>
      <c r="G17" s="417"/>
      <c r="H17" s="418"/>
      <c r="I17" s="184"/>
      <c r="J17" s="184"/>
      <c r="K17" s="415">
        <f>SUM(K14-K15-K16)</f>
        <v>0</v>
      </c>
      <c r="L17" s="415"/>
      <c r="M17" s="105"/>
    </row>
    <row r="18" spans="1:19" ht="10" customHeight="1" x14ac:dyDescent="0.2">
      <c r="A18" s="46"/>
      <c r="B18" s="41"/>
      <c r="C18" s="41"/>
      <c r="D18" s="41"/>
      <c r="E18" s="40"/>
      <c r="F18" s="40"/>
      <c r="G18" s="40"/>
      <c r="H18" s="40"/>
      <c r="I18" s="105"/>
      <c r="J18" s="105"/>
      <c r="K18" s="41"/>
      <c r="L18" s="41"/>
      <c r="M18" s="105"/>
    </row>
    <row r="19" spans="1:19" ht="23" customHeight="1" x14ac:dyDescent="0.2">
      <c r="A19" s="324" t="s">
        <v>198</v>
      </c>
      <c r="B19" s="324"/>
      <c r="C19" s="324"/>
      <c r="D19" s="324"/>
      <c r="E19" s="325" t="s">
        <v>84</v>
      </c>
      <c r="F19" s="325"/>
      <c r="G19" s="325" t="s">
        <v>23</v>
      </c>
      <c r="H19" s="325"/>
      <c r="I19" s="326" t="s">
        <v>32</v>
      </c>
      <c r="J19" s="326"/>
      <c r="K19" s="325" t="s">
        <v>24</v>
      </c>
      <c r="L19" s="325"/>
      <c r="M19" s="326" t="s">
        <v>33</v>
      </c>
      <c r="N19" s="326"/>
    </row>
    <row r="20" spans="1:19" ht="10" customHeight="1" x14ac:dyDescent="0.2">
      <c r="A20" s="39"/>
      <c r="B20" s="40"/>
      <c r="C20" s="40"/>
      <c r="D20" s="40"/>
      <c r="E20" s="40"/>
      <c r="F20" s="40"/>
      <c r="G20" s="40"/>
      <c r="H20" s="40"/>
      <c r="I20" s="105"/>
      <c r="J20" s="105"/>
      <c r="K20" s="41"/>
      <c r="L20" s="41"/>
      <c r="M20" s="105"/>
    </row>
    <row r="21" spans="1:19" ht="23" customHeight="1" x14ac:dyDescent="0.2">
      <c r="A21" s="231" t="s">
        <v>322</v>
      </c>
      <c r="B21" s="231"/>
      <c r="C21" s="231"/>
      <c r="D21" s="231"/>
      <c r="E21" s="320" t="s">
        <v>284</v>
      </c>
      <c r="F21" s="321"/>
      <c r="G21" s="322">
        <f>SUM(G24:H31)</f>
        <v>0</v>
      </c>
      <c r="H21" s="322"/>
      <c r="I21" s="323">
        <f>$M$8*G21</f>
        <v>0</v>
      </c>
      <c r="J21" s="323"/>
      <c r="K21" s="322">
        <f>SUM(K24:L32)</f>
        <v>0</v>
      </c>
      <c r="L21" s="322"/>
      <c r="M21" s="323">
        <f>$M$8*K21</f>
        <v>0</v>
      </c>
      <c r="N21" s="323"/>
    </row>
    <row r="22" spans="1:19" ht="6" customHeight="1" x14ac:dyDescent="0.2">
      <c r="A22" s="39"/>
      <c r="B22" s="40"/>
      <c r="C22" s="40"/>
      <c r="D22" s="40"/>
      <c r="E22" s="40"/>
      <c r="F22" s="40"/>
      <c r="G22" s="40"/>
      <c r="H22" s="40"/>
      <c r="I22" s="105"/>
      <c r="J22" s="105"/>
      <c r="K22" s="41"/>
      <c r="L22" s="41"/>
      <c r="M22" s="105"/>
    </row>
    <row r="23" spans="1:19" ht="23" customHeight="1" x14ac:dyDescent="0.2">
      <c r="A23" s="218" t="s">
        <v>338</v>
      </c>
      <c r="B23" s="216"/>
      <c r="C23" s="216"/>
      <c r="D23" s="182" t="s">
        <v>324</v>
      </c>
      <c r="E23" s="328"/>
      <c r="F23" s="329"/>
      <c r="G23" s="330"/>
      <c r="H23" s="330"/>
      <c r="I23" s="331">
        <f t="shared" ref="I23:I32" si="0">$M$8*G23</f>
        <v>0</v>
      </c>
      <c r="J23" s="332"/>
      <c r="K23" s="330"/>
      <c r="L23" s="330"/>
      <c r="M23" s="334">
        <f t="shared" ref="M23:M32" si="1">$M$8*K23</f>
        <v>0</v>
      </c>
      <c r="N23" s="334"/>
    </row>
    <row r="24" spans="1:19" ht="23" customHeight="1" x14ac:dyDescent="0.2">
      <c r="A24" s="216" t="s">
        <v>105</v>
      </c>
      <c r="B24" s="216"/>
      <c r="C24" s="216"/>
      <c r="D24" s="217"/>
      <c r="E24" s="328"/>
      <c r="F24" s="329"/>
      <c r="G24" s="330">
        <f>IF($D$23="Yes",Lists!$C$21,IF($D$23="No",Lists!$C$22))</f>
        <v>0</v>
      </c>
      <c r="H24" s="330"/>
      <c r="I24" s="331">
        <f t="shared" si="0"/>
        <v>0</v>
      </c>
      <c r="J24" s="332"/>
      <c r="K24" s="333"/>
      <c r="L24" s="333"/>
      <c r="M24" s="334">
        <f t="shared" si="1"/>
        <v>0</v>
      </c>
      <c r="N24" s="334"/>
    </row>
    <row r="25" spans="1:19" s="40" customFormat="1" ht="23" customHeight="1" x14ac:dyDescent="0.2">
      <c r="A25" s="216" t="s">
        <v>109</v>
      </c>
      <c r="B25" s="216"/>
      <c r="C25" s="216"/>
      <c r="D25" s="216"/>
      <c r="E25" s="328"/>
      <c r="F25" s="329"/>
      <c r="G25" s="330">
        <f>IF($D$23="Yes",Lists!$C$19,IF($D$23="No",Lists!$C$22))</f>
        <v>0</v>
      </c>
      <c r="H25" s="330"/>
      <c r="I25" s="331">
        <f t="shared" si="0"/>
        <v>0</v>
      </c>
      <c r="J25" s="332"/>
      <c r="K25" s="333"/>
      <c r="L25" s="333"/>
      <c r="M25" s="334">
        <f>$M$8*K25</f>
        <v>0</v>
      </c>
      <c r="N25" s="334"/>
      <c r="P25" s="43"/>
      <c r="Q25" s="43"/>
      <c r="R25" s="43"/>
      <c r="S25" s="43"/>
    </row>
    <row r="26" spans="1:19" s="40" customFormat="1" ht="23" customHeight="1" x14ac:dyDescent="0.2">
      <c r="A26" s="216" t="s">
        <v>106</v>
      </c>
      <c r="B26" s="216"/>
      <c r="C26" s="216"/>
      <c r="D26" s="217"/>
      <c r="E26" s="328"/>
      <c r="F26" s="329"/>
      <c r="G26" s="330">
        <f>IF($D$23="Yes",Lists!$C$20,IF($D$23="No",Lists!$C$22))</f>
        <v>0</v>
      </c>
      <c r="H26" s="330"/>
      <c r="I26" s="331">
        <f t="shared" si="0"/>
        <v>0</v>
      </c>
      <c r="J26" s="332"/>
      <c r="K26" s="335"/>
      <c r="L26" s="336"/>
      <c r="M26" s="334">
        <f>$M$8*K26</f>
        <v>0</v>
      </c>
      <c r="N26" s="334"/>
      <c r="P26" s="43"/>
      <c r="Q26" s="43"/>
      <c r="R26" s="43"/>
      <c r="S26" s="43"/>
    </row>
    <row r="27" spans="1:19" s="40" customFormat="1" ht="23" customHeight="1" x14ac:dyDescent="0.2">
      <c r="A27" s="216" t="s">
        <v>107</v>
      </c>
      <c r="B27" s="216"/>
      <c r="C27" s="216"/>
      <c r="D27" s="217"/>
      <c r="E27" s="328"/>
      <c r="F27" s="329"/>
      <c r="G27" s="330">
        <f>IF($D$23="Yes",Lists!$C$18,IF($D$23="No",Lists!$C$22))</f>
        <v>0</v>
      </c>
      <c r="H27" s="330"/>
      <c r="I27" s="331">
        <f t="shared" si="0"/>
        <v>0</v>
      </c>
      <c r="J27" s="332"/>
      <c r="K27" s="333"/>
      <c r="L27" s="333"/>
      <c r="M27" s="334">
        <f t="shared" si="1"/>
        <v>0</v>
      </c>
      <c r="N27" s="334"/>
      <c r="P27" s="43"/>
      <c r="Q27" s="43"/>
      <c r="R27" s="43"/>
      <c r="S27" s="43"/>
    </row>
    <row r="28" spans="1:19" s="40" customFormat="1" ht="23" customHeight="1" x14ac:dyDescent="0.2">
      <c r="A28" s="216" t="s">
        <v>108</v>
      </c>
      <c r="B28" s="216"/>
      <c r="C28" s="216"/>
      <c r="D28" s="217"/>
      <c r="E28" s="328"/>
      <c r="F28" s="329"/>
      <c r="G28" s="330">
        <f>IF($D$23="Yes",Lists!$C$20,IF($D$23="No",Lists!$C$22))</f>
        <v>0</v>
      </c>
      <c r="H28" s="330"/>
      <c r="I28" s="331">
        <f t="shared" si="0"/>
        <v>0</v>
      </c>
      <c r="J28" s="332"/>
      <c r="K28" s="333"/>
      <c r="L28" s="333"/>
      <c r="M28" s="334">
        <f>$M$8*K28</f>
        <v>0</v>
      </c>
      <c r="N28" s="334"/>
      <c r="P28" s="43"/>
      <c r="Q28" s="43"/>
      <c r="R28" s="43"/>
      <c r="S28" s="43"/>
    </row>
    <row r="29" spans="1:19" s="40" customFormat="1" ht="23" customHeight="1" x14ac:dyDescent="0.2">
      <c r="A29" s="216" t="s">
        <v>83</v>
      </c>
      <c r="B29" s="216"/>
      <c r="C29" s="216"/>
      <c r="D29" s="217"/>
      <c r="E29" s="328"/>
      <c r="F29" s="329"/>
      <c r="G29" s="330">
        <f>IF($D$23="Yes",Lists!$C$21,IF($D$23="No",Lists!$C$22))</f>
        <v>0</v>
      </c>
      <c r="H29" s="330"/>
      <c r="I29" s="331">
        <f t="shared" si="0"/>
        <v>0</v>
      </c>
      <c r="J29" s="332"/>
      <c r="K29" s="333"/>
      <c r="L29" s="333"/>
      <c r="M29" s="334">
        <f>$M$8*K29</f>
        <v>0</v>
      </c>
      <c r="N29" s="334"/>
      <c r="P29" s="43"/>
      <c r="Q29" s="43"/>
      <c r="R29" s="43"/>
      <c r="S29" s="43"/>
    </row>
    <row r="30" spans="1:19" s="40" customFormat="1" ht="23" customHeight="1" x14ac:dyDescent="0.2">
      <c r="A30" s="216" t="s">
        <v>225</v>
      </c>
      <c r="B30" s="216"/>
      <c r="C30" s="216"/>
      <c r="D30" s="217"/>
      <c r="E30" s="328"/>
      <c r="F30" s="329"/>
      <c r="G30" s="330">
        <f>IF($D$23="Yes",Lists!$C$21,IF($D$23="No",Lists!$C$22))</f>
        <v>0</v>
      </c>
      <c r="H30" s="330"/>
      <c r="I30" s="331">
        <f t="shared" si="0"/>
        <v>0</v>
      </c>
      <c r="J30" s="332"/>
      <c r="K30" s="333"/>
      <c r="L30" s="333"/>
      <c r="M30" s="197"/>
      <c r="N30" s="197"/>
      <c r="P30" s="43"/>
      <c r="Q30" s="43"/>
      <c r="R30" s="43"/>
      <c r="S30" s="43"/>
    </row>
    <row r="31" spans="1:19" s="40" customFormat="1" ht="23" customHeight="1" x14ac:dyDescent="0.2">
      <c r="A31" s="216" t="s">
        <v>303</v>
      </c>
      <c r="B31" s="216"/>
      <c r="C31" s="216"/>
      <c r="D31" s="217"/>
      <c r="E31" s="328"/>
      <c r="F31" s="329"/>
      <c r="G31" s="330">
        <f>IF($D$23="Yes",Lists!$C$21,IF($D$23="No",Lists!$C$22))</f>
        <v>0</v>
      </c>
      <c r="H31" s="330"/>
      <c r="I31" s="331">
        <f t="shared" si="0"/>
        <v>0</v>
      </c>
      <c r="J31" s="332"/>
      <c r="K31" s="333"/>
      <c r="L31" s="333"/>
      <c r="M31" s="197"/>
      <c r="N31" s="197"/>
      <c r="P31" s="43"/>
      <c r="Q31" s="43"/>
      <c r="R31" s="43"/>
      <c r="S31" s="43"/>
    </row>
    <row r="32" spans="1:19" s="40" customFormat="1" ht="23" customHeight="1" x14ac:dyDescent="0.2">
      <c r="A32" s="218" t="s">
        <v>94</v>
      </c>
      <c r="B32" s="218"/>
      <c r="C32" s="218"/>
      <c r="D32" s="219"/>
      <c r="E32" s="328"/>
      <c r="F32" s="329"/>
      <c r="G32" s="330"/>
      <c r="H32" s="330"/>
      <c r="I32" s="331">
        <f t="shared" si="0"/>
        <v>0</v>
      </c>
      <c r="J32" s="332"/>
      <c r="K32" s="333"/>
      <c r="L32" s="333"/>
      <c r="M32" s="334">
        <f t="shared" si="1"/>
        <v>0</v>
      </c>
      <c r="N32" s="334"/>
      <c r="P32" s="43"/>
      <c r="Q32" s="43"/>
      <c r="R32" s="43"/>
      <c r="S32" s="43"/>
    </row>
    <row r="33" spans="1:19" s="40" customFormat="1" ht="6" customHeight="1" x14ac:dyDescent="0.2">
      <c r="A33" s="39"/>
      <c r="I33" s="105"/>
      <c r="J33" s="105"/>
      <c r="K33" s="41"/>
      <c r="L33" s="41"/>
      <c r="M33" s="105"/>
      <c r="N33" s="105"/>
      <c r="P33" s="43"/>
      <c r="Q33" s="43"/>
      <c r="R33" s="43"/>
      <c r="S33" s="43"/>
    </row>
    <row r="34" spans="1:19" s="40" customFormat="1" ht="70" customHeight="1" x14ac:dyDescent="0.2">
      <c r="A34" s="337" t="s">
        <v>334</v>
      </c>
      <c r="B34" s="338"/>
      <c r="C34" s="338"/>
      <c r="D34" s="338"/>
      <c r="E34" s="339"/>
      <c r="F34" s="339"/>
      <c r="G34" s="339"/>
      <c r="H34" s="339"/>
      <c r="I34" s="339"/>
      <c r="J34" s="339"/>
      <c r="K34" s="339"/>
      <c r="L34" s="339"/>
      <c r="M34" s="339"/>
      <c r="N34" s="339"/>
      <c r="P34" s="43"/>
      <c r="Q34" s="43"/>
      <c r="R34" s="43"/>
      <c r="S34" s="43"/>
    </row>
    <row r="35" spans="1:19" s="40" customFormat="1" ht="10" customHeight="1" x14ac:dyDescent="0.2">
      <c r="A35" s="39"/>
      <c r="I35" s="105"/>
      <c r="J35" s="105"/>
      <c r="K35" s="41"/>
      <c r="L35" s="41"/>
      <c r="M35" s="105"/>
      <c r="N35" s="105"/>
      <c r="P35" s="43"/>
      <c r="Q35" s="43"/>
      <c r="R35" s="43"/>
      <c r="S35" s="43"/>
    </row>
    <row r="36" spans="1:19" s="40" customFormat="1" ht="23" customHeight="1" x14ac:dyDescent="0.2">
      <c r="A36" s="231" t="s">
        <v>298</v>
      </c>
      <c r="B36" s="231"/>
      <c r="C36" s="231"/>
      <c r="D36" s="231"/>
      <c r="E36" s="232" t="s">
        <v>299</v>
      </c>
      <c r="F36" s="232"/>
      <c r="G36" s="322">
        <f>SUM(G38:H41)</f>
        <v>0.05</v>
      </c>
      <c r="H36" s="322"/>
      <c r="I36" s="322">
        <f>$M$8*G36</f>
        <v>0</v>
      </c>
      <c r="J36" s="322"/>
      <c r="K36" s="322">
        <f>SUM(K38:L42)</f>
        <v>0</v>
      </c>
      <c r="L36" s="322"/>
      <c r="M36" s="323">
        <f>$M$8*K36</f>
        <v>0</v>
      </c>
      <c r="N36" s="323"/>
      <c r="P36" s="43"/>
      <c r="Q36" s="43"/>
      <c r="R36" s="43"/>
      <c r="S36" s="43"/>
    </row>
    <row r="37" spans="1:19" s="40" customFormat="1" ht="6" customHeight="1" x14ac:dyDescent="0.2">
      <c r="A37" s="39"/>
      <c r="I37" s="105"/>
      <c r="J37" s="105"/>
      <c r="K37" s="41"/>
      <c r="L37" s="41"/>
      <c r="M37" s="105"/>
      <c r="N37" s="105"/>
      <c r="P37" s="43"/>
      <c r="Q37" s="43"/>
      <c r="R37" s="43"/>
      <c r="S37" s="43"/>
    </row>
    <row r="38" spans="1:19" s="40" customFormat="1" ht="23" customHeight="1" x14ac:dyDescent="0.2">
      <c r="A38" s="216" t="s">
        <v>300</v>
      </c>
      <c r="B38" s="216"/>
      <c r="C38" s="216"/>
      <c r="D38" s="216"/>
      <c r="E38" s="328"/>
      <c r="F38" s="329"/>
      <c r="G38" s="340">
        <v>0.01</v>
      </c>
      <c r="H38" s="341"/>
      <c r="I38" s="331">
        <f t="shared" ref="I38:I39" si="2">$M$8*G38</f>
        <v>0</v>
      </c>
      <c r="J38" s="332"/>
      <c r="K38" s="335"/>
      <c r="L38" s="336"/>
      <c r="M38" s="334">
        <f t="shared" ref="M38:M39" si="3">$M$8*K38</f>
        <v>0</v>
      </c>
      <c r="N38" s="334"/>
      <c r="P38" s="43"/>
      <c r="Q38" s="43"/>
      <c r="R38" s="43"/>
      <c r="S38" s="43"/>
    </row>
    <row r="39" spans="1:19" s="40" customFormat="1" ht="23" customHeight="1" x14ac:dyDescent="0.2">
      <c r="A39" s="216" t="s">
        <v>301</v>
      </c>
      <c r="B39" s="216"/>
      <c r="C39" s="216"/>
      <c r="D39" s="216"/>
      <c r="E39" s="328"/>
      <c r="F39" s="329"/>
      <c r="G39" s="340">
        <v>0.01</v>
      </c>
      <c r="H39" s="341"/>
      <c r="I39" s="331">
        <f t="shared" si="2"/>
        <v>0</v>
      </c>
      <c r="J39" s="332"/>
      <c r="K39" s="335"/>
      <c r="L39" s="336"/>
      <c r="M39" s="334">
        <f t="shared" si="3"/>
        <v>0</v>
      </c>
      <c r="N39" s="334"/>
      <c r="P39" s="43"/>
      <c r="Q39" s="43"/>
      <c r="R39" s="43"/>
      <c r="S39" s="43"/>
    </row>
    <row r="40" spans="1:19" s="40" customFormat="1" ht="23" customHeight="1" x14ac:dyDescent="0.2">
      <c r="A40" s="216" t="s">
        <v>17</v>
      </c>
      <c r="B40" s="216"/>
      <c r="C40" s="216"/>
      <c r="D40" s="217"/>
      <c r="E40" s="328"/>
      <c r="F40" s="329"/>
      <c r="G40" s="340">
        <v>0.02</v>
      </c>
      <c r="H40" s="341"/>
      <c r="I40" s="195"/>
      <c r="J40" s="196"/>
      <c r="K40" s="335"/>
      <c r="L40" s="336"/>
      <c r="M40" s="197"/>
      <c r="N40" s="197"/>
      <c r="P40" s="43"/>
      <c r="Q40" s="43"/>
      <c r="R40" s="43"/>
      <c r="S40" s="43"/>
    </row>
    <row r="41" spans="1:19" s="40" customFormat="1" ht="23" customHeight="1" x14ac:dyDescent="0.2">
      <c r="A41" s="216" t="s">
        <v>302</v>
      </c>
      <c r="B41" s="216"/>
      <c r="C41" s="216"/>
      <c r="D41" s="216"/>
      <c r="E41" s="328"/>
      <c r="F41" s="329"/>
      <c r="G41" s="340">
        <v>0.01</v>
      </c>
      <c r="H41" s="341"/>
      <c r="I41" s="331">
        <f t="shared" ref="I41:I42" si="4">$M$8*G41</f>
        <v>0</v>
      </c>
      <c r="J41" s="332"/>
      <c r="K41" s="335"/>
      <c r="L41" s="336"/>
      <c r="M41" s="334">
        <f t="shared" ref="M41:M42" si="5">$M$8*K41</f>
        <v>0</v>
      </c>
      <c r="N41" s="334"/>
      <c r="P41" s="43"/>
      <c r="Q41" s="43"/>
      <c r="R41" s="43"/>
      <c r="S41" s="43"/>
    </row>
    <row r="42" spans="1:19" s="40" customFormat="1" ht="23" customHeight="1" x14ac:dyDescent="0.2">
      <c r="A42" s="218" t="s">
        <v>94</v>
      </c>
      <c r="B42" s="218"/>
      <c r="C42" s="218"/>
      <c r="D42" s="219"/>
      <c r="E42" s="328"/>
      <c r="F42" s="329"/>
      <c r="G42" s="330"/>
      <c r="H42" s="330"/>
      <c r="I42" s="331">
        <f t="shared" si="4"/>
        <v>0</v>
      </c>
      <c r="J42" s="332"/>
      <c r="K42" s="333"/>
      <c r="L42" s="333"/>
      <c r="M42" s="334">
        <f t="shared" si="5"/>
        <v>0</v>
      </c>
      <c r="N42" s="334"/>
      <c r="P42" s="43"/>
      <c r="Q42" s="43"/>
      <c r="R42" s="43"/>
      <c r="S42" s="43"/>
    </row>
    <row r="43" spans="1:19" s="40" customFormat="1" ht="10" customHeight="1" x14ac:dyDescent="0.2">
      <c r="A43" s="39"/>
      <c r="I43" s="105"/>
      <c r="J43" s="105"/>
      <c r="K43" s="41"/>
      <c r="L43" s="41"/>
      <c r="M43" s="105"/>
      <c r="N43" s="105"/>
      <c r="P43" s="43"/>
      <c r="Q43" s="43"/>
      <c r="R43" s="43"/>
      <c r="S43" s="43"/>
    </row>
    <row r="44" spans="1:19" s="40" customFormat="1" ht="70" customHeight="1" x14ac:dyDescent="0.2">
      <c r="A44" s="338" t="s">
        <v>85</v>
      </c>
      <c r="B44" s="338"/>
      <c r="C44" s="338"/>
      <c r="D44" s="338"/>
      <c r="E44" s="419"/>
      <c r="F44" s="339"/>
      <c r="G44" s="339"/>
      <c r="H44" s="339"/>
      <c r="I44" s="339"/>
      <c r="J44" s="339"/>
      <c r="K44" s="339"/>
      <c r="L44" s="339"/>
      <c r="M44" s="339"/>
      <c r="N44" s="339"/>
      <c r="P44" s="43"/>
      <c r="Q44" s="43"/>
      <c r="R44" s="43"/>
      <c r="S44" s="43"/>
    </row>
    <row r="45" spans="1:19" s="40" customFormat="1" ht="10" customHeight="1" x14ac:dyDescent="0.2">
      <c r="A45" s="39"/>
      <c r="I45" s="105"/>
      <c r="J45" s="105"/>
      <c r="K45" s="41"/>
      <c r="L45" s="41"/>
      <c r="M45" s="105"/>
      <c r="N45" s="105"/>
      <c r="P45" s="43"/>
      <c r="Q45" s="43"/>
      <c r="R45" s="43"/>
      <c r="S45" s="43"/>
    </row>
    <row r="46" spans="1:19" s="40" customFormat="1" ht="23" customHeight="1" x14ac:dyDescent="0.2">
      <c r="A46" s="231" t="s">
        <v>7</v>
      </c>
      <c r="B46" s="231"/>
      <c r="C46" s="231"/>
      <c r="D46" s="231"/>
      <c r="E46" s="232" t="s">
        <v>285</v>
      </c>
      <c r="F46" s="232"/>
      <c r="G46" s="322">
        <f>SUM(G48:H65)</f>
        <v>0.18</v>
      </c>
      <c r="H46" s="322"/>
      <c r="I46" s="322">
        <f>$M$8*G46</f>
        <v>0</v>
      </c>
      <c r="J46" s="322"/>
      <c r="K46" s="322">
        <f>SUM(K48:L66)</f>
        <v>0</v>
      </c>
      <c r="L46" s="322"/>
      <c r="M46" s="323">
        <f>$M$8*K46</f>
        <v>0</v>
      </c>
      <c r="N46" s="323"/>
      <c r="P46" s="43"/>
      <c r="Q46" s="43"/>
      <c r="R46" s="43"/>
      <c r="S46" s="43"/>
    </row>
    <row r="47" spans="1:19" s="40" customFormat="1" ht="6" customHeight="1" x14ac:dyDescent="0.2">
      <c r="A47" s="39"/>
      <c r="I47" s="105"/>
      <c r="J47" s="105"/>
      <c r="K47" s="41"/>
      <c r="L47" s="41"/>
      <c r="M47" s="105"/>
      <c r="N47" s="105"/>
      <c r="P47" s="43"/>
      <c r="Q47" s="43"/>
      <c r="R47" s="43"/>
      <c r="S47" s="43"/>
    </row>
    <row r="48" spans="1:19" s="40" customFormat="1" ht="23" customHeight="1" x14ac:dyDescent="0.2">
      <c r="A48" s="216" t="s">
        <v>88</v>
      </c>
      <c r="B48" s="216"/>
      <c r="C48" s="216"/>
      <c r="D48" s="216"/>
      <c r="E48" s="328"/>
      <c r="F48" s="329"/>
      <c r="G48" s="340">
        <v>1.4999999999999999E-2</v>
      </c>
      <c r="H48" s="341"/>
      <c r="I48" s="331">
        <f t="shared" ref="I48:I66" si="6">$M$8*G48</f>
        <v>0</v>
      </c>
      <c r="J48" s="332"/>
      <c r="K48" s="335"/>
      <c r="L48" s="336"/>
      <c r="M48" s="334">
        <f t="shared" ref="M48:M66" si="7">$M$8*K48</f>
        <v>0</v>
      </c>
      <c r="N48" s="334"/>
      <c r="P48" s="43"/>
      <c r="Q48" s="43"/>
      <c r="R48" s="43"/>
      <c r="S48" s="43"/>
    </row>
    <row r="49" spans="1:19" s="40" customFormat="1" ht="23" customHeight="1" x14ac:dyDescent="0.2">
      <c r="A49" s="216" t="s">
        <v>226</v>
      </c>
      <c r="B49" s="216"/>
      <c r="C49" s="216"/>
      <c r="D49" s="216"/>
      <c r="E49" s="328"/>
      <c r="F49" s="329"/>
      <c r="G49" s="340">
        <v>1.4999999999999999E-2</v>
      </c>
      <c r="H49" s="341"/>
      <c r="I49" s="331">
        <f t="shared" si="6"/>
        <v>0</v>
      </c>
      <c r="J49" s="332"/>
      <c r="K49" s="333"/>
      <c r="L49" s="333"/>
      <c r="M49" s="334">
        <f t="shared" si="7"/>
        <v>0</v>
      </c>
      <c r="N49" s="334"/>
      <c r="P49" s="43"/>
      <c r="Q49" s="43"/>
      <c r="R49" s="43"/>
      <c r="S49" s="43"/>
    </row>
    <row r="50" spans="1:19" s="40" customFormat="1" ht="23" customHeight="1" x14ac:dyDescent="0.2">
      <c r="A50" s="216" t="s">
        <v>227</v>
      </c>
      <c r="B50" s="216"/>
      <c r="C50" s="216"/>
      <c r="D50" s="217"/>
      <c r="E50" s="193"/>
      <c r="F50" s="194"/>
      <c r="G50" s="330">
        <v>0.01</v>
      </c>
      <c r="H50" s="330"/>
      <c r="I50" s="195"/>
      <c r="J50" s="196"/>
      <c r="K50" s="333"/>
      <c r="L50" s="333"/>
      <c r="M50" s="197"/>
      <c r="N50" s="197"/>
      <c r="P50" s="43"/>
      <c r="Q50" s="43"/>
      <c r="R50" s="43"/>
      <c r="S50" s="43"/>
    </row>
    <row r="51" spans="1:19" s="40" customFormat="1" ht="23" customHeight="1" x14ac:dyDescent="0.2">
      <c r="A51" s="216" t="s">
        <v>90</v>
      </c>
      <c r="B51" s="216"/>
      <c r="C51" s="216"/>
      <c r="D51" s="216"/>
      <c r="E51" s="328"/>
      <c r="F51" s="329"/>
      <c r="G51" s="330">
        <v>0.02</v>
      </c>
      <c r="H51" s="330"/>
      <c r="I51" s="331">
        <f t="shared" si="6"/>
        <v>0</v>
      </c>
      <c r="J51" s="332"/>
      <c r="K51" s="333"/>
      <c r="L51" s="333"/>
      <c r="M51" s="334">
        <f t="shared" si="7"/>
        <v>0</v>
      </c>
      <c r="N51" s="334"/>
      <c r="P51" s="43"/>
      <c r="Q51" s="43"/>
      <c r="R51" s="43"/>
      <c r="S51" s="43"/>
    </row>
    <row r="52" spans="1:19" s="40" customFormat="1" ht="23" customHeight="1" x14ac:dyDescent="0.2">
      <c r="A52" s="216" t="s">
        <v>86</v>
      </c>
      <c r="B52" s="216"/>
      <c r="C52" s="216"/>
      <c r="D52" s="216"/>
      <c r="E52" s="328"/>
      <c r="F52" s="329"/>
      <c r="G52" s="330">
        <v>0.01</v>
      </c>
      <c r="H52" s="330"/>
      <c r="I52" s="331">
        <f t="shared" si="6"/>
        <v>0</v>
      </c>
      <c r="J52" s="332"/>
      <c r="K52" s="335"/>
      <c r="L52" s="336"/>
      <c r="M52" s="334">
        <f t="shared" si="7"/>
        <v>0</v>
      </c>
      <c r="N52" s="334"/>
      <c r="P52" s="43"/>
      <c r="Q52" s="43"/>
      <c r="R52" s="43"/>
      <c r="S52" s="43"/>
    </row>
    <row r="53" spans="1:19" s="40" customFormat="1" ht="23" customHeight="1" x14ac:dyDescent="0.2">
      <c r="A53" s="216" t="s">
        <v>87</v>
      </c>
      <c r="B53" s="216"/>
      <c r="C53" s="216"/>
      <c r="D53" s="216"/>
      <c r="E53" s="328"/>
      <c r="F53" s="329"/>
      <c r="G53" s="330">
        <v>0.02</v>
      </c>
      <c r="H53" s="330"/>
      <c r="I53" s="331">
        <f t="shared" si="6"/>
        <v>0</v>
      </c>
      <c r="J53" s="332"/>
      <c r="K53" s="333"/>
      <c r="L53" s="333"/>
      <c r="M53" s="334">
        <f t="shared" si="7"/>
        <v>0</v>
      </c>
      <c r="N53" s="334"/>
      <c r="P53" s="43"/>
      <c r="Q53" s="43"/>
      <c r="R53" s="43"/>
      <c r="S53" s="43"/>
    </row>
    <row r="54" spans="1:19" s="40" customFormat="1" ht="23" customHeight="1" x14ac:dyDescent="0.2">
      <c r="A54" s="216" t="s">
        <v>340</v>
      </c>
      <c r="B54" s="216"/>
      <c r="C54" s="216"/>
      <c r="D54" s="182" t="s">
        <v>324</v>
      </c>
      <c r="E54" s="328"/>
      <c r="F54" s="329"/>
      <c r="G54" s="330">
        <f>IF($D$54="Yes",Lists!$C$21,IF($D$54="No",Lists!$C$22))</f>
        <v>0</v>
      </c>
      <c r="H54" s="330"/>
      <c r="I54" s="331">
        <f t="shared" si="6"/>
        <v>0</v>
      </c>
      <c r="J54" s="332"/>
      <c r="K54" s="333"/>
      <c r="L54" s="333"/>
      <c r="M54" s="197"/>
      <c r="N54" s="197"/>
      <c r="P54" s="43"/>
      <c r="Q54" s="43"/>
      <c r="R54" s="43"/>
      <c r="S54" s="43"/>
    </row>
    <row r="55" spans="1:19" s="40" customFormat="1" ht="23" customHeight="1" x14ac:dyDescent="0.2">
      <c r="A55" s="216" t="s">
        <v>91</v>
      </c>
      <c r="B55" s="216"/>
      <c r="C55" s="216"/>
      <c r="D55" s="217"/>
      <c r="E55" s="193"/>
      <c r="F55" s="194"/>
      <c r="G55" s="340">
        <v>0.01</v>
      </c>
      <c r="H55" s="341"/>
      <c r="I55" s="331">
        <f t="shared" si="6"/>
        <v>0</v>
      </c>
      <c r="J55" s="332"/>
      <c r="K55" s="333"/>
      <c r="L55" s="333"/>
      <c r="M55" s="197"/>
      <c r="N55" s="197"/>
      <c r="P55" s="43"/>
      <c r="Q55" s="43"/>
      <c r="R55" s="43"/>
      <c r="S55" s="43"/>
    </row>
    <row r="56" spans="1:19" s="40" customFormat="1" ht="23" customHeight="1" x14ac:dyDescent="0.2">
      <c r="A56" s="216" t="s">
        <v>89</v>
      </c>
      <c r="B56" s="216"/>
      <c r="C56" s="216"/>
      <c r="D56" s="217"/>
      <c r="E56" s="328"/>
      <c r="F56" s="329"/>
      <c r="G56" s="340">
        <v>0.01</v>
      </c>
      <c r="H56" s="341"/>
      <c r="I56" s="195">
        <f t="shared" si="6"/>
        <v>0</v>
      </c>
      <c r="J56" s="196"/>
      <c r="K56" s="335"/>
      <c r="L56" s="336"/>
      <c r="M56" s="197"/>
      <c r="N56" s="197"/>
      <c r="P56" s="43"/>
      <c r="Q56" s="43"/>
      <c r="R56" s="43"/>
      <c r="S56" s="43"/>
    </row>
    <row r="57" spans="1:19" ht="23" customHeight="1" x14ac:dyDescent="0.2">
      <c r="A57" s="216" t="s">
        <v>304</v>
      </c>
      <c r="B57" s="216"/>
      <c r="C57" s="216"/>
      <c r="D57" s="217"/>
      <c r="E57" s="328"/>
      <c r="F57" s="329"/>
      <c r="G57" s="340">
        <v>0</v>
      </c>
      <c r="H57" s="341"/>
      <c r="I57" s="195">
        <f t="shared" si="6"/>
        <v>0</v>
      </c>
      <c r="J57" s="196"/>
      <c r="K57" s="335"/>
      <c r="L57" s="336"/>
      <c r="M57" s="334">
        <f>$M$8*K57</f>
        <v>0</v>
      </c>
      <c r="N57" s="334"/>
    </row>
    <row r="58" spans="1:19" ht="23" customHeight="1" x14ac:dyDescent="0.2">
      <c r="A58" s="216" t="s">
        <v>228</v>
      </c>
      <c r="B58" s="216"/>
      <c r="C58" s="216"/>
      <c r="D58" s="217"/>
      <c r="E58" s="328"/>
      <c r="F58" s="329"/>
      <c r="G58" s="340">
        <v>0.01</v>
      </c>
      <c r="H58" s="341"/>
      <c r="I58" s="195">
        <f t="shared" si="6"/>
        <v>0</v>
      </c>
      <c r="J58" s="196"/>
      <c r="K58" s="335"/>
      <c r="L58" s="336"/>
      <c r="M58" s="334">
        <f t="shared" si="7"/>
        <v>0</v>
      </c>
      <c r="N58" s="334"/>
    </row>
    <row r="59" spans="1:19" ht="23" customHeight="1" x14ac:dyDescent="0.2">
      <c r="A59" s="342" t="s">
        <v>233</v>
      </c>
      <c r="B59" s="342"/>
      <c r="C59" s="342"/>
      <c r="D59" s="342"/>
      <c r="E59" s="343"/>
      <c r="F59" s="344"/>
      <c r="G59" s="345"/>
      <c r="H59" s="345"/>
      <c r="I59" s="346">
        <f t="shared" si="6"/>
        <v>0</v>
      </c>
      <c r="J59" s="347"/>
      <c r="K59" s="345"/>
      <c r="L59" s="345"/>
      <c r="M59" s="334">
        <f t="shared" si="7"/>
        <v>0</v>
      </c>
      <c r="N59" s="334"/>
    </row>
    <row r="60" spans="1:19" ht="23" customHeight="1" x14ac:dyDescent="0.2">
      <c r="A60" s="216" t="s">
        <v>229</v>
      </c>
      <c r="B60" s="216"/>
      <c r="C60" s="216"/>
      <c r="D60" s="217"/>
      <c r="E60" s="193"/>
      <c r="F60" s="194"/>
      <c r="G60" s="340">
        <v>0.01</v>
      </c>
      <c r="H60" s="341"/>
      <c r="I60" s="195"/>
      <c r="J60" s="196"/>
      <c r="K60" s="335"/>
      <c r="L60" s="336"/>
      <c r="M60" s="197"/>
      <c r="N60" s="197"/>
    </row>
    <row r="61" spans="1:19" ht="23" customHeight="1" x14ac:dyDescent="0.2">
      <c r="A61" s="216" t="s">
        <v>287</v>
      </c>
      <c r="B61" s="216"/>
      <c r="C61" s="216"/>
      <c r="D61" s="217"/>
      <c r="E61" s="328"/>
      <c r="F61" s="329"/>
      <c r="G61" s="330">
        <v>0.01</v>
      </c>
      <c r="H61" s="330"/>
      <c r="I61" s="331">
        <f t="shared" ref="I61" si="8">$M$8*G61</f>
        <v>0</v>
      </c>
      <c r="J61" s="332"/>
      <c r="K61" s="335"/>
      <c r="L61" s="336"/>
      <c r="M61" s="197"/>
      <c r="N61" s="197"/>
    </row>
    <row r="62" spans="1:19" ht="23" customHeight="1" x14ac:dyDescent="0.2">
      <c r="A62" s="216" t="s">
        <v>288</v>
      </c>
      <c r="B62" s="216"/>
      <c r="C62" s="216"/>
      <c r="D62" s="217"/>
      <c r="E62" s="193"/>
      <c r="F62" s="194"/>
      <c r="G62" s="340">
        <v>5.0000000000000001E-3</v>
      </c>
      <c r="H62" s="341"/>
      <c r="I62" s="195"/>
      <c r="J62" s="196"/>
      <c r="K62" s="335"/>
      <c r="L62" s="336"/>
      <c r="M62" s="197"/>
      <c r="N62" s="197"/>
    </row>
    <row r="63" spans="1:19" ht="23" customHeight="1" x14ac:dyDescent="0.2">
      <c r="A63" s="216" t="s">
        <v>230</v>
      </c>
      <c r="B63" s="216"/>
      <c r="C63" s="216"/>
      <c r="D63" s="217"/>
      <c r="E63" s="193"/>
      <c r="F63" s="194"/>
      <c r="G63" s="340">
        <v>0.01</v>
      </c>
      <c r="H63" s="341"/>
      <c r="I63" s="195"/>
      <c r="J63" s="196"/>
      <c r="K63" s="335"/>
      <c r="L63" s="336"/>
      <c r="M63" s="197"/>
      <c r="N63" s="197"/>
    </row>
    <row r="64" spans="1:19" ht="23" customHeight="1" x14ac:dyDescent="0.2">
      <c r="A64" s="216" t="s">
        <v>231</v>
      </c>
      <c r="B64" s="216"/>
      <c r="C64" s="216"/>
      <c r="D64" s="217"/>
      <c r="E64" s="193"/>
      <c r="F64" s="194"/>
      <c r="G64" s="340">
        <v>5.0000000000000001E-3</v>
      </c>
      <c r="H64" s="341"/>
      <c r="I64" s="195"/>
      <c r="J64" s="196"/>
      <c r="K64" s="335"/>
      <c r="L64" s="336"/>
      <c r="M64" s="197"/>
      <c r="N64" s="197"/>
    </row>
    <row r="65" spans="1:18" ht="23" customHeight="1" x14ac:dyDescent="0.2">
      <c r="A65" s="216" t="s">
        <v>232</v>
      </c>
      <c r="B65" s="216"/>
      <c r="C65" s="216"/>
      <c r="D65" s="217"/>
      <c r="E65" s="328"/>
      <c r="F65" s="329"/>
      <c r="G65" s="330">
        <v>0.02</v>
      </c>
      <c r="H65" s="330"/>
      <c r="I65" s="195"/>
      <c r="J65" s="196"/>
      <c r="K65" s="335"/>
      <c r="L65" s="336"/>
      <c r="M65" s="197"/>
      <c r="N65" s="197"/>
    </row>
    <row r="66" spans="1:18" ht="23" customHeight="1" x14ac:dyDescent="0.2">
      <c r="A66" s="218" t="s">
        <v>94</v>
      </c>
      <c r="B66" s="218"/>
      <c r="C66" s="218"/>
      <c r="D66" s="219"/>
      <c r="E66" s="328"/>
      <c r="F66" s="329"/>
      <c r="G66" s="330"/>
      <c r="H66" s="330"/>
      <c r="I66" s="331">
        <f t="shared" si="6"/>
        <v>0</v>
      </c>
      <c r="J66" s="332"/>
      <c r="K66" s="333"/>
      <c r="L66" s="333"/>
      <c r="M66" s="334">
        <f t="shared" si="7"/>
        <v>0</v>
      </c>
      <c r="N66" s="334"/>
    </row>
    <row r="67" spans="1:18" ht="6" customHeight="1" x14ac:dyDescent="0.2">
      <c r="A67" s="47"/>
      <c r="B67" s="48"/>
      <c r="C67" s="48"/>
      <c r="D67" s="48"/>
      <c r="E67" s="48"/>
      <c r="F67" s="48"/>
      <c r="G67" s="48"/>
      <c r="H67" s="48"/>
      <c r="I67" s="106"/>
      <c r="J67" s="106"/>
      <c r="K67" s="49"/>
      <c r="L67" s="49"/>
      <c r="M67" s="106"/>
      <c r="N67" s="106"/>
      <c r="O67" s="48"/>
      <c r="P67" s="50"/>
      <c r="Q67" s="50"/>
      <c r="R67" s="50"/>
    </row>
    <row r="68" spans="1:18" ht="158" customHeight="1" x14ac:dyDescent="0.2">
      <c r="A68" s="348" t="s">
        <v>85</v>
      </c>
      <c r="B68" s="348"/>
      <c r="C68" s="348"/>
      <c r="D68" s="348"/>
      <c r="E68" s="419"/>
      <c r="F68" s="339"/>
      <c r="G68" s="339"/>
      <c r="H68" s="339"/>
      <c r="I68" s="339"/>
      <c r="J68" s="339"/>
      <c r="K68" s="339"/>
      <c r="L68" s="339"/>
      <c r="M68" s="339"/>
      <c r="N68" s="339"/>
      <c r="O68" s="48"/>
      <c r="P68" s="50"/>
      <c r="Q68" s="50"/>
      <c r="R68" s="50"/>
    </row>
    <row r="69" spans="1:18" ht="10" customHeight="1" x14ac:dyDescent="0.2">
      <c r="A69" s="47"/>
      <c r="B69" s="48"/>
      <c r="C69" s="48"/>
      <c r="D69" s="48"/>
      <c r="E69" s="48"/>
      <c r="F69" s="48"/>
      <c r="G69" s="48"/>
      <c r="H69" s="48"/>
      <c r="I69" s="106"/>
      <c r="J69" s="106"/>
      <c r="K69" s="49"/>
      <c r="L69" s="49"/>
      <c r="M69" s="106"/>
      <c r="N69" s="106"/>
      <c r="O69" s="48"/>
      <c r="P69" s="50"/>
      <c r="Q69" s="50"/>
      <c r="R69" s="50"/>
    </row>
    <row r="70" spans="1:18" ht="23" customHeight="1" x14ac:dyDescent="0.2">
      <c r="A70" s="231" t="s">
        <v>47</v>
      </c>
      <c r="B70" s="231"/>
      <c r="C70" s="231"/>
      <c r="D70" s="231"/>
      <c r="E70" s="232" t="s">
        <v>286</v>
      </c>
      <c r="F70" s="232"/>
      <c r="G70" s="322">
        <f>SUM(G72:J86)</f>
        <v>0.15</v>
      </c>
      <c r="H70" s="322"/>
      <c r="I70" s="322">
        <f>$M$8*G70</f>
        <v>0</v>
      </c>
      <c r="J70" s="322"/>
      <c r="K70" s="322">
        <f>SUM(K72:L87)</f>
        <v>0</v>
      </c>
      <c r="L70" s="322"/>
      <c r="M70" s="323">
        <f>$M$8*K70</f>
        <v>0</v>
      </c>
      <c r="N70" s="323"/>
    </row>
    <row r="71" spans="1:18" ht="6" customHeight="1" x14ac:dyDescent="0.2">
      <c r="A71" s="39"/>
      <c r="B71" s="40"/>
      <c r="C71" s="40"/>
      <c r="D71" s="40"/>
      <c r="E71" s="40"/>
      <c r="F71" s="40"/>
      <c r="G71" s="40"/>
      <c r="H71" s="40"/>
      <c r="I71" s="105"/>
      <c r="J71" s="105"/>
      <c r="K71" s="41"/>
      <c r="L71" s="41"/>
      <c r="M71" s="105"/>
    </row>
    <row r="72" spans="1:18" ht="23" customHeight="1" x14ac:dyDescent="0.2">
      <c r="A72" s="216" t="s">
        <v>234</v>
      </c>
      <c r="B72" s="216"/>
      <c r="C72" s="216"/>
      <c r="D72" s="216"/>
      <c r="E72" s="328"/>
      <c r="F72" s="329"/>
      <c r="G72" s="330">
        <f>IF($D$54="Yes",Lists!$D$80,IF($D$54="No",Lists!$D$78))</f>
        <v>0.01</v>
      </c>
      <c r="H72" s="330"/>
      <c r="I72" s="331">
        <f t="shared" ref="I72:I87" si="9">$M$8*G72</f>
        <v>0</v>
      </c>
      <c r="J72" s="332"/>
      <c r="K72" s="333"/>
      <c r="L72" s="333"/>
      <c r="M72" s="334">
        <f t="shared" ref="M72:M87" si="10">$M$8*K72</f>
        <v>0</v>
      </c>
      <c r="N72" s="334"/>
    </row>
    <row r="73" spans="1:18" ht="23" customHeight="1" x14ac:dyDescent="0.2">
      <c r="A73" s="216" t="s">
        <v>235</v>
      </c>
      <c r="B73" s="216"/>
      <c r="C73" s="216"/>
      <c r="D73" s="216"/>
      <c r="E73" s="328"/>
      <c r="F73" s="329"/>
      <c r="G73" s="330">
        <f>IF($D$54="Yes",Lists!$D$80,IF($D$54="No",Lists!$D$78))</f>
        <v>0.01</v>
      </c>
      <c r="H73" s="330"/>
      <c r="I73" s="331">
        <f t="shared" si="9"/>
        <v>0</v>
      </c>
      <c r="J73" s="332"/>
      <c r="K73" s="333"/>
      <c r="L73" s="333"/>
      <c r="M73" s="334">
        <f t="shared" si="10"/>
        <v>0</v>
      </c>
      <c r="N73" s="334"/>
    </row>
    <row r="74" spans="1:18" ht="23" customHeight="1" x14ac:dyDescent="0.2">
      <c r="A74" s="216" t="s">
        <v>236</v>
      </c>
      <c r="B74" s="216"/>
      <c r="C74" s="216"/>
      <c r="D74" s="216"/>
      <c r="E74" s="328"/>
      <c r="F74" s="329"/>
      <c r="G74" s="330">
        <f>IF($D$54="Yes",Lists!$C$21,IF($D$54="No",Lists!$C$20))</f>
        <v>0.02</v>
      </c>
      <c r="H74" s="330"/>
      <c r="I74" s="331">
        <f t="shared" si="9"/>
        <v>0</v>
      </c>
      <c r="J74" s="332"/>
      <c r="K74" s="333"/>
      <c r="L74" s="333"/>
      <c r="M74" s="334">
        <f t="shared" si="10"/>
        <v>0</v>
      </c>
      <c r="N74" s="334"/>
    </row>
    <row r="75" spans="1:18" ht="23" customHeight="1" x14ac:dyDescent="0.2">
      <c r="A75" s="216" t="s">
        <v>293</v>
      </c>
      <c r="B75" s="216"/>
      <c r="C75" s="216"/>
      <c r="D75" s="217"/>
      <c r="E75" s="193"/>
      <c r="F75" s="194"/>
      <c r="G75" s="330">
        <f>IF($D$54="Yes",Lists!$C$21,IF($D$54="No",Lists!$C$22))</f>
        <v>0</v>
      </c>
      <c r="H75" s="330"/>
      <c r="I75" s="195"/>
      <c r="J75" s="196"/>
      <c r="K75" s="335"/>
      <c r="L75" s="336"/>
      <c r="M75" s="197"/>
      <c r="N75" s="197"/>
    </row>
    <row r="76" spans="1:18" ht="23" customHeight="1" x14ac:dyDescent="0.2">
      <c r="A76" s="342" t="s">
        <v>239</v>
      </c>
      <c r="B76" s="342"/>
      <c r="C76" s="342"/>
      <c r="D76" s="342"/>
      <c r="E76" s="342"/>
      <c r="F76" s="349"/>
      <c r="G76" s="340"/>
      <c r="H76" s="341"/>
      <c r="I76" s="195"/>
      <c r="J76" s="196"/>
      <c r="K76" s="340"/>
      <c r="L76" s="341"/>
      <c r="M76" s="197"/>
      <c r="N76" s="197"/>
    </row>
    <row r="77" spans="1:18" ht="23" customHeight="1" x14ac:dyDescent="0.2">
      <c r="A77" s="216" t="s">
        <v>237</v>
      </c>
      <c r="B77" s="216"/>
      <c r="C77" s="216"/>
      <c r="D77" s="217"/>
      <c r="E77" s="193"/>
      <c r="F77" s="194"/>
      <c r="G77" s="330">
        <v>0.01</v>
      </c>
      <c r="H77" s="330"/>
      <c r="I77" s="195"/>
      <c r="J77" s="196"/>
      <c r="K77" s="333"/>
      <c r="L77" s="333"/>
      <c r="M77" s="197"/>
      <c r="N77" s="197"/>
    </row>
    <row r="78" spans="1:18" ht="23" customHeight="1" x14ac:dyDescent="0.2">
      <c r="A78" s="216" t="s">
        <v>238</v>
      </c>
      <c r="B78" s="216"/>
      <c r="C78" s="216"/>
      <c r="D78" s="217"/>
      <c r="E78" s="193"/>
      <c r="F78" s="194"/>
      <c r="G78" s="330">
        <v>0.01</v>
      </c>
      <c r="H78" s="330"/>
      <c r="I78" s="195"/>
      <c r="J78" s="196"/>
      <c r="K78" s="333"/>
      <c r="L78" s="333"/>
      <c r="M78" s="197"/>
      <c r="N78" s="197"/>
    </row>
    <row r="79" spans="1:18" ht="23" customHeight="1" x14ac:dyDescent="0.2">
      <c r="A79" s="216" t="s">
        <v>240</v>
      </c>
      <c r="B79" s="216"/>
      <c r="C79" s="216"/>
      <c r="D79" s="217"/>
      <c r="E79" s="193"/>
      <c r="F79" s="194"/>
      <c r="G79" s="330">
        <v>0.01</v>
      </c>
      <c r="H79" s="330"/>
      <c r="I79" s="195"/>
      <c r="J79" s="196"/>
      <c r="K79" s="333"/>
      <c r="L79" s="333"/>
      <c r="M79" s="197"/>
      <c r="N79" s="197"/>
    </row>
    <row r="80" spans="1:18" ht="23" customHeight="1" x14ac:dyDescent="0.2">
      <c r="A80" s="216" t="s">
        <v>241</v>
      </c>
      <c r="B80" s="216"/>
      <c r="C80" s="216"/>
      <c r="D80" s="217"/>
      <c r="E80" s="193"/>
      <c r="F80" s="194"/>
      <c r="G80" s="330">
        <v>0.01</v>
      </c>
      <c r="H80" s="330"/>
      <c r="I80" s="195"/>
      <c r="J80" s="196"/>
      <c r="K80" s="333"/>
      <c r="L80" s="333"/>
      <c r="M80" s="197"/>
      <c r="N80" s="197"/>
    </row>
    <row r="81" spans="1:18" ht="23" customHeight="1" x14ac:dyDescent="0.2">
      <c r="A81" s="216" t="s">
        <v>242</v>
      </c>
      <c r="B81" s="216"/>
      <c r="C81" s="216"/>
      <c r="D81" s="217"/>
      <c r="E81" s="193"/>
      <c r="F81" s="194"/>
      <c r="G81" s="330">
        <v>0.01</v>
      </c>
      <c r="H81" s="330"/>
      <c r="I81" s="195"/>
      <c r="J81" s="196"/>
      <c r="K81" s="333"/>
      <c r="L81" s="333"/>
      <c r="M81" s="197"/>
      <c r="N81" s="197"/>
    </row>
    <row r="82" spans="1:18" ht="23" customHeight="1" x14ac:dyDescent="0.2">
      <c r="A82" s="216" t="s">
        <v>243</v>
      </c>
      <c r="B82" s="216"/>
      <c r="C82" s="216"/>
      <c r="D82" s="217"/>
      <c r="E82" s="193"/>
      <c r="F82" s="194"/>
      <c r="G82" s="330">
        <v>0.01</v>
      </c>
      <c r="H82" s="330"/>
      <c r="I82" s="195"/>
      <c r="J82" s="196"/>
      <c r="K82" s="333"/>
      <c r="L82" s="333"/>
      <c r="M82" s="197"/>
      <c r="N82" s="197"/>
    </row>
    <row r="83" spans="1:18" ht="23" customHeight="1" x14ac:dyDescent="0.2">
      <c r="A83" s="342" t="s">
        <v>244</v>
      </c>
      <c r="B83" s="342"/>
      <c r="C83" s="342"/>
      <c r="D83" s="349"/>
      <c r="E83" s="200"/>
      <c r="F83" s="201"/>
      <c r="G83" s="340"/>
      <c r="H83" s="341"/>
      <c r="I83" s="195"/>
      <c r="J83" s="196"/>
      <c r="K83" s="340"/>
      <c r="L83" s="341"/>
      <c r="M83" s="197"/>
      <c r="N83" s="197"/>
    </row>
    <row r="84" spans="1:18" ht="23" customHeight="1" x14ac:dyDescent="0.2">
      <c r="A84" s="216" t="s">
        <v>245</v>
      </c>
      <c r="B84" s="216"/>
      <c r="C84" s="216"/>
      <c r="D84" s="217"/>
      <c r="E84" s="193"/>
      <c r="F84" s="194"/>
      <c r="G84" s="330">
        <v>0.02</v>
      </c>
      <c r="H84" s="330"/>
      <c r="I84" s="195"/>
      <c r="J84" s="196"/>
      <c r="K84" s="335"/>
      <c r="L84" s="336"/>
      <c r="M84" s="197"/>
      <c r="N84" s="197"/>
    </row>
    <row r="85" spans="1:18" ht="23" customHeight="1" x14ac:dyDescent="0.2">
      <c r="A85" s="216" t="s">
        <v>92</v>
      </c>
      <c r="B85" s="216"/>
      <c r="C85" s="216"/>
      <c r="D85" s="217"/>
      <c r="E85" s="193"/>
      <c r="F85" s="194"/>
      <c r="G85" s="330">
        <v>0.02</v>
      </c>
      <c r="H85" s="330"/>
      <c r="I85" s="331">
        <f t="shared" ref="I85:I86" si="11">$M$8*G85</f>
        <v>0</v>
      </c>
      <c r="J85" s="332"/>
      <c r="K85" s="333"/>
      <c r="L85" s="333"/>
      <c r="M85" s="197"/>
      <c r="N85" s="197"/>
    </row>
    <row r="86" spans="1:18" ht="23" customHeight="1" x14ac:dyDescent="0.2">
      <c r="A86" s="216" t="s">
        <v>93</v>
      </c>
      <c r="B86" s="216"/>
      <c r="C86" s="216"/>
      <c r="D86" s="217"/>
      <c r="E86" s="193"/>
      <c r="F86" s="194"/>
      <c r="G86" s="330">
        <v>0.01</v>
      </c>
      <c r="H86" s="330"/>
      <c r="I86" s="331">
        <f t="shared" si="11"/>
        <v>0</v>
      </c>
      <c r="J86" s="332"/>
      <c r="K86" s="333"/>
      <c r="L86" s="333"/>
      <c r="M86" s="197"/>
      <c r="N86" s="197"/>
    </row>
    <row r="87" spans="1:18" ht="23" customHeight="1" x14ac:dyDescent="0.2">
      <c r="A87" s="218" t="s">
        <v>94</v>
      </c>
      <c r="B87" s="218"/>
      <c r="C87" s="218"/>
      <c r="D87" s="219"/>
      <c r="E87" s="328"/>
      <c r="F87" s="329"/>
      <c r="G87" s="330"/>
      <c r="H87" s="330"/>
      <c r="I87" s="331">
        <f t="shared" si="9"/>
        <v>0</v>
      </c>
      <c r="J87" s="332"/>
      <c r="K87" s="333"/>
      <c r="L87" s="333"/>
      <c r="M87" s="334">
        <f t="shared" si="10"/>
        <v>0</v>
      </c>
      <c r="N87" s="334"/>
    </row>
    <row r="88" spans="1:18" ht="8" customHeight="1" x14ac:dyDescent="0.2">
      <c r="A88" s="47"/>
      <c r="B88" s="48"/>
      <c r="C88" s="48"/>
      <c r="D88" s="48"/>
      <c r="E88" s="48"/>
      <c r="F88" s="48"/>
      <c r="G88" s="48"/>
      <c r="H88" s="48"/>
      <c r="I88" s="106"/>
      <c r="J88" s="106"/>
      <c r="K88" s="49"/>
      <c r="L88" s="49"/>
      <c r="M88" s="106"/>
      <c r="N88" s="106"/>
      <c r="O88" s="48"/>
      <c r="P88" s="50"/>
      <c r="Q88" s="50"/>
      <c r="R88" s="50"/>
    </row>
    <row r="89" spans="1:18" ht="79" customHeight="1" x14ac:dyDescent="0.2">
      <c r="A89" s="348" t="s">
        <v>85</v>
      </c>
      <c r="B89" s="348"/>
      <c r="C89" s="348"/>
      <c r="D89" s="348"/>
      <c r="E89" s="339"/>
      <c r="F89" s="339"/>
      <c r="G89" s="339"/>
      <c r="H89" s="339"/>
      <c r="I89" s="339"/>
      <c r="J89" s="339"/>
      <c r="K89" s="339"/>
      <c r="L89" s="339"/>
      <c r="M89" s="339"/>
      <c r="N89" s="339"/>
      <c r="O89" s="48"/>
      <c r="P89" s="50"/>
      <c r="Q89" s="50"/>
      <c r="R89" s="50"/>
    </row>
    <row r="90" spans="1:18" ht="10" customHeight="1" x14ac:dyDescent="0.2">
      <c r="A90" s="47"/>
      <c r="B90" s="48"/>
      <c r="C90" s="48"/>
      <c r="D90" s="48"/>
      <c r="E90" s="48"/>
      <c r="F90" s="48"/>
      <c r="G90" s="48"/>
      <c r="H90" s="48"/>
      <c r="I90" s="106"/>
      <c r="J90" s="106"/>
      <c r="K90" s="49"/>
      <c r="L90" s="49"/>
      <c r="M90" s="106"/>
      <c r="N90" s="106"/>
      <c r="O90" s="48"/>
      <c r="P90" s="50"/>
      <c r="Q90" s="50"/>
      <c r="R90" s="50"/>
    </row>
    <row r="91" spans="1:18" ht="23" customHeight="1" x14ac:dyDescent="0.2">
      <c r="A91" s="231" t="s">
        <v>54</v>
      </c>
      <c r="B91" s="231"/>
      <c r="C91" s="231"/>
      <c r="D91" s="231"/>
      <c r="E91" s="232"/>
      <c r="F91" s="232"/>
      <c r="G91" s="322">
        <f>SUM(G93:J106)</f>
        <v>9.0000000000000024E-2</v>
      </c>
      <c r="H91" s="322"/>
      <c r="I91" s="323">
        <f>$M$8*G91</f>
        <v>0</v>
      </c>
      <c r="J91" s="323"/>
      <c r="K91" s="322">
        <f>SUM(K93:L107)</f>
        <v>0</v>
      </c>
      <c r="L91" s="322"/>
      <c r="M91" s="323">
        <f>$M$8*K91</f>
        <v>0</v>
      </c>
      <c r="N91" s="323"/>
    </row>
    <row r="92" spans="1:18" ht="5" customHeight="1" x14ac:dyDescent="0.2">
      <c r="A92" s="39"/>
      <c r="B92" s="40"/>
      <c r="C92" s="40"/>
      <c r="D92" s="40"/>
      <c r="E92" s="40"/>
      <c r="F92" s="40"/>
      <c r="G92" s="40"/>
      <c r="H92" s="40"/>
      <c r="I92" s="105"/>
      <c r="J92" s="105"/>
      <c r="K92" s="41"/>
      <c r="L92" s="41"/>
      <c r="M92" s="105"/>
    </row>
    <row r="93" spans="1:18" ht="23" customHeight="1" x14ac:dyDescent="0.2">
      <c r="A93" s="342" t="s">
        <v>56</v>
      </c>
      <c r="B93" s="342"/>
      <c r="C93" s="342"/>
      <c r="D93" s="349"/>
      <c r="E93" s="350"/>
      <c r="F93" s="351"/>
      <c r="G93" s="330"/>
      <c r="H93" s="330"/>
      <c r="I93" s="331">
        <f>$M$8*G93</f>
        <v>0</v>
      </c>
      <c r="J93" s="332"/>
      <c r="K93" s="330"/>
      <c r="L93" s="330"/>
      <c r="M93" s="334">
        <f>$M$8*K93</f>
        <v>0</v>
      </c>
      <c r="N93" s="334"/>
    </row>
    <row r="94" spans="1:18" ht="23" customHeight="1" x14ac:dyDescent="0.2">
      <c r="A94" s="216" t="s">
        <v>305</v>
      </c>
      <c r="B94" s="216"/>
      <c r="C94" s="216"/>
      <c r="D94" s="217"/>
      <c r="E94" s="193"/>
      <c r="F94" s="194"/>
      <c r="G94" s="330">
        <v>0.01</v>
      </c>
      <c r="H94" s="330"/>
      <c r="I94" s="195"/>
      <c r="J94" s="196"/>
      <c r="K94" s="335"/>
      <c r="L94" s="336"/>
      <c r="M94" s="197"/>
      <c r="N94" s="197"/>
    </row>
    <row r="95" spans="1:18" ht="23" customHeight="1" x14ac:dyDescent="0.2">
      <c r="A95" s="216" t="s">
        <v>246</v>
      </c>
      <c r="B95" s="216"/>
      <c r="C95" s="216"/>
      <c r="D95" s="217"/>
      <c r="E95" s="193"/>
      <c r="F95" s="194"/>
      <c r="G95" s="330">
        <v>1.4999999999999999E-2</v>
      </c>
      <c r="H95" s="330"/>
      <c r="I95" s="195"/>
      <c r="J95" s="196"/>
      <c r="K95" s="335"/>
      <c r="L95" s="336"/>
      <c r="M95" s="197"/>
      <c r="N95" s="197"/>
    </row>
    <row r="96" spans="1:18" ht="23" customHeight="1" x14ac:dyDescent="0.2">
      <c r="A96" s="216" t="s">
        <v>247</v>
      </c>
      <c r="B96" s="216"/>
      <c r="C96" s="216"/>
      <c r="D96" s="217"/>
      <c r="E96" s="193"/>
      <c r="F96" s="194"/>
      <c r="G96" s="330">
        <v>0.01</v>
      </c>
      <c r="H96" s="330"/>
      <c r="I96" s="195"/>
      <c r="J96" s="196"/>
      <c r="K96" s="335"/>
      <c r="L96" s="336"/>
      <c r="M96" s="197"/>
      <c r="N96" s="197"/>
    </row>
    <row r="97" spans="1:19" ht="23" customHeight="1" x14ac:dyDescent="0.2">
      <c r="A97" s="216" t="s">
        <v>291</v>
      </c>
      <c r="B97" s="216"/>
      <c r="C97" s="216"/>
      <c r="D97" s="217"/>
      <c r="E97" s="193"/>
      <c r="F97" s="194"/>
      <c r="G97" s="330">
        <v>0.01</v>
      </c>
      <c r="H97" s="330"/>
      <c r="I97" s="195"/>
      <c r="J97" s="196"/>
      <c r="K97" s="335"/>
      <c r="L97" s="336"/>
      <c r="M97" s="197"/>
      <c r="N97" s="197"/>
    </row>
    <row r="98" spans="1:19" ht="23" customHeight="1" x14ac:dyDescent="0.2">
      <c r="A98" s="342" t="s">
        <v>57</v>
      </c>
      <c r="B98" s="342"/>
      <c r="C98" s="342"/>
      <c r="D98" s="349"/>
      <c r="E98" s="350"/>
      <c r="F98" s="351"/>
      <c r="G98" s="330"/>
      <c r="H98" s="330"/>
      <c r="I98" s="331">
        <f>$M$8*G98</f>
        <v>0</v>
      </c>
      <c r="J98" s="332"/>
      <c r="K98" s="330"/>
      <c r="L98" s="330"/>
      <c r="M98" s="334">
        <f>$M$8*K98</f>
        <v>0</v>
      </c>
      <c r="N98" s="334"/>
    </row>
    <row r="99" spans="1:19" s="40" customFormat="1" ht="23" customHeight="1" x14ac:dyDescent="0.2">
      <c r="A99" s="216" t="s">
        <v>248</v>
      </c>
      <c r="B99" s="216"/>
      <c r="C99" s="216"/>
      <c r="D99" s="217"/>
      <c r="E99" s="328"/>
      <c r="F99" s="329"/>
      <c r="G99" s="330">
        <v>0.01</v>
      </c>
      <c r="H99" s="330"/>
      <c r="I99" s="331">
        <f>$M$8*G99</f>
        <v>0</v>
      </c>
      <c r="J99" s="332"/>
      <c r="K99" s="335"/>
      <c r="L99" s="336"/>
      <c r="M99" s="334">
        <f>$M$8*K99</f>
        <v>0</v>
      </c>
      <c r="N99" s="334"/>
      <c r="P99" s="43"/>
      <c r="Q99" s="43"/>
      <c r="R99" s="43"/>
      <c r="S99" s="43"/>
    </row>
    <row r="100" spans="1:19" s="40" customFormat="1" ht="23" customHeight="1" x14ac:dyDescent="0.2">
      <c r="A100" s="216" t="s">
        <v>289</v>
      </c>
      <c r="B100" s="216"/>
      <c r="C100" s="216"/>
      <c r="D100" s="217"/>
      <c r="E100" s="193"/>
      <c r="F100" s="194"/>
      <c r="G100" s="330">
        <v>0.01</v>
      </c>
      <c r="H100" s="330"/>
      <c r="I100" s="195"/>
      <c r="J100" s="196"/>
      <c r="K100" s="335"/>
      <c r="L100" s="336"/>
      <c r="M100" s="197"/>
      <c r="N100" s="197"/>
      <c r="P100" s="43"/>
      <c r="Q100" s="43"/>
      <c r="R100" s="43"/>
      <c r="S100" s="43"/>
    </row>
    <row r="101" spans="1:19" s="40" customFormat="1" ht="23" customHeight="1" x14ac:dyDescent="0.2">
      <c r="A101" s="198" t="s">
        <v>197</v>
      </c>
      <c r="B101" s="198"/>
      <c r="C101" s="198"/>
      <c r="D101" s="199"/>
      <c r="E101" s="350"/>
      <c r="F101" s="351"/>
      <c r="G101" s="330"/>
      <c r="H101" s="330"/>
      <c r="I101" s="331">
        <f>$M$8*G101</f>
        <v>0</v>
      </c>
      <c r="J101" s="332"/>
      <c r="K101" s="330"/>
      <c r="L101" s="330"/>
      <c r="M101" s="197"/>
      <c r="N101" s="197"/>
      <c r="P101" s="43"/>
      <c r="Q101" s="43"/>
      <c r="R101" s="43"/>
      <c r="S101" s="43"/>
    </row>
    <row r="102" spans="1:19" s="40" customFormat="1" ht="23" customHeight="1" x14ac:dyDescent="0.2">
      <c r="A102" s="216" t="s">
        <v>254</v>
      </c>
      <c r="B102" s="216"/>
      <c r="C102" s="216"/>
      <c r="D102" s="217"/>
      <c r="E102" s="193"/>
      <c r="F102" s="194"/>
      <c r="G102" s="340">
        <v>5.0000000000000001E-3</v>
      </c>
      <c r="H102" s="341"/>
      <c r="I102" s="331">
        <f>$M$8*G102</f>
        <v>0</v>
      </c>
      <c r="J102" s="332"/>
      <c r="K102" s="335"/>
      <c r="L102" s="336"/>
      <c r="M102" s="197"/>
      <c r="N102" s="197"/>
      <c r="P102" s="43"/>
      <c r="Q102" s="43"/>
      <c r="R102" s="43"/>
      <c r="S102" s="43"/>
    </row>
    <row r="103" spans="1:19" s="40" customFormat="1" ht="23" customHeight="1" x14ac:dyDescent="0.2">
      <c r="A103" s="189" t="s">
        <v>250</v>
      </c>
      <c r="B103" s="189"/>
      <c r="C103" s="189"/>
      <c r="D103" s="190"/>
      <c r="E103" s="193"/>
      <c r="F103" s="194"/>
      <c r="G103" s="340">
        <v>5.0000000000000001E-3</v>
      </c>
      <c r="H103" s="341"/>
      <c r="I103" s="195"/>
      <c r="J103" s="196"/>
      <c r="K103" s="335"/>
      <c r="L103" s="336"/>
      <c r="M103" s="197"/>
      <c r="N103" s="197"/>
      <c r="P103" s="43"/>
      <c r="Q103" s="43"/>
      <c r="R103" s="43"/>
      <c r="S103" s="43"/>
    </row>
    <row r="104" spans="1:19" s="40" customFormat="1" ht="23" customHeight="1" x14ac:dyDescent="0.2">
      <c r="A104" s="216" t="s">
        <v>251</v>
      </c>
      <c r="B104" s="216"/>
      <c r="C104" s="216"/>
      <c r="D104" s="217"/>
      <c r="E104" s="328"/>
      <c r="F104" s="329"/>
      <c r="G104" s="340">
        <v>5.0000000000000001E-3</v>
      </c>
      <c r="H104" s="341"/>
      <c r="I104" s="331">
        <f>$M$8*G104</f>
        <v>0</v>
      </c>
      <c r="J104" s="332"/>
      <c r="K104" s="335"/>
      <c r="L104" s="336"/>
      <c r="M104" s="334">
        <f>$M$8*K104</f>
        <v>0</v>
      </c>
      <c r="N104" s="334"/>
      <c r="P104" s="43"/>
      <c r="Q104" s="43"/>
      <c r="R104" s="43"/>
      <c r="S104" s="43"/>
    </row>
    <row r="105" spans="1:19" s="40" customFormat="1" ht="23" customHeight="1" x14ac:dyDescent="0.2">
      <c r="A105" s="216" t="s">
        <v>252</v>
      </c>
      <c r="B105" s="216"/>
      <c r="C105" s="216"/>
      <c r="D105" s="217"/>
      <c r="E105" s="193"/>
      <c r="F105" s="194"/>
      <c r="G105" s="340">
        <v>5.0000000000000001E-3</v>
      </c>
      <c r="H105" s="341"/>
      <c r="I105" s="195"/>
      <c r="J105" s="196"/>
      <c r="K105" s="335"/>
      <c r="L105" s="336"/>
      <c r="M105" s="197"/>
      <c r="N105" s="197"/>
      <c r="P105" s="43"/>
      <c r="Q105" s="43"/>
      <c r="R105" s="43"/>
      <c r="S105" s="43"/>
    </row>
    <row r="106" spans="1:19" s="40" customFormat="1" ht="23" customHeight="1" x14ac:dyDescent="0.2">
      <c r="A106" s="216" t="s">
        <v>253</v>
      </c>
      <c r="B106" s="216"/>
      <c r="C106" s="216"/>
      <c r="D106" s="217"/>
      <c r="E106" s="193"/>
      <c r="F106" s="194"/>
      <c r="G106" s="340">
        <v>5.0000000000000001E-3</v>
      </c>
      <c r="H106" s="341"/>
      <c r="I106" s="195"/>
      <c r="J106" s="196"/>
      <c r="K106" s="335"/>
      <c r="L106" s="336"/>
      <c r="M106" s="197"/>
      <c r="N106" s="197"/>
      <c r="P106" s="43"/>
      <c r="Q106" s="43"/>
      <c r="R106" s="43"/>
      <c r="S106" s="43"/>
    </row>
    <row r="107" spans="1:19" s="40" customFormat="1" ht="23" customHeight="1" x14ac:dyDescent="0.2">
      <c r="A107" s="218" t="s">
        <v>94</v>
      </c>
      <c r="B107" s="218"/>
      <c r="C107" s="218"/>
      <c r="D107" s="219"/>
      <c r="E107" s="328"/>
      <c r="F107" s="329"/>
      <c r="G107" s="330"/>
      <c r="H107" s="330"/>
      <c r="I107" s="331">
        <f>$M$8*G107</f>
        <v>0</v>
      </c>
      <c r="J107" s="332"/>
      <c r="K107" s="333"/>
      <c r="L107" s="333"/>
      <c r="M107" s="334">
        <f>$M$8*K107</f>
        <v>0</v>
      </c>
      <c r="N107" s="334"/>
      <c r="P107" s="43"/>
      <c r="Q107" s="43"/>
      <c r="R107" s="43"/>
      <c r="S107" s="43"/>
    </row>
    <row r="108" spans="1:19" s="40" customFormat="1" ht="6" customHeight="1" x14ac:dyDescent="0.2">
      <c r="A108" s="39"/>
      <c r="E108" s="48"/>
      <c r="F108" s="48"/>
      <c r="G108" s="48"/>
      <c r="H108" s="48"/>
      <c r="I108" s="106"/>
      <c r="J108" s="106"/>
      <c r="K108" s="49"/>
      <c r="L108" s="49"/>
      <c r="M108" s="106"/>
      <c r="N108" s="106"/>
      <c r="P108" s="43"/>
      <c r="Q108" s="43"/>
      <c r="R108" s="43"/>
      <c r="S108" s="43"/>
    </row>
    <row r="109" spans="1:19" s="40" customFormat="1" ht="70" customHeight="1" x14ac:dyDescent="0.2">
      <c r="A109" s="348" t="s">
        <v>85</v>
      </c>
      <c r="B109" s="348"/>
      <c r="C109" s="348"/>
      <c r="D109" s="348"/>
      <c r="E109" s="339"/>
      <c r="F109" s="339"/>
      <c r="G109" s="339"/>
      <c r="H109" s="339"/>
      <c r="I109" s="339"/>
      <c r="J109" s="339"/>
      <c r="K109" s="339"/>
      <c r="L109" s="339"/>
      <c r="M109" s="339"/>
      <c r="N109" s="339"/>
      <c r="P109" s="43"/>
      <c r="Q109" s="43"/>
      <c r="R109" s="43"/>
      <c r="S109" s="43"/>
    </row>
    <row r="110" spans="1:19" s="40" customFormat="1" ht="10" customHeight="1" x14ac:dyDescent="0.2">
      <c r="A110" s="39"/>
      <c r="I110" s="105"/>
      <c r="J110" s="105"/>
      <c r="K110" s="235"/>
      <c r="L110" s="235"/>
      <c r="M110" s="105"/>
      <c r="N110" s="105"/>
      <c r="P110" s="43"/>
      <c r="Q110" s="43"/>
      <c r="R110" s="43"/>
      <c r="S110" s="43"/>
    </row>
    <row r="111" spans="1:19" s="40" customFormat="1" ht="23" customHeight="1" x14ac:dyDescent="0.2">
      <c r="A111" s="231" t="s">
        <v>280</v>
      </c>
      <c r="B111" s="231"/>
      <c r="C111" s="231"/>
      <c r="D111" s="231"/>
      <c r="E111" s="232" t="s">
        <v>297</v>
      </c>
      <c r="F111" s="232"/>
      <c r="G111" s="322">
        <f>SUM(G113:J135)</f>
        <v>0.28000000000000003</v>
      </c>
      <c r="H111" s="322"/>
      <c r="I111" s="323">
        <f>$M$8*G111</f>
        <v>0</v>
      </c>
      <c r="J111" s="323"/>
      <c r="K111" s="322">
        <f>SUM(K113:L136)</f>
        <v>0</v>
      </c>
      <c r="L111" s="322"/>
      <c r="M111" s="323">
        <f>$M$8*K111</f>
        <v>0</v>
      </c>
      <c r="N111" s="323"/>
      <c r="P111" s="43"/>
      <c r="Q111" s="43"/>
      <c r="R111" s="43"/>
      <c r="S111" s="43"/>
    </row>
    <row r="112" spans="1:19" s="40" customFormat="1" ht="5" customHeight="1" x14ac:dyDescent="0.2">
      <c r="A112" s="39"/>
      <c r="E112" s="48"/>
      <c r="F112" s="48"/>
      <c r="G112" s="48"/>
      <c r="H112" s="48"/>
      <c r="I112" s="106"/>
      <c r="J112" s="106"/>
      <c r="K112" s="49"/>
      <c r="L112" s="49"/>
      <c r="M112" s="106"/>
      <c r="N112" s="106"/>
      <c r="P112" s="43"/>
      <c r="Q112" s="43"/>
      <c r="R112" s="43"/>
      <c r="S112" s="43"/>
    </row>
    <row r="113" spans="1:19" s="40" customFormat="1" ht="23" customHeight="1" x14ac:dyDescent="0.2">
      <c r="A113" s="216" t="s">
        <v>281</v>
      </c>
      <c r="B113" s="216"/>
      <c r="C113" s="216"/>
      <c r="D113" s="217"/>
      <c r="E113" s="328"/>
      <c r="F113" s="329"/>
      <c r="G113" s="330">
        <v>0.01</v>
      </c>
      <c r="H113" s="330"/>
      <c r="I113" s="331">
        <f t="shared" ref="I113:I114" si="12">$M$8*G113</f>
        <v>0</v>
      </c>
      <c r="J113" s="332"/>
      <c r="K113" s="335"/>
      <c r="L113" s="336"/>
      <c r="M113" s="202"/>
      <c r="N113" s="203"/>
      <c r="P113" s="43"/>
      <c r="Q113" s="43"/>
      <c r="R113" s="43"/>
      <c r="S113" s="43"/>
    </row>
    <row r="114" spans="1:19" s="40" customFormat="1" ht="23" customHeight="1" x14ac:dyDescent="0.2">
      <c r="A114" s="216" t="s">
        <v>51</v>
      </c>
      <c r="B114" s="216"/>
      <c r="C114" s="216"/>
      <c r="D114" s="217"/>
      <c r="E114" s="328"/>
      <c r="F114" s="329"/>
      <c r="G114" s="330">
        <v>0.01</v>
      </c>
      <c r="H114" s="330"/>
      <c r="I114" s="331">
        <f t="shared" si="12"/>
        <v>0</v>
      </c>
      <c r="J114" s="332"/>
      <c r="K114" s="335"/>
      <c r="L114" s="336"/>
      <c r="M114" s="202"/>
      <c r="N114" s="203"/>
      <c r="P114" s="43"/>
      <c r="Q114" s="43"/>
      <c r="R114" s="43"/>
      <c r="S114" s="43"/>
    </row>
    <row r="115" spans="1:19" s="40" customFormat="1" ht="23" customHeight="1" x14ac:dyDescent="0.2">
      <c r="A115" s="216" t="s">
        <v>282</v>
      </c>
      <c r="B115" s="216"/>
      <c r="C115" s="216"/>
      <c r="D115" s="217"/>
      <c r="E115" s="328"/>
      <c r="F115" s="329"/>
      <c r="G115" s="330">
        <v>0.02</v>
      </c>
      <c r="H115" s="330"/>
      <c r="I115" s="195"/>
      <c r="J115" s="196"/>
      <c r="K115" s="335"/>
      <c r="L115" s="336"/>
      <c r="M115" s="202"/>
      <c r="N115" s="203"/>
      <c r="P115" s="43"/>
      <c r="Q115" s="43"/>
      <c r="R115" s="43"/>
      <c r="S115" s="43"/>
    </row>
    <row r="116" spans="1:19" s="40" customFormat="1" ht="23" customHeight="1" x14ac:dyDescent="0.2">
      <c r="A116" s="216" t="s">
        <v>290</v>
      </c>
      <c r="B116" s="216"/>
      <c r="C116" s="216"/>
      <c r="D116" s="217"/>
      <c r="E116" s="328"/>
      <c r="F116" s="329"/>
      <c r="G116" s="330">
        <v>0.02</v>
      </c>
      <c r="H116" s="330"/>
      <c r="I116" s="195"/>
      <c r="J116" s="196"/>
      <c r="K116" s="335"/>
      <c r="L116" s="336"/>
      <c r="M116" s="202"/>
      <c r="N116" s="203"/>
      <c r="P116" s="43"/>
      <c r="Q116" s="43"/>
      <c r="R116" s="43"/>
      <c r="S116" s="43"/>
    </row>
    <row r="117" spans="1:19" s="40" customFormat="1" ht="23" customHeight="1" x14ac:dyDescent="0.2">
      <c r="A117" s="342" t="s">
        <v>199</v>
      </c>
      <c r="B117" s="342"/>
      <c r="C117" s="342"/>
      <c r="D117" s="342"/>
      <c r="E117" s="342"/>
      <c r="F117" s="413"/>
      <c r="G117" s="358"/>
      <c r="H117" s="359"/>
      <c r="I117" s="331">
        <f t="shared" ref="I117:I136" si="13">$M$8*G117</f>
        <v>0</v>
      </c>
      <c r="J117" s="332"/>
      <c r="K117" s="358"/>
      <c r="L117" s="359"/>
      <c r="M117" s="352">
        <f t="shared" ref="M117:M136" si="14">$M$8*K117</f>
        <v>0</v>
      </c>
      <c r="N117" s="353"/>
      <c r="P117" s="43"/>
      <c r="Q117" s="43"/>
      <c r="R117" s="43"/>
      <c r="S117" s="43"/>
    </row>
    <row r="118" spans="1:19" s="40" customFormat="1" ht="23" customHeight="1" x14ac:dyDescent="0.2">
      <c r="A118" s="216" t="s">
        <v>271</v>
      </c>
      <c r="B118" s="216"/>
      <c r="C118" s="216"/>
      <c r="D118" s="217"/>
      <c r="E118" s="193"/>
      <c r="F118" s="194"/>
      <c r="G118" s="354">
        <v>0.02</v>
      </c>
      <c r="H118" s="355"/>
      <c r="I118" s="195"/>
      <c r="J118" s="196"/>
      <c r="K118" s="333"/>
      <c r="L118" s="333"/>
      <c r="M118" s="202"/>
      <c r="N118" s="203"/>
      <c r="P118" s="43"/>
      <c r="Q118" s="43"/>
      <c r="R118" s="43"/>
      <c r="S118" s="43"/>
    </row>
    <row r="119" spans="1:19" s="40" customFormat="1" ht="23" customHeight="1" x14ac:dyDescent="0.2">
      <c r="A119" s="216" t="s">
        <v>272</v>
      </c>
      <c r="B119" s="216"/>
      <c r="C119" s="216"/>
      <c r="D119" s="217"/>
      <c r="E119" s="193"/>
      <c r="F119" s="194"/>
      <c r="G119" s="354">
        <v>0.02</v>
      </c>
      <c r="H119" s="355"/>
      <c r="I119" s="195"/>
      <c r="J119" s="196"/>
      <c r="K119" s="333"/>
      <c r="L119" s="333"/>
      <c r="M119" s="202"/>
      <c r="N119" s="203"/>
      <c r="P119" s="43"/>
      <c r="Q119" s="43"/>
      <c r="R119" s="43"/>
      <c r="S119" s="43"/>
    </row>
    <row r="120" spans="1:19" s="40" customFormat="1" ht="23" customHeight="1" x14ac:dyDescent="0.2">
      <c r="A120" s="342" t="s">
        <v>10</v>
      </c>
      <c r="B120" s="342"/>
      <c r="C120" s="342"/>
      <c r="D120" s="349"/>
      <c r="E120" s="350"/>
      <c r="F120" s="351"/>
      <c r="G120" s="358"/>
      <c r="H120" s="359"/>
      <c r="I120" s="331">
        <f t="shared" si="13"/>
        <v>0</v>
      </c>
      <c r="J120" s="332"/>
      <c r="K120" s="358"/>
      <c r="L120" s="359"/>
      <c r="M120" s="352">
        <f t="shared" si="14"/>
        <v>0</v>
      </c>
      <c r="N120" s="353"/>
      <c r="P120" s="43"/>
      <c r="Q120" s="43"/>
      <c r="R120" s="43"/>
      <c r="S120" s="43"/>
    </row>
    <row r="121" spans="1:19" s="40" customFormat="1" ht="23" customHeight="1" x14ac:dyDescent="0.2">
      <c r="A121" s="216" t="s">
        <v>273</v>
      </c>
      <c r="B121" s="216"/>
      <c r="C121" s="216"/>
      <c r="D121" s="217"/>
      <c r="E121" s="193"/>
      <c r="F121" s="194"/>
      <c r="G121" s="354">
        <v>0.02</v>
      </c>
      <c r="H121" s="355"/>
      <c r="I121" s="195"/>
      <c r="J121" s="196"/>
      <c r="K121" s="333"/>
      <c r="L121" s="333"/>
      <c r="M121" s="202"/>
      <c r="N121" s="203"/>
      <c r="P121" s="43"/>
      <c r="Q121" s="43"/>
      <c r="R121" s="43"/>
      <c r="S121" s="43"/>
    </row>
    <row r="122" spans="1:19" s="40" customFormat="1" ht="23" customHeight="1" x14ac:dyDescent="0.2">
      <c r="A122" s="216" t="s">
        <v>274</v>
      </c>
      <c r="B122" s="216"/>
      <c r="C122" s="216"/>
      <c r="D122" s="217"/>
      <c r="E122" s="193"/>
      <c r="F122" s="194"/>
      <c r="G122" s="354">
        <v>0.02</v>
      </c>
      <c r="H122" s="355"/>
      <c r="I122" s="195"/>
      <c r="J122" s="196"/>
      <c r="K122" s="333"/>
      <c r="L122" s="333"/>
      <c r="M122" s="202"/>
      <c r="N122" s="203"/>
      <c r="P122" s="43"/>
      <c r="Q122" s="43"/>
      <c r="R122" s="43"/>
      <c r="S122" s="43"/>
    </row>
    <row r="123" spans="1:19" s="40" customFormat="1" ht="23" customHeight="1" x14ac:dyDescent="0.2">
      <c r="A123" s="342" t="s">
        <v>296</v>
      </c>
      <c r="B123" s="342"/>
      <c r="C123" s="342"/>
      <c r="D123" s="349"/>
      <c r="E123" s="350"/>
      <c r="F123" s="351"/>
      <c r="G123" s="358"/>
      <c r="H123" s="359"/>
      <c r="I123" s="331">
        <f t="shared" ref="I123" si="15">$M$8*G123</f>
        <v>0</v>
      </c>
      <c r="J123" s="332"/>
      <c r="K123" s="358"/>
      <c r="L123" s="359"/>
      <c r="M123" s="202"/>
      <c r="N123" s="203"/>
      <c r="P123" s="43"/>
      <c r="Q123" s="43"/>
      <c r="R123" s="43"/>
      <c r="S123" s="43"/>
    </row>
    <row r="124" spans="1:19" s="40" customFormat="1" ht="23" customHeight="1" x14ac:dyDescent="0.2">
      <c r="A124" s="216" t="s">
        <v>294</v>
      </c>
      <c r="B124" s="216"/>
      <c r="C124" s="216"/>
      <c r="D124" s="217"/>
      <c r="E124" s="328"/>
      <c r="F124" s="329"/>
      <c r="G124" s="330">
        <v>0.02</v>
      </c>
      <c r="H124" s="330"/>
      <c r="I124" s="195"/>
      <c r="J124" s="196"/>
      <c r="K124" s="335"/>
      <c r="L124" s="336"/>
      <c r="M124" s="202"/>
      <c r="N124" s="203"/>
      <c r="P124" s="43"/>
      <c r="Q124" s="43"/>
      <c r="R124" s="43"/>
      <c r="S124" s="43"/>
    </row>
    <row r="125" spans="1:19" s="40" customFormat="1" ht="23" customHeight="1" x14ac:dyDescent="0.2">
      <c r="A125" s="342" t="s">
        <v>295</v>
      </c>
      <c r="B125" s="342"/>
      <c r="C125" s="342"/>
      <c r="D125" s="349"/>
      <c r="E125" s="350"/>
      <c r="F125" s="351"/>
      <c r="G125" s="358"/>
      <c r="H125" s="359"/>
      <c r="I125" s="331">
        <f t="shared" ref="I125" si="16">$M$8*G125</f>
        <v>0</v>
      </c>
      <c r="J125" s="332"/>
      <c r="K125" s="358"/>
      <c r="L125" s="359"/>
      <c r="M125" s="352">
        <f t="shared" si="14"/>
        <v>0</v>
      </c>
      <c r="N125" s="353"/>
      <c r="P125" s="43"/>
      <c r="Q125" s="43"/>
      <c r="R125" s="43"/>
      <c r="S125" s="43"/>
    </row>
    <row r="126" spans="1:19" s="40" customFormat="1" ht="23" customHeight="1" x14ac:dyDescent="0.2">
      <c r="A126" s="216" t="s">
        <v>249</v>
      </c>
      <c r="B126" s="216"/>
      <c r="C126" s="216"/>
      <c r="D126" s="217"/>
      <c r="E126" s="193"/>
      <c r="F126" s="194"/>
      <c r="G126" s="330">
        <v>0.02</v>
      </c>
      <c r="H126" s="330"/>
      <c r="I126" s="195"/>
      <c r="J126" s="196"/>
      <c r="K126" s="335"/>
      <c r="L126" s="336"/>
      <c r="M126" s="202"/>
      <c r="N126" s="203"/>
      <c r="P126" s="43"/>
      <c r="Q126" s="43"/>
      <c r="R126" s="43"/>
      <c r="S126" s="43"/>
    </row>
    <row r="127" spans="1:19" s="40" customFormat="1" ht="23" customHeight="1" x14ac:dyDescent="0.2">
      <c r="A127" s="216" t="s">
        <v>275</v>
      </c>
      <c r="B127" s="216"/>
      <c r="C127" s="216"/>
      <c r="D127" s="217"/>
      <c r="E127" s="328"/>
      <c r="F127" s="329"/>
      <c r="G127" s="330">
        <v>0.02</v>
      </c>
      <c r="H127" s="330"/>
      <c r="I127" s="195"/>
      <c r="J127" s="196"/>
      <c r="K127" s="335"/>
      <c r="L127" s="336"/>
      <c r="M127" s="202"/>
      <c r="N127" s="203"/>
      <c r="P127" s="43"/>
      <c r="Q127" s="43"/>
      <c r="R127" s="43"/>
      <c r="S127" s="43"/>
    </row>
    <row r="128" spans="1:19" s="40" customFormat="1" ht="23" customHeight="1" x14ac:dyDescent="0.2">
      <c r="A128" s="216" t="s">
        <v>276</v>
      </c>
      <c r="B128" s="216"/>
      <c r="C128" s="216"/>
      <c r="D128" s="217"/>
      <c r="E128" s="193"/>
      <c r="F128" s="194"/>
      <c r="G128" s="354">
        <v>0.02</v>
      </c>
      <c r="H128" s="355"/>
      <c r="I128" s="195"/>
      <c r="J128" s="196"/>
      <c r="K128" s="333"/>
      <c r="L128" s="333"/>
      <c r="M128" s="202"/>
      <c r="N128" s="203"/>
      <c r="P128" s="43"/>
      <c r="Q128" s="43"/>
      <c r="R128" s="43"/>
      <c r="S128" s="43"/>
    </row>
    <row r="129" spans="1:19" s="40" customFormat="1" ht="23" customHeight="1" x14ac:dyDescent="0.2">
      <c r="A129" s="342" t="s">
        <v>17</v>
      </c>
      <c r="B129" s="342"/>
      <c r="C129" s="342"/>
      <c r="D129" s="349"/>
      <c r="E129" s="350"/>
      <c r="F129" s="351"/>
      <c r="G129" s="358"/>
      <c r="H129" s="359"/>
      <c r="I129" s="331">
        <f t="shared" ref="I129" si="17">$M$8*G129</f>
        <v>0</v>
      </c>
      <c r="J129" s="332"/>
      <c r="K129" s="358"/>
      <c r="L129" s="359"/>
      <c r="M129" s="352">
        <f t="shared" si="14"/>
        <v>0</v>
      </c>
      <c r="N129" s="353"/>
      <c r="P129" s="43"/>
      <c r="Q129" s="43"/>
      <c r="R129" s="43"/>
      <c r="S129" s="43"/>
    </row>
    <row r="130" spans="1:19" s="40" customFormat="1" ht="23" customHeight="1" x14ac:dyDescent="0.2">
      <c r="A130" s="216" t="s">
        <v>277</v>
      </c>
      <c r="B130" s="216"/>
      <c r="C130" s="216"/>
      <c r="D130" s="217"/>
      <c r="E130" s="193"/>
      <c r="F130" s="194"/>
      <c r="G130" s="360">
        <v>1.4999999999999999E-2</v>
      </c>
      <c r="H130" s="361"/>
      <c r="I130" s="195"/>
      <c r="J130" s="196"/>
      <c r="K130" s="362"/>
      <c r="L130" s="363"/>
      <c r="M130" s="202"/>
      <c r="N130" s="203"/>
      <c r="P130" s="43"/>
      <c r="Q130" s="43"/>
      <c r="R130" s="43"/>
      <c r="S130" s="43"/>
    </row>
    <row r="131" spans="1:19" s="40" customFormat="1" ht="23" customHeight="1" x14ac:dyDescent="0.2">
      <c r="A131" s="216" t="s">
        <v>278</v>
      </c>
      <c r="B131" s="216"/>
      <c r="C131" s="216"/>
      <c r="D131" s="217"/>
      <c r="E131" s="193"/>
      <c r="F131" s="194"/>
      <c r="G131" s="360">
        <v>1.4999999999999999E-2</v>
      </c>
      <c r="H131" s="361"/>
      <c r="I131" s="195"/>
      <c r="J131" s="196"/>
      <c r="K131" s="362"/>
      <c r="L131" s="363"/>
      <c r="M131" s="202"/>
      <c r="N131" s="203"/>
      <c r="P131" s="43"/>
      <c r="Q131" s="43"/>
      <c r="R131" s="43"/>
      <c r="S131" s="43"/>
    </row>
    <row r="132" spans="1:19" s="40" customFormat="1" ht="23" customHeight="1" x14ac:dyDescent="0.2">
      <c r="A132" s="342" t="s">
        <v>279</v>
      </c>
      <c r="B132" s="342"/>
      <c r="C132" s="342"/>
      <c r="D132" s="349"/>
      <c r="E132" s="328"/>
      <c r="F132" s="329"/>
      <c r="G132" s="354">
        <v>0.01</v>
      </c>
      <c r="H132" s="355"/>
      <c r="I132" s="331">
        <f t="shared" si="13"/>
        <v>0</v>
      </c>
      <c r="J132" s="332"/>
      <c r="K132" s="356"/>
      <c r="L132" s="357"/>
      <c r="M132" s="352">
        <f>$M$8*K132</f>
        <v>0</v>
      </c>
      <c r="N132" s="353"/>
      <c r="P132" s="43"/>
      <c r="Q132" s="43"/>
      <c r="R132" s="43"/>
      <c r="S132" s="43"/>
    </row>
    <row r="133" spans="1:19" s="40" customFormat="1" ht="23" customHeight="1" x14ac:dyDescent="0.2">
      <c r="A133" s="342" t="s">
        <v>345</v>
      </c>
      <c r="B133" s="342"/>
      <c r="C133" s="342"/>
      <c r="D133" s="349"/>
      <c r="E133" s="209"/>
      <c r="F133" s="210"/>
      <c r="G133" s="354">
        <v>0.01</v>
      </c>
      <c r="H133" s="355"/>
      <c r="I133" s="331">
        <f t="shared" si="13"/>
        <v>0</v>
      </c>
      <c r="J133" s="332"/>
      <c r="K133" s="356"/>
      <c r="L133" s="357"/>
      <c r="M133" s="211"/>
      <c r="N133" s="212"/>
      <c r="P133" s="43"/>
      <c r="Q133" s="43"/>
      <c r="R133" s="43"/>
      <c r="S133" s="43"/>
    </row>
    <row r="134" spans="1:19" ht="23" customHeight="1" x14ac:dyDescent="0.2">
      <c r="A134" s="342" t="s">
        <v>306</v>
      </c>
      <c r="B134" s="342"/>
      <c r="C134" s="342"/>
      <c r="D134" s="342"/>
      <c r="E134" s="350"/>
      <c r="F134" s="351"/>
      <c r="G134" s="358"/>
      <c r="H134" s="359"/>
      <c r="I134" s="331">
        <f t="shared" si="13"/>
        <v>0</v>
      </c>
      <c r="J134" s="332"/>
      <c r="K134" s="358"/>
      <c r="L134" s="359"/>
      <c r="M134" s="364">
        <f>$M$8*K134</f>
        <v>0</v>
      </c>
      <c r="N134" s="365"/>
    </row>
    <row r="135" spans="1:19" ht="23" customHeight="1" x14ac:dyDescent="0.2">
      <c r="A135" s="216" t="s">
        <v>307</v>
      </c>
      <c r="B135" s="216"/>
      <c r="C135" s="216"/>
      <c r="D135" s="217"/>
      <c r="E135" s="366"/>
      <c r="F135" s="367"/>
      <c r="G135" s="354">
        <v>0.01</v>
      </c>
      <c r="H135" s="355"/>
      <c r="I135" s="368">
        <f t="shared" si="13"/>
        <v>0</v>
      </c>
      <c r="J135" s="369"/>
      <c r="K135" s="356"/>
      <c r="L135" s="357"/>
      <c r="M135" s="364">
        <f t="shared" si="14"/>
        <v>0</v>
      </c>
      <c r="N135" s="365"/>
    </row>
    <row r="136" spans="1:19" ht="23" customHeight="1" x14ac:dyDescent="0.2">
      <c r="A136" s="218" t="s">
        <v>94</v>
      </c>
      <c r="B136" s="218"/>
      <c r="C136" s="218"/>
      <c r="D136" s="219"/>
      <c r="E136" s="328"/>
      <c r="F136" s="329"/>
      <c r="G136" s="330"/>
      <c r="H136" s="330"/>
      <c r="I136" s="331">
        <f t="shared" si="13"/>
        <v>0</v>
      </c>
      <c r="J136" s="332"/>
      <c r="K136" s="333"/>
      <c r="L136" s="333"/>
      <c r="M136" s="334">
        <f t="shared" si="14"/>
        <v>0</v>
      </c>
      <c r="N136" s="334"/>
    </row>
    <row r="137" spans="1:19" ht="6" customHeight="1" x14ac:dyDescent="0.2">
      <c r="A137" s="51"/>
      <c r="B137" s="46"/>
      <c r="C137" s="46"/>
      <c r="D137" s="46"/>
      <c r="E137" s="192"/>
      <c r="F137" s="192"/>
      <c r="G137" s="52"/>
      <c r="H137" s="52"/>
      <c r="I137" s="53"/>
      <c r="J137" s="53"/>
      <c r="K137" s="187"/>
      <c r="L137" s="187"/>
      <c r="M137" s="188"/>
      <c r="N137" s="188"/>
    </row>
    <row r="138" spans="1:19" ht="111" customHeight="1" x14ac:dyDescent="0.2">
      <c r="A138" s="348" t="s">
        <v>85</v>
      </c>
      <c r="B138" s="348"/>
      <c r="C138" s="348"/>
      <c r="D138" s="348"/>
      <c r="E138" s="339"/>
      <c r="F138" s="339"/>
      <c r="G138" s="339"/>
      <c r="H138" s="339"/>
      <c r="I138" s="339"/>
      <c r="J138" s="339"/>
      <c r="K138" s="339"/>
      <c r="L138" s="339"/>
      <c r="M138" s="339"/>
      <c r="N138" s="339"/>
    </row>
    <row r="139" spans="1:19" ht="10" customHeight="1" x14ac:dyDescent="0.2">
      <c r="A139" s="39"/>
      <c r="B139" s="40"/>
      <c r="C139" s="40"/>
      <c r="D139" s="40"/>
      <c r="E139" s="40"/>
      <c r="F139" s="40"/>
      <c r="G139" s="40"/>
      <c r="H139" s="40"/>
      <c r="I139" s="105"/>
      <c r="J139" s="105"/>
      <c r="K139" s="41"/>
      <c r="L139" s="41"/>
      <c r="M139" s="105"/>
    </row>
    <row r="140" spans="1:19" ht="23" customHeight="1" x14ac:dyDescent="0.2">
      <c r="A140" s="231" t="s">
        <v>292</v>
      </c>
      <c r="B140" s="231"/>
      <c r="C140" s="231"/>
      <c r="D140" s="231"/>
      <c r="E140" s="232" t="s">
        <v>297</v>
      </c>
      <c r="F140" s="232"/>
      <c r="G140" s="322">
        <f>SUM(G142:H148)</f>
        <v>0.1</v>
      </c>
      <c r="H140" s="322"/>
      <c r="I140" s="323">
        <f>$M$8*G140</f>
        <v>0</v>
      </c>
      <c r="J140" s="323"/>
      <c r="K140" s="322">
        <f>SUM(K142:L149)</f>
        <v>0</v>
      </c>
      <c r="L140" s="322"/>
      <c r="M140" s="323">
        <f>$M$8*K140</f>
        <v>0</v>
      </c>
      <c r="N140" s="323"/>
    </row>
    <row r="141" spans="1:19" ht="5" customHeight="1" x14ac:dyDescent="0.2">
      <c r="A141" s="39"/>
      <c r="B141" s="40"/>
      <c r="C141" s="40"/>
      <c r="D141" s="40"/>
      <c r="E141" s="48"/>
      <c r="F141" s="48"/>
      <c r="G141" s="48"/>
      <c r="H141" s="48"/>
      <c r="I141" s="106"/>
      <c r="J141" s="106"/>
      <c r="K141" s="49"/>
      <c r="L141" s="49"/>
      <c r="M141" s="106"/>
      <c r="N141" s="106"/>
    </row>
    <row r="142" spans="1:19" ht="23" customHeight="1" x14ac:dyDescent="0.2">
      <c r="A142" s="216" t="s">
        <v>270</v>
      </c>
      <c r="B142" s="216"/>
      <c r="C142" s="216"/>
      <c r="D142" s="217"/>
      <c r="E142" s="328"/>
      <c r="F142" s="329"/>
      <c r="G142" s="354">
        <v>0.02</v>
      </c>
      <c r="H142" s="355"/>
      <c r="I142" s="331">
        <f>$M$8*G142</f>
        <v>0</v>
      </c>
      <c r="J142" s="332"/>
      <c r="K142" s="333"/>
      <c r="L142" s="333"/>
      <c r="M142" s="352">
        <f>$M$8*K142</f>
        <v>0</v>
      </c>
      <c r="N142" s="353"/>
    </row>
    <row r="143" spans="1:19" ht="23" customHeight="1" x14ac:dyDescent="0.2">
      <c r="A143" s="342" t="s">
        <v>14</v>
      </c>
      <c r="B143" s="342"/>
      <c r="C143" s="342"/>
      <c r="D143" s="349"/>
      <c r="E143" s="200"/>
      <c r="F143" s="201"/>
      <c r="G143" s="205"/>
      <c r="H143" s="206"/>
      <c r="I143" s="195"/>
      <c r="J143" s="196"/>
      <c r="K143" s="205"/>
      <c r="L143" s="206"/>
      <c r="M143" s="202"/>
      <c r="N143" s="203"/>
    </row>
    <row r="144" spans="1:19" ht="23" customHeight="1" x14ac:dyDescent="0.2">
      <c r="A144" s="216" t="s">
        <v>266</v>
      </c>
      <c r="B144" s="216"/>
      <c r="C144" s="216"/>
      <c r="D144" s="217"/>
      <c r="E144" s="193"/>
      <c r="F144" s="194"/>
      <c r="G144" s="354">
        <v>0.02</v>
      </c>
      <c r="H144" s="355"/>
      <c r="I144" s="204"/>
      <c r="J144" s="196"/>
      <c r="K144" s="333"/>
      <c r="L144" s="333"/>
      <c r="M144" s="202"/>
      <c r="N144" s="203"/>
    </row>
    <row r="145" spans="1:18" ht="23" customHeight="1" x14ac:dyDescent="0.2">
      <c r="A145" s="216" t="s">
        <v>267</v>
      </c>
      <c r="B145" s="216"/>
      <c r="C145" s="216"/>
      <c r="D145" s="217"/>
      <c r="E145" s="328"/>
      <c r="F145" s="329"/>
      <c r="G145" s="330">
        <v>0.02</v>
      </c>
      <c r="H145" s="330"/>
      <c r="I145" s="195"/>
      <c r="J145" s="196"/>
      <c r="K145" s="335"/>
      <c r="L145" s="336"/>
      <c r="M145" s="202"/>
      <c r="N145" s="203"/>
    </row>
    <row r="146" spans="1:18" ht="23" customHeight="1" x14ac:dyDescent="0.2">
      <c r="A146" s="342" t="s">
        <v>16</v>
      </c>
      <c r="B146" s="342"/>
      <c r="C146" s="342"/>
      <c r="D146" s="349"/>
      <c r="E146" s="200"/>
      <c r="F146" s="201"/>
      <c r="G146" s="205"/>
      <c r="H146" s="206"/>
      <c r="I146" s="195"/>
      <c r="J146" s="196"/>
      <c r="K146" s="205"/>
      <c r="L146" s="206"/>
      <c r="M146" s="202"/>
      <c r="N146" s="203"/>
    </row>
    <row r="147" spans="1:18" ht="23" customHeight="1" x14ac:dyDescent="0.2">
      <c r="A147" s="216" t="s">
        <v>268</v>
      </c>
      <c r="B147" s="216"/>
      <c r="C147" s="216"/>
      <c r="D147" s="217"/>
      <c r="E147" s="328"/>
      <c r="F147" s="329"/>
      <c r="G147" s="354">
        <v>0.02</v>
      </c>
      <c r="H147" s="355"/>
      <c r="I147" s="331">
        <f>$M$8*G147</f>
        <v>0</v>
      </c>
      <c r="J147" s="332"/>
      <c r="K147" s="333"/>
      <c r="L147" s="333"/>
      <c r="M147" s="352">
        <f>$M$8*K147</f>
        <v>0</v>
      </c>
      <c r="N147" s="353"/>
    </row>
    <row r="148" spans="1:18" ht="23" customHeight="1" x14ac:dyDescent="0.2">
      <c r="A148" s="216" t="s">
        <v>269</v>
      </c>
      <c r="B148" s="216"/>
      <c r="C148" s="216"/>
      <c r="D148" s="217"/>
      <c r="E148" s="328"/>
      <c r="F148" s="329"/>
      <c r="G148" s="354">
        <v>0.02</v>
      </c>
      <c r="H148" s="355"/>
      <c r="I148" s="331">
        <f>$M$8*G148</f>
        <v>0</v>
      </c>
      <c r="J148" s="332"/>
      <c r="K148" s="333"/>
      <c r="L148" s="333"/>
      <c r="M148" s="352">
        <f>$M$8*K148</f>
        <v>0</v>
      </c>
      <c r="N148" s="353"/>
    </row>
    <row r="149" spans="1:18" ht="23" customHeight="1" x14ac:dyDescent="0.2">
      <c r="A149" s="370" t="s">
        <v>94</v>
      </c>
      <c r="B149" s="370"/>
      <c r="C149" s="370"/>
      <c r="D149" s="371"/>
      <c r="E149" s="328"/>
      <c r="F149" s="329"/>
      <c r="G149" s="354"/>
      <c r="H149" s="355"/>
      <c r="I149" s="331">
        <f>$M$8*G149</f>
        <v>0</v>
      </c>
      <c r="J149" s="332"/>
      <c r="K149" s="333"/>
      <c r="L149" s="333"/>
      <c r="M149" s="352">
        <f>$M$8*K149</f>
        <v>0</v>
      </c>
      <c r="N149" s="353"/>
      <c r="O149" s="48"/>
      <c r="P149" s="50"/>
      <c r="Q149" s="50"/>
      <c r="R149" s="50"/>
    </row>
    <row r="150" spans="1:18" ht="6" customHeight="1" x14ac:dyDescent="0.2">
      <c r="A150" s="56"/>
      <c r="B150" s="57"/>
      <c r="C150" s="57"/>
      <c r="D150" s="57"/>
      <c r="E150" s="58"/>
      <c r="F150" s="58"/>
      <c r="G150" s="59"/>
      <c r="H150" s="59"/>
      <c r="I150" s="60"/>
      <c r="J150" s="60"/>
      <c r="K150" s="61"/>
      <c r="L150" s="61"/>
      <c r="M150" s="62"/>
      <c r="N150" s="62"/>
      <c r="O150" s="48"/>
      <c r="P150" s="50"/>
      <c r="Q150" s="50"/>
      <c r="R150" s="50"/>
    </row>
    <row r="151" spans="1:18" ht="115" customHeight="1" x14ac:dyDescent="0.2">
      <c r="A151" s="348" t="s">
        <v>85</v>
      </c>
      <c r="B151" s="348"/>
      <c r="C151" s="348"/>
      <c r="D151" s="348"/>
      <c r="E151" s="339"/>
      <c r="F151" s="339"/>
      <c r="G151" s="339"/>
      <c r="H151" s="339"/>
      <c r="I151" s="339"/>
      <c r="J151" s="339"/>
      <c r="K151" s="339"/>
      <c r="L151" s="339"/>
      <c r="M151" s="339"/>
      <c r="N151" s="339"/>
      <c r="O151" s="48"/>
      <c r="P151" s="50"/>
      <c r="Q151" s="50"/>
      <c r="R151" s="50"/>
    </row>
    <row r="152" spans="1:18" ht="10" customHeight="1" x14ac:dyDescent="0.2">
      <c r="A152" s="39"/>
      <c r="B152" s="40"/>
      <c r="C152" s="40"/>
      <c r="D152" s="40"/>
      <c r="E152" s="40"/>
      <c r="F152" s="40"/>
      <c r="G152" s="40"/>
      <c r="H152" s="40"/>
      <c r="I152" s="105"/>
      <c r="J152" s="105"/>
      <c r="K152" s="41"/>
      <c r="L152" s="41"/>
      <c r="M152" s="105"/>
    </row>
    <row r="153" spans="1:18" ht="23" customHeight="1" x14ac:dyDescent="0.2">
      <c r="A153" s="231" t="s">
        <v>20</v>
      </c>
      <c r="B153" s="231"/>
      <c r="C153" s="231"/>
      <c r="D153" s="231"/>
      <c r="E153" s="232" t="s">
        <v>283</v>
      </c>
      <c r="F153" s="232"/>
      <c r="G153" s="322">
        <f>SUM(G155:J170)</f>
        <v>0.15</v>
      </c>
      <c r="H153" s="322"/>
      <c r="I153" s="323">
        <f>$M$8*G153</f>
        <v>0</v>
      </c>
      <c r="J153" s="323"/>
      <c r="K153" s="322">
        <f>SUM(K155:L171)</f>
        <v>0</v>
      </c>
      <c r="L153" s="322"/>
      <c r="M153" s="323">
        <f>$M$8*K153</f>
        <v>0</v>
      </c>
      <c r="N153" s="323"/>
    </row>
    <row r="154" spans="1:18" ht="5" customHeight="1" x14ac:dyDescent="0.2">
      <c r="A154" s="39"/>
      <c r="B154" s="40"/>
      <c r="C154" s="40"/>
      <c r="D154" s="40"/>
      <c r="E154" s="48"/>
      <c r="F154" s="48"/>
      <c r="G154" s="48"/>
      <c r="H154" s="48"/>
      <c r="I154" s="106"/>
      <c r="J154" s="106"/>
      <c r="K154" s="49"/>
      <c r="L154" s="49"/>
      <c r="M154" s="106"/>
      <c r="N154" s="106"/>
    </row>
    <row r="155" spans="1:18" ht="23" customHeight="1" x14ac:dyDescent="0.2">
      <c r="A155" s="342" t="s">
        <v>18</v>
      </c>
      <c r="B155" s="342"/>
      <c r="C155" s="342"/>
      <c r="D155" s="349"/>
      <c r="E155" s="350"/>
      <c r="F155" s="351"/>
      <c r="G155" s="358"/>
      <c r="H155" s="359"/>
      <c r="I155" s="331">
        <f>$M$8*G155</f>
        <v>0</v>
      </c>
      <c r="J155" s="332"/>
      <c r="K155" s="358"/>
      <c r="L155" s="359"/>
      <c r="M155" s="352">
        <f>$M$8*K155</f>
        <v>0</v>
      </c>
      <c r="N155" s="353"/>
    </row>
    <row r="156" spans="1:18" ht="23" customHeight="1" x14ac:dyDescent="0.2">
      <c r="A156" s="216" t="s">
        <v>255</v>
      </c>
      <c r="B156" s="216"/>
      <c r="C156" s="216"/>
      <c r="D156" s="217"/>
      <c r="E156" s="328"/>
      <c r="F156" s="329"/>
      <c r="G156" s="330">
        <v>0.02</v>
      </c>
      <c r="H156" s="330"/>
      <c r="I156" s="195"/>
      <c r="J156" s="196"/>
      <c r="K156" s="335"/>
      <c r="L156" s="336"/>
      <c r="M156" s="202"/>
      <c r="N156" s="203"/>
    </row>
    <row r="157" spans="1:18" ht="23" customHeight="1" x14ac:dyDescent="0.2">
      <c r="A157" s="216" t="s">
        <v>256</v>
      </c>
      <c r="B157" s="216"/>
      <c r="C157" s="216"/>
      <c r="D157" s="217"/>
      <c r="E157" s="328"/>
      <c r="F157" s="329"/>
      <c r="G157" s="330">
        <v>0.02</v>
      </c>
      <c r="H157" s="330"/>
      <c r="I157" s="195"/>
      <c r="J157" s="196"/>
      <c r="K157" s="335"/>
      <c r="L157" s="336"/>
      <c r="M157" s="202"/>
      <c r="N157" s="203"/>
    </row>
    <row r="158" spans="1:18" ht="23" customHeight="1" x14ac:dyDescent="0.2">
      <c r="A158" s="216" t="s">
        <v>257</v>
      </c>
      <c r="B158" s="216"/>
      <c r="C158" s="216"/>
      <c r="D158" s="217"/>
      <c r="E158" s="328"/>
      <c r="F158" s="329"/>
      <c r="G158" s="330">
        <v>0.02</v>
      </c>
      <c r="H158" s="330"/>
      <c r="I158" s="195"/>
      <c r="J158" s="196"/>
      <c r="K158" s="335"/>
      <c r="L158" s="336"/>
      <c r="M158" s="202"/>
      <c r="N158" s="203"/>
    </row>
    <row r="159" spans="1:18" ht="23" customHeight="1" x14ac:dyDescent="0.2">
      <c r="A159" s="342" t="s">
        <v>19</v>
      </c>
      <c r="B159" s="342"/>
      <c r="C159" s="342"/>
      <c r="D159" s="349"/>
      <c r="E159" s="350"/>
      <c r="F159" s="351"/>
      <c r="G159" s="358"/>
      <c r="H159" s="359"/>
      <c r="I159" s="331">
        <f>$M$8*G159</f>
        <v>0</v>
      </c>
      <c r="J159" s="332"/>
      <c r="K159" s="358"/>
      <c r="L159" s="359"/>
      <c r="M159" s="352">
        <f>$M$8*K159</f>
        <v>0</v>
      </c>
      <c r="N159" s="353"/>
    </row>
    <row r="160" spans="1:18" ht="23" customHeight="1" x14ac:dyDescent="0.2">
      <c r="A160" s="216" t="s">
        <v>258</v>
      </c>
      <c r="B160" s="216"/>
      <c r="C160" s="216"/>
      <c r="D160" s="217"/>
      <c r="E160" s="193"/>
      <c r="F160" s="194"/>
      <c r="G160" s="354">
        <v>0.01</v>
      </c>
      <c r="H160" s="355"/>
      <c r="I160" s="195"/>
      <c r="J160" s="196"/>
      <c r="K160" s="333"/>
      <c r="L160" s="333"/>
      <c r="M160" s="202"/>
      <c r="N160" s="203"/>
    </row>
    <row r="161" spans="1:19" ht="23" customHeight="1" x14ac:dyDescent="0.2">
      <c r="A161" s="216" t="s">
        <v>259</v>
      </c>
      <c r="B161" s="216"/>
      <c r="C161" s="216"/>
      <c r="D161" s="217"/>
      <c r="E161" s="193"/>
      <c r="F161" s="194"/>
      <c r="G161" s="354">
        <v>0.01</v>
      </c>
      <c r="H161" s="355"/>
      <c r="I161" s="195"/>
      <c r="J161" s="196"/>
      <c r="K161" s="333"/>
      <c r="L161" s="333"/>
      <c r="M161" s="202"/>
      <c r="N161" s="203"/>
    </row>
    <row r="162" spans="1:19" ht="23" customHeight="1" x14ac:dyDescent="0.2">
      <c r="A162" s="342" t="s">
        <v>58</v>
      </c>
      <c r="B162" s="342"/>
      <c r="C162" s="342"/>
      <c r="D162" s="349"/>
      <c r="E162" s="350"/>
      <c r="F162" s="351"/>
      <c r="G162" s="358"/>
      <c r="H162" s="359"/>
      <c r="I162" s="331">
        <f>$M$8*G162</f>
        <v>0</v>
      </c>
      <c r="J162" s="332"/>
      <c r="K162" s="358"/>
      <c r="L162" s="359"/>
      <c r="M162" s="202"/>
      <c r="N162" s="203"/>
    </row>
    <row r="163" spans="1:19" ht="23" customHeight="1" x14ac:dyDescent="0.2">
      <c r="A163" s="216" t="s">
        <v>260</v>
      </c>
      <c r="B163" s="216"/>
      <c r="C163" s="216"/>
      <c r="D163" s="217"/>
      <c r="E163" s="193"/>
      <c r="F163" s="194"/>
      <c r="G163" s="354">
        <v>0.01</v>
      </c>
      <c r="H163" s="355"/>
      <c r="I163" s="195"/>
      <c r="J163" s="196"/>
      <c r="K163" s="333"/>
      <c r="L163" s="333"/>
      <c r="M163" s="202"/>
      <c r="N163" s="203"/>
    </row>
    <row r="164" spans="1:19" ht="23" customHeight="1" x14ac:dyDescent="0.2">
      <c r="A164" s="216" t="s">
        <v>261</v>
      </c>
      <c r="B164" s="216"/>
      <c r="C164" s="216"/>
      <c r="D164" s="217"/>
      <c r="E164" s="328"/>
      <c r="F164" s="329"/>
      <c r="G164" s="354">
        <v>0.01</v>
      </c>
      <c r="H164" s="355"/>
      <c r="I164" s="195"/>
      <c r="J164" s="196"/>
      <c r="K164" s="333"/>
      <c r="L164" s="333"/>
      <c r="M164" s="352">
        <f>$M$8*K164</f>
        <v>0</v>
      </c>
      <c r="N164" s="353"/>
    </row>
    <row r="165" spans="1:19" ht="23" customHeight="1" x14ac:dyDescent="0.2">
      <c r="A165" s="216" t="s">
        <v>262</v>
      </c>
      <c r="B165" s="216"/>
      <c r="C165" s="216"/>
      <c r="D165" s="217"/>
      <c r="E165" s="193"/>
      <c r="F165" s="194"/>
      <c r="G165" s="354">
        <v>0.01</v>
      </c>
      <c r="H165" s="355"/>
      <c r="I165" s="195"/>
      <c r="J165" s="196"/>
      <c r="K165" s="333"/>
      <c r="L165" s="333"/>
      <c r="M165" s="202"/>
      <c r="N165" s="203"/>
    </row>
    <row r="166" spans="1:19" ht="23" customHeight="1" x14ac:dyDescent="0.2">
      <c r="A166" s="342" t="s">
        <v>21</v>
      </c>
      <c r="B166" s="342"/>
      <c r="C166" s="342"/>
      <c r="D166" s="349"/>
      <c r="E166" s="350"/>
      <c r="F166" s="351"/>
      <c r="G166" s="358"/>
      <c r="H166" s="359"/>
      <c r="I166" s="331">
        <f>$M$8*G166</f>
        <v>0</v>
      </c>
      <c r="J166" s="332"/>
      <c r="K166" s="358"/>
      <c r="L166" s="359"/>
      <c r="M166" s="202"/>
      <c r="N166" s="203"/>
    </row>
    <row r="167" spans="1:19" s="40" customFormat="1" ht="23" customHeight="1" x14ac:dyDescent="0.2">
      <c r="A167" s="216" t="s">
        <v>263</v>
      </c>
      <c r="B167" s="216"/>
      <c r="C167" s="216"/>
      <c r="D167" s="217"/>
      <c r="E167" s="328"/>
      <c r="F167" s="329"/>
      <c r="G167" s="354">
        <v>0.01</v>
      </c>
      <c r="H167" s="355"/>
      <c r="I167" s="195"/>
      <c r="J167" s="196"/>
      <c r="K167" s="333"/>
      <c r="L167" s="333"/>
      <c r="M167" s="202"/>
      <c r="N167" s="203"/>
      <c r="P167" s="43"/>
      <c r="Q167" s="43"/>
      <c r="R167" s="43"/>
      <c r="S167" s="43"/>
    </row>
    <row r="168" spans="1:19" s="40" customFormat="1" ht="23" customHeight="1" x14ac:dyDescent="0.2">
      <c r="A168" s="216" t="s">
        <v>264</v>
      </c>
      <c r="B168" s="216"/>
      <c r="C168" s="216"/>
      <c r="D168" s="217"/>
      <c r="E168" s="328"/>
      <c r="F168" s="329"/>
      <c r="G168" s="354">
        <v>0.01</v>
      </c>
      <c r="H168" s="355"/>
      <c r="I168" s="195"/>
      <c r="J168" s="196"/>
      <c r="K168" s="333"/>
      <c r="L168" s="333"/>
      <c r="M168" s="352">
        <f>$M$8*K168</f>
        <v>0</v>
      </c>
      <c r="N168" s="353"/>
      <c r="P168" s="43"/>
      <c r="Q168" s="43"/>
      <c r="R168" s="43"/>
      <c r="S168" s="43"/>
    </row>
    <row r="169" spans="1:19" s="40" customFormat="1" ht="23" customHeight="1" x14ac:dyDescent="0.2">
      <c r="A169" s="216" t="s">
        <v>265</v>
      </c>
      <c r="B169" s="216"/>
      <c r="C169" s="216"/>
      <c r="D169" s="217"/>
      <c r="E169" s="328"/>
      <c r="F169" s="329"/>
      <c r="G169" s="354">
        <v>0.01</v>
      </c>
      <c r="H169" s="355"/>
      <c r="I169" s="195"/>
      <c r="J169" s="196"/>
      <c r="K169" s="333"/>
      <c r="L169" s="333"/>
      <c r="M169" s="202"/>
      <c r="N169" s="203"/>
      <c r="P169" s="43"/>
      <c r="Q169" s="43"/>
      <c r="R169" s="43"/>
      <c r="S169" s="43"/>
    </row>
    <row r="170" spans="1:19" s="40" customFormat="1" ht="23" customHeight="1" x14ac:dyDescent="0.2">
      <c r="A170" s="216" t="s">
        <v>252</v>
      </c>
      <c r="B170" s="216"/>
      <c r="C170" s="216"/>
      <c r="D170" s="217"/>
      <c r="E170" s="328"/>
      <c r="F170" s="329"/>
      <c r="G170" s="354">
        <v>0.01</v>
      </c>
      <c r="H170" s="355"/>
      <c r="I170" s="195"/>
      <c r="J170" s="196"/>
      <c r="K170" s="333"/>
      <c r="L170" s="333"/>
      <c r="M170" s="202"/>
      <c r="N170" s="203"/>
      <c r="P170" s="43"/>
      <c r="Q170" s="43"/>
      <c r="R170" s="43"/>
      <c r="S170" s="43"/>
    </row>
    <row r="171" spans="1:19" s="40" customFormat="1" ht="23" customHeight="1" x14ac:dyDescent="0.2">
      <c r="A171" s="370" t="s">
        <v>94</v>
      </c>
      <c r="B171" s="370"/>
      <c r="C171" s="370"/>
      <c r="D171" s="371"/>
      <c r="E171" s="328"/>
      <c r="F171" s="329"/>
      <c r="G171" s="354"/>
      <c r="H171" s="355"/>
      <c r="I171" s="331">
        <f>$M$8*G171</f>
        <v>0</v>
      </c>
      <c r="J171" s="332"/>
      <c r="K171" s="333"/>
      <c r="L171" s="333"/>
      <c r="M171" s="352">
        <f>$M$8*K171</f>
        <v>0</v>
      </c>
      <c r="N171" s="353"/>
      <c r="P171" s="43"/>
      <c r="Q171" s="43"/>
      <c r="R171" s="43"/>
      <c r="S171" s="43"/>
    </row>
    <row r="172" spans="1:19" s="40" customFormat="1" ht="6" customHeight="1" x14ac:dyDescent="0.2">
      <c r="A172" s="56"/>
      <c r="B172" s="57"/>
      <c r="C172" s="57"/>
      <c r="D172" s="57"/>
      <c r="E172" s="58"/>
      <c r="F172" s="58"/>
      <c r="G172" s="59"/>
      <c r="H172" s="59"/>
      <c r="I172" s="60"/>
      <c r="J172" s="60"/>
      <c r="K172" s="61"/>
      <c r="L172" s="61"/>
      <c r="M172" s="62"/>
      <c r="N172" s="62"/>
      <c r="P172" s="43"/>
      <c r="Q172" s="43"/>
      <c r="R172" s="43"/>
      <c r="S172" s="43"/>
    </row>
    <row r="173" spans="1:19" s="40" customFormat="1" ht="70" customHeight="1" x14ac:dyDescent="0.2">
      <c r="A173" s="348" t="s">
        <v>85</v>
      </c>
      <c r="B173" s="348"/>
      <c r="C173" s="348"/>
      <c r="D173" s="348"/>
      <c r="E173" s="339"/>
      <c r="F173" s="339"/>
      <c r="G173" s="339"/>
      <c r="H173" s="339"/>
      <c r="I173" s="339"/>
      <c r="J173" s="339"/>
      <c r="K173" s="339"/>
      <c r="L173" s="339"/>
      <c r="M173" s="339"/>
      <c r="N173" s="339"/>
      <c r="P173" s="43"/>
      <c r="Q173" s="43"/>
      <c r="R173" s="43"/>
      <c r="S173" s="43"/>
    </row>
    <row r="174" spans="1:19" s="40" customFormat="1" ht="10" customHeight="1" x14ac:dyDescent="0.2">
      <c r="A174" s="39"/>
      <c r="I174" s="105"/>
      <c r="J174" s="105"/>
      <c r="K174" s="235"/>
      <c r="L174" s="235"/>
      <c r="M174" s="105"/>
      <c r="N174" s="105"/>
      <c r="P174" s="43"/>
      <c r="Q174" s="43"/>
      <c r="R174" s="43"/>
      <c r="S174" s="43"/>
    </row>
    <row r="175" spans="1:19" ht="10" customHeight="1" x14ac:dyDescent="0.2">
      <c r="A175" s="39"/>
      <c r="B175" s="40"/>
      <c r="C175" s="40"/>
      <c r="D175" s="40"/>
      <c r="E175" s="40"/>
      <c r="F175" s="40"/>
      <c r="G175" s="40"/>
      <c r="H175" s="40"/>
      <c r="I175" s="105"/>
      <c r="J175" s="105"/>
      <c r="K175" s="41"/>
      <c r="L175" s="41"/>
      <c r="M175" s="105"/>
    </row>
    <row r="176" spans="1:19" ht="23" customHeight="1" x14ac:dyDescent="0.2">
      <c r="A176" s="373" t="s">
        <v>214</v>
      </c>
      <c r="B176" s="373"/>
      <c r="C176" s="373"/>
      <c r="D176" s="373"/>
      <c r="E176" s="373"/>
      <c r="F176" s="373"/>
      <c r="G176" s="374">
        <f>SUM(G21,G36,G46,G70,G91,G111,G140,G153)</f>
        <v>1</v>
      </c>
      <c r="H176" s="374"/>
      <c r="I176" s="375" t="e">
        <f>SUM(I21,I46,I70,I91,I111,I140,I153,#REF!)</f>
        <v>#REF!</v>
      </c>
      <c r="J176" s="375"/>
      <c r="K176" s="376">
        <f>SUM(K21,K36,K46,K70,K91,K111,K140,K153)</f>
        <v>0</v>
      </c>
      <c r="L176" s="376"/>
      <c r="M176" s="377" t="e">
        <f>SUM(M21,M46,M70,M91,M111,M140,M153,#REF!)</f>
        <v>#REF!</v>
      </c>
      <c r="N176" s="377"/>
    </row>
    <row r="177" spans="1:18" s="40" customFormat="1" ht="14" customHeight="1" x14ac:dyDescent="0.2">
      <c r="A177" s="130"/>
      <c r="B177" s="130"/>
      <c r="C177" s="130"/>
      <c r="D177" s="130"/>
      <c r="E177" s="130"/>
      <c r="F177" s="130"/>
      <c r="G177" s="140"/>
      <c r="H177" s="140"/>
      <c r="I177" s="140"/>
      <c r="J177" s="140"/>
      <c r="K177" s="141"/>
      <c r="L177" s="141"/>
      <c r="M177" s="133"/>
      <c r="N177" s="133"/>
    </row>
    <row r="178" spans="1:18" ht="23" customHeight="1" x14ac:dyDescent="0.2">
      <c r="A178" s="373" t="s">
        <v>220</v>
      </c>
      <c r="B178" s="373"/>
      <c r="C178" s="373"/>
      <c r="D178" s="373"/>
      <c r="E178" s="373"/>
      <c r="F178" s="373"/>
      <c r="G178" s="374">
        <f>G193</f>
        <v>1</v>
      </c>
      <c r="H178" s="374"/>
      <c r="I178" s="381" t="e">
        <f t="shared" ref="I178" si="18">I193</f>
        <v>#REF!</v>
      </c>
      <c r="J178" s="382"/>
      <c r="K178" s="383">
        <f>K186</f>
        <v>0</v>
      </c>
      <c r="L178" s="384"/>
      <c r="M178" s="381" t="e">
        <f>M193</f>
        <v>#REF!</v>
      </c>
      <c r="N178" s="382"/>
    </row>
    <row r="179" spans="1:18" s="40" customFormat="1" ht="14" customHeight="1" x14ac:dyDescent="0.2">
      <c r="A179" s="130"/>
      <c r="B179" s="130"/>
      <c r="C179" s="130"/>
      <c r="D179" s="130"/>
      <c r="E179" s="130"/>
      <c r="F179" s="130"/>
      <c r="G179" s="140"/>
      <c r="H179" s="140"/>
      <c r="I179" s="140"/>
      <c r="J179" s="140"/>
      <c r="K179" s="141"/>
      <c r="L179" s="141"/>
      <c r="M179" s="133"/>
      <c r="N179" s="133"/>
    </row>
    <row r="180" spans="1:18" ht="23" customHeight="1" x14ac:dyDescent="0.2">
      <c r="A180" s="373" t="s">
        <v>221</v>
      </c>
      <c r="B180" s="373"/>
      <c r="C180" s="373"/>
      <c r="D180" s="373"/>
      <c r="E180" s="373"/>
      <c r="F180" s="385"/>
      <c r="G180" s="386">
        <f>SUM(G21,G36,G46,G70,G91,G111,G140,G153,)</f>
        <v>1</v>
      </c>
      <c r="H180" s="386"/>
      <c r="I180" s="377" t="e">
        <f>SUM(I21,I46,I70,I91,I111,I140,I153,#REF!)</f>
        <v>#REF!</v>
      </c>
      <c r="J180" s="377"/>
      <c r="K180" s="322">
        <f>K176+K178</f>
        <v>0</v>
      </c>
      <c r="L180" s="322"/>
      <c r="M180" s="377" t="e">
        <f>M176+M178</f>
        <v>#REF!</v>
      </c>
      <c r="N180" s="377"/>
    </row>
    <row r="181" spans="1:18" s="40" customFormat="1" ht="10" customHeight="1" x14ac:dyDescent="0.2">
      <c r="A181" s="130"/>
      <c r="B181" s="130"/>
      <c r="C181" s="130"/>
      <c r="D181" s="130"/>
      <c r="E181" s="130"/>
      <c r="F181" s="130"/>
      <c r="G181" s="131"/>
      <c r="H181" s="132"/>
      <c r="I181" s="133"/>
      <c r="J181" s="133"/>
      <c r="K181" s="191"/>
      <c r="L181" s="191"/>
      <c r="M181" s="133"/>
      <c r="N181" s="133"/>
    </row>
    <row r="182" spans="1:18" ht="20" customHeight="1" x14ac:dyDescent="0.2">
      <c r="A182" s="378" t="s">
        <v>198</v>
      </c>
      <c r="B182" s="378"/>
      <c r="C182" s="378"/>
      <c r="D182" s="378"/>
      <c r="E182" s="379" t="s">
        <v>22</v>
      </c>
      <c r="F182" s="379"/>
      <c r="G182" s="379" t="s">
        <v>23</v>
      </c>
      <c r="H182" s="379"/>
      <c r="I182" s="380" t="s">
        <v>32</v>
      </c>
      <c r="J182" s="380"/>
      <c r="K182" s="379" t="s">
        <v>24</v>
      </c>
      <c r="L182" s="379"/>
      <c r="M182" s="380" t="s">
        <v>33</v>
      </c>
      <c r="N182" s="380"/>
      <c r="O182" s="48"/>
      <c r="P182" s="50"/>
      <c r="Q182" s="50"/>
      <c r="R182" s="50"/>
    </row>
    <row r="183" spans="1:18" s="40" customFormat="1" ht="11" customHeight="1" x14ac:dyDescent="0.2">
      <c r="A183" s="126"/>
      <c r="B183" s="126"/>
      <c r="C183" s="126"/>
      <c r="D183" s="126"/>
      <c r="E183" s="127"/>
      <c r="F183" s="127"/>
      <c r="G183" s="127"/>
      <c r="H183" s="127"/>
      <c r="I183" s="128"/>
      <c r="J183" s="128"/>
      <c r="K183" s="127"/>
      <c r="L183" s="127"/>
      <c r="M183" s="128"/>
      <c r="N183" s="128"/>
      <c r="O183" s="111"/>
      <c r="P183" s="129"/>
      <c r="Q183" s="129"/>
      <c r="R183" s="129"/>
    </row>
    <row r="184" spans="1:18" ht="20" customHeight="1" x14ac:dyDescent="0.2">
      <c r="A184" s="378" t="s">
        <v>206</v>
      </c>
      <c r="B184" s="378"/>
      <c r="C184" s="378"/>
      <c r="D184" s="378"/>
      <c r="E184" s="379"/>
      <c r="F184" s="379"/>
      <c r="G184" s="379"/>
      <c r="H184" s="379"/>
      <c r="I184" s="380"/>
      <c r="J184" s="380"/>
      <c r="K184" s="379"/>
      <c r="L184" s="379"/>
      <c r="M184" s="380"/>
      <c r="N184" s="380"/>
      <c r="O184" s="48"/>
      <c r="P184" s="50"/>
      <c r="Q184" s="50"/>
      <c r="R184" s="50"/>
    </row>
    <row r="185" spans="1:18" s="40" customFormat="1" ht="11" customHeight="1" x14ac:dyDescent="0.2">
      <c r="A185" s="126"/>
      <c r="B185" s="126"/>
      <c r="C185" s="126"/>
      <c r="D185" s="126"/>
      <c r="E185" s="127"/>
      <c r="F185" s="127"/>
      <c r="G185" s="127"/>
      <c r="H185" s="127"/>
      <c r="I185" s="128"/>
      <c r="J185" s="128"/>
      <c r="K185" s="127"/>
      <c r="L185" s="127"/>
      <c r="M185" s="128"/>
      <c r="N185" s="128"/>
      <c r="O185" s="111"/>
      <c r="P185" s="129"/>
      <c r="Q185" s="129"/>
      <c r="R185" s="129"/>
    </row>
    <row r="186" spans="1:18" ht="71" customHeight="1" x14ac:dyDescent="0.2">
      <c r="A186" s="142" t="s">
        <v>216</v>
      </c>
      <c r="B186" s="387" t="s">
        <v>325</v>
      </c>
      <c r="C186" s="388"/>
      <c r="D186" s="388"/>
      <c r="E186" s="388"/>
      <c r="F186" s="388"/>
      <c r="G186" s="388"/>
      <c r="H186" s="388"/>
      <c r="I186" s="388"/>
      <c r="J186" s="389"/>
      <c r="K186" s="390">
        <v>0</v>
      </c>
      <c r="L186" s="391"/>
      <c r="M186" s="352" t="s">
        <v>205</v>
      </c>
      <c r="N186" s="353"/>
      <c r="O186" s="48"/>
    </row>
    <row r="187" spans="1:18" s="40" customFormat="1" ht="6" customHeight="1" x14ac:dyDescent="0.2">
      <c r="A187" s="63"/>
      <c r="B187" s="64"/>
      <c r="C187" s="64"/>
      <c r="D187" s="64"/>
      <c r="E187" s="65"/>
      <c r="F187" s="65"/>
      <c r="G187" s="66"/>
      <c r="H187" s="65"/>
      <c r="I187" s="67"/>
      <c r="J187" s="67"/>
      <c r="K187" s="66"/>
      <c r="L187" s="66"/>
      <c r="M187" s="67"/>
      <c r="N187" s="67"/>
    </row>
    <row r="188" spans="1:18" ht="17" customHeight="1" x14ac:dyDescent="0.2">
      <c r="A188" s="39"/>
      <c r="B188" s="40"/>
      <c r="C188" s="40"/>
      <c r="D188" s="40"/>
      <c r="E188" s="40"/>
      <c r="F188" s="40"/>
      <c r="G188" s="40"/>
      <c r="H188" s="40"/>
      <c r="I188" s="105"/>
      <c r="J188" s="105"/>
      <c r="K188" s="41"/>
      <c r="L188" s="41"/>
      <c r="M188" s="105"/>
      <c r="P188" s="50"/>
      <c r="Q188" s="50"/>
      <c r="R188" s="50"/>
    </row>
    <row r="189" spans="1:18" ht="20" hidden="1" customHeight="1" outlineLevel="1" x14ac:dyDescent="0.2">
      <c r="A189" s="392" t="s">
        <v>215</v>
      </c>
      <c r="B189" s="392"/>
      <c r="C189" s="392"/>
      <c r="D189" s="392"/>
      <c r="E189" s="392"/>
      <c r="F189" s="392"/>
      <c r="G189" s="393" t="s">
        <v>23</v>
      </c>
      <c r="H189" s="393"/>
      <c r="I189" s="394" t="s">
        <v>32</v>
      </c>
      <c r="J189" s="394"/>
      <c r="K189" s="393" t="s">
        <v>24</v>
      </c>
      <c r="L189" s="393"/>
      <c r="M189" s="394" t="s">
        <v>33</v>
      </c>
      <c r="N189" s="394"/>
      <c r="O189" s="48"/>
      <c r="P189" s="50"/>
      <c r="Q189" s="50"/>
      <c r="R189" s="50"/>
    </row>
    <row r="190" spans="1:18" ht="6" hidden="1" customHeight="1" outlineLevel="1" x14ac:dyDescent="0.2">
      <c r="A190" s="39"/>
      <c r="B190" s="40"/>
      <c r="C190" s="40"/>
      <c r="D190" s="40"/>
      <c r="E190" s="40"/>
      <c r="F190" s="40"/>
      <c r="G190" s="40"/>
      <c r="H190" s="40"/>
      <c r="I190" s="105"/>
      <c r="J190" s="105"/>
      <c r="K190" s="41"/>
      <c r="L190" s="41"/>
      <c r="M190" s="105"/>
      <c r="P190" s="50"/>
      <c r="Q190" s="50"/>
      <c r="R190" s="50"/>
    </row>
    <row r="191" spans="1:18" ht="20" hidden="1" customHeight="1" outlineLevel="1" x14ac:dyDescent="0.2">
      <c r="A191" s="395" t="s">
        <v>219</v>
      </c>
      <c r="B191" s="395"/>
      <c r="C191" s="395"/>
      <c r="D191" s="395"/>
      <c r="E191" s="395"/>
      <c r="F191" s="395"/>
      <c r="G191" s="396">
        <f>G176</f>
        <v>1</v>
      </c>
      <c r="H191" s="397"/>
      <c r="I191" s="398" t="e">
        <f>I176</f>
        <v>#REF!</v>
      </c>
      <c r="J191" s="398"/>
      <c r="K191" s="399">
        <f>K176</f>
        <v>0</v>
      </c>
      <c r="L191" s="399"/>
      <c r="M191" s="398" t="e">
        <f>M176</f>
        <v>#REF!</v>
      </c>
      <c r="N191" s="398"/>
      <c r="O191" s="48"/>
      <c r="P191" s="50"/>
      <c r="Q191" s="50"/>
      <c r="R191" s="50"/>
    </row>
    <row r="192" spans="1:18" ht="10" hidden="1" customHeight="1" outlineLevel="1" x14ac:dyDescent="0.2">
      <c r="A192" s="39"/>
      <c r="B192" s="40"/>
      <c r="C192" s="40"/>
      <c r="D192" s="40"/>
      <c r="E192" s="40"/>
      <c r="F192" s="40"/>
      <c r="G192" s="40"/>
      <c r="H192" s="40"/>
      <c r="I192" s="105"/>
      <c r="J192" s="105"/>
      <c r="K192" s="41"/>
      <c r="L192" s="41"/>
      <c r="M192" s="105"/>
      <c r="P192" s="50"/>
      <c r="Q192" s="50"/>
      <c r="R192" s="50"/>
    </row>
    <row r="193" spans="1:19" ht="20" hidden="1" customHeight="1" outlineLevel="1" x14ac:dyDescent="0.2">
      <c r="A193" s="231" t="s">
        <v>335</v>
      </c>
      <c r="B193" s="231"/>
      <c r="C193" s="231"/>
      <c r="D193" s="231"/>
      <c r="E193" s="231"/>
      <c r="F193" s="400"/>
      <c r="G193" s="396">
        <f>G176</f>
        <v>1</v>
      </c>
      <c r="H193" s="397"/>
      <c r="I193" s="398" t="e">
        <f>I176</f>
        <v>#REF!</v>
      </c>
      <c r="J193" s="398"/>
      <c r="K193" s="401">
        <v>0</v>
      </c>
      <c r="L193" s="401"/>
      <c r="M193" s="398" t="e">
        <f>I193*K193</f>
        <v>#REF!</v>
      </c>
      <c r="N193" s="398"/>
      <c r="O193" s="48"/>
      <c r="P193" s="50"/>
      <c r="Q193" s="50"/>
      <c r="R193" s="50"/>
    </row>
    <row r="194" spans="1:19" ht="10" hidden="1" customHeight="1" outlineLevel="1" x14ac:dyDescent="0.2">
      <c r="A194" s="39"/>
      <c r="B194" s="40"/>
      <c r="C194" s="40"/>
      <c r="D194" s="40"/>
      <c r="E194" s="40"/>
      <c r="F194" s="40"/>
      <c r="G194" s="40"/>
      <c r="H194" s="40"/>
      <c r="I194" s="105"/>
      <c r="J194" s="105"/>
      <c r="K194" s="41"/>
      <c r="L194" s="41"/>
      <c r="M194" s="105"/>
      <c r="P194" s="50"/>
      <c r="Q194" s="50"/>
      <c r="R194" s="50"/>
    </row>
    <row r="195" spans="1:19" ht="20" hidden="1" customHeight="1" outlineLevel="1" x14ac:dyDescent="0.2">
      <c r="A195" s="231" t="s">
        <v>336</v>
      </c>
      <c r="B195" s="231"/>
      <c r="C195" s="231"/>
      <c r="D195" s="231"/>
      <c r="E195" s="231"/>
      <c r="F195" s="400"/>
      <c r="G195" s="396">
        <f>G180</f>
        <v>1</v>
      </c>
      <c r="H195" s="397"/>
      <c r="I195" s="398" t="e">
        <f>I180</f>
        <v>#REF!</v>
      </c>
      <c r="J195" s="398"/>
      <c r="K195" s="322">
        <f>F195</f>
        <v>0</v>
      </c>
      <c r="L195" s="322"/>
      <c r="M195" s="323" t="e">
        <f>SUM(M191+M193)</f>
        <v>#REF!</v>
      </c>
      <c r="N195" s="323"/>
      <c r="O195" s="48"/>
      <c r="P195" s="50"/>
      <c r="Q195" s="50"/>
      <c r="R195" s="50"/>
    </row>
    <row r="196" spans="1:19" ht="10" hidden="1" customHeight="1" outlineLevel="1" x14ac:dyDescent="0.2">
      <c r="A196" s="39"/>
      <c r="B196" s="40"/>
      <c r="C196" s="40"/>
      <c r="D196" s="40"/>
      <c r="E196" s="40"/>
      <c r="F196" s="40"/>
      <c r="G196" s="40"/>
      <c r="H196" s="40"/>
      <c r="I196" s="105"/>
      <c r="J196" s="105"/>
      <c r="K196" s="41"/>
      <c r="L196" s="41"/>
      <c r="M196" s="105"/>
    </row>
    <row r="197" spans="1:19" ht="20" hidden="1" customHeight="1" outlineLevel="1" x14ac:dyDescent="0.2">
      <c r="A197" s="411" t="s">
        <v>222</v>
      </c>
      <c r="B197" s="411"/>
      <c r="C197" s="411"/>
      <c r="D197" s="411"/>
      <c r="E197" s="411"/>
      <c r="F197" s="412"/>
      <c r="G197" s="396" t="str">
        <f>G182</f>
        <v>Max. %</v>
      </c>
      <c r="H197" s="397"/>
      <c r="I197" s="398" t="str">
        <f>I182</f>
        <v>Max. US $</v>
      </c>
      <c r="J197" s="398"/>
      <c r="K197" s="322">
        <v>1</v>
      </c>
      <c r="L197" s="322"/>
      <c r="M197" s="323">
        <f>M10</f>
        <v>16000</v>
      </c>
      <c r="N197" s="323"/>
      <c r="O197" s="48"/>
      <c r="P197" s="50"/>
      <c r="Q197" s="50"/>
      <c r="R197" s="50"/>
    </row>
    <row r="198" spans="1:19" ht="10" hidden="1" customHeight="1" outlineLevel="1" x14ac:dyDescent="0.2">
      <c r="A198" s="39"/>
      <c r="B198" s="40"/>
      <c r="C198" s="40"/>
      <c r="D198" s="40"/>
      <c r="E198" s="40"/>
      <c r="F198" s="40"/>
      <c r="G198" s="40"/>
      <c r="H198" s="40"/>
      <c r="I198" s="105"/>
      <c r="J198" s="105"/>
      <c r="K198" s="41"/>
      <c r="L198" s="41"/>
      <c r="M198" s="105"/>
    </row>
    <row r="199" spans="1:19" ht="70" hidden="1" customHeight="1" outlineLevel="1" x14ac:dyDescent="0.2">
      <c r="A199" s="348" t="s">
        <v>110</v>
      </c>
      <c r="B199" s="348"/>
      <c r="C199" s="348"/>
      <c r="D199" s="348"/>
      <c r="E199" s="339" t="s">
        <v>224</v>
      </c>
      <c r="F199" s="339"/>
      <c r="G199" s="339"/>
      <c r="H199" s="339"/>
      <c r="I199" s="339"/>
      <c r="J199" s="339"/>
      <c r="K199" s="339"/>
      <c r="L199" s="339"/>
      <c r="M199" s="339"/>
      <c r="N199" s="339"/>
    </row>
    <row r="200" spans="1:19" ht="10" hidden="1" customHeight="1" outlineLevel="1" x14ac:dyDescent="0.2">
      <c r="A200" s="39"/>
      <c r="B200" s="40"/>
      <c r="C200" s="40"/>
      <c r="D200" s="40"/>
      <c r="E200" s="40"/>
      <c r="F200" s="40"/>
      <c r="G200" s="40"/>
      <c r="H200" s="40"/>
      <c r="I200" s="105"/>
      <c r="J200" s="105"/>
      <c r="K200" s="41"/>
      <c r="L200" s="41"/>
      <c r="M200" s="105"/>
    </row>
    <row r="201" spans="1:19" ht="79" hidden="1" customHeight="1" outlineLevel="1" x14ac:dyDescent="0.2">
      <c r="A201" s="348" t="s">
        <v>110</v>
      </c>
      <c r="B201" s="348"/>
      <c r="C201" s="348"/>
      <c r="D201" s="348"/>
      <c r="E201" s="339" t="s">
        <v>223</v>
      </c>
      <c r="F201" s="339"/>
      <c r="G201" s="339"/>
      <c r="H201" s="339"/>
      <c r="I201" s="339"/>
      <c r="J201" s="339"/>
      <c r="K201" s="339"/>
      <c r="L201" s="339"/>
      <c r="M201" s="339"/>
      <c r="N201" s="339"/>
    </row>
    <row r="202" spans="1:19" ht="10" hidden="1" customHeight="1" outlineLevel="1" x14ac:dyDescent="0.2">
      <c r="A202" s="39"/>
      <c r="B202" s="40"/>
      <c r="C202" s="40"/>
      <c r="D202" s="40"/>
      <c r="E202" s="40"/>
      <c r="F202" s="40"/>
      <c r="G202" s="40"/>
      <c r="H202" s="40"/>
      <c r="I202" s="105"/>
      <c r="J202" s="105"/>
      <c r="K202" s="41"/>
      <c r="L202" s="41"/>
      <c r="M202" s="105"/>
    </row>
    <row r="203" spans="1:19" ht="20" hidden="1" customHeight="1" outlineLevel="1" x14ac:dyDescent="0.2">
      <c r="A203" s="231" t="s">
        <v>2</v>
      </c>
      <c r="B203" s="231"/>
      <c r="C203" s="231"/>
      <c r="D203" s="231"/>
      <c r="E203" s="402"/>
      <c r="F203" s="403"/>
      <c r="G203" s="403"/>
      <c r="H203" s="403"/>
      <c r="I203" s="403"/>
      <c r="J203" s="403"/>
      <c r="K203" s="403"/>
      <c r="L203" s="403"/>
      <c r="M203" s="403"/>
      <c r="N203" s="404"/>
    </row>
    <row r="204" spans="1:19" ht="10" hidden="1" customHeight="1" outlineLevel="1" x14ac:dyDescent="0.2">
      <c r="A204" s="39"/>
      <c r="B204" s="40"/>
      <c r="C204" s="40"/>
      <c r="D204" s="40"/>
      <c r="E204" s="40"/>
      <c r="F204" s="40"/>
      <c r="G204" s="40"/>
      <c r="H204" s="40"/>
      <c r="I204" s="105"/>
      <c r="J204" s="105"/>
      <c r="K204" s="41"/>
      <c r="L204" s="41"/>
      <c r="M204" s="105"/>
    </row>
    <row r="205" spans="1:19" s="40" customFormat="1" ht="20" hidden="1" customHeight="1" outlineLevel="1" x14ac:dyDescent="0.2">
      <c r="A205" s="231" t="s">
        <v>1</v>
      </c>
      <c r="B205" s="231"/>
      <c r="C205" s="231"/>
      <c r="D205" s="231"/>
      <c r="E205" s="402"/>
      <c r="F205" s="403"/>
      <c r="G205" s="403"/>
      <c r="H205" s="403"/>
      <c r="I205" s="403"/>
      <c r="J205" s="403"/>
      <c r="K205" s="403"/>
      <c r="L205" s="403"/>
      <c r="M205" s="403"/>
      <c r="N205" s="404"/>
      <c r="P205" s="43"/>
      <c r="Q205" s="43"/>
      <c r="R205" s="43"/>
      <c r="S205" s="43"/>
    </row>
    <row r="206" spans="1:19" s="40" customFormat="1" ht="10" hidden="1" customHeight="1" outlineLevel="1" x14ac:dyDescent="0.2">
      <c r="A206" s="39"/>
      <c r="I206" s="105"/>
      <c r="J206" s="105"/>
      <c r="K206" s="41"/>
      <c r="L206" s="41"/>
      <c r="M206" s="105"/>
      <c r="N206" s="105"/>
      <c r="P206" s="43"/>
      <c r="Q206" s="43"/>
      <c r="R206" s="43"/>
      <c r="S206" s="43"/>
    </row>
    <row r="207" spans="1:19" s="40" customFormat="1" ht="17" hidden="1" customHeight="1" outlineLevel="1" x14ac:dyDescent="0.2">
      <c r="A207" s="231" t="s">
        <v>34</v>
      </c>
      <c r="B207" s="231"/>
      <c r="C207" s="231"/>
      <c r="D207" s="231"/>
      <c r="E207" s="207" t="s">
        <v>111</v>
      </c>
      <c r="F207" s="38"/>
      <c r="G207" s="405" t="s">
        <v>112</v>
      </c>
      <c r="H207" s="406"/>
      <c r="I207" s="407"/>
      <c r="J207" s="408"/>
      <c r="K207" s="409" t="s">
        <v>113</v>
      </c>
      <c r="L207" s="410"/>
      <c r="M207" s="407"/>
      <c r="N207" s="408"/>
      <c r="P207" s="43"/>
      <c r="Q207" s="43"/>
      <c r="R207" s="43"/>
      <c r="S207" s="43"/>
    </row>
    <row r="208" spans="1:19" s="40" customFormat="1" ht="13" hidden="1" collapsed="1" x14ac:dyDescent="0.2">
      <c r="A208" s="39"/>
      <c r="I208" s="105"/>
      <c r="J208" s="105"/>
      <c r="K208" s="41"/>
      <c r="L208" s="41"/>
      <c r="M208" s="105"/>
      <c r="N208" s="105"/>
    </row>
    <row r="209" spans="1:14" s="40" customFormat="1" ht="13" hidden="1" x14ac:dyDescent="0.2">
      <c r="A209" s="39"/>
      <c r="I209" s="105"/>
      <c r="J209" s="105"/>
      <c r="K209" s="41"/>
      <c r="L209" s="41"/>
      <c r="M209" s="105"/>
      <c r="N209" s="105"/>
    </row>
  </sheetData>
  <sheetProtection algorithmName="SHA-512" hashValue="Q/0XlKuXU4E3hB/o/ak8T+K+t8aSLckPMB5erR+wuEHsp6iwPv/QOrnPCCnicIiAvEnEjDS5fByl+WIz/4W0ag==" saltValue="CTr1RnzedJjFSyN/kscScA==" spinCount="100000" sheet="1" selectLockedCells="1"/>
  <mergeCells count="685">
    <mergeCell ref="A3:N3"/>
    <mergeCell ref="D4:E4"/>
    <mergeCell ref="A6:D6"/>
    <mergeCell ref="E6:F6"/>
    <mergeCell ref="G6:H6"/>
    <mergeCell ref="K6:L6"/>
    <mergeCell ref="M6:N6"/>
    <mergeCell ref="M12:N12"/>
    <mergeCell ref="A8:D8"/>
    <mergeCell ref="E8:F8"/>
    <mergeCell ref="G8:L8"/>
    <mergeCell ref="M8:N8"/>
    <mergeCell ref="G9:L9"/>
    <mergeCell ref="A10:D10"/>
    <mergeCell ref="E10:F10"/>
    <mergeCell ref="G10:L10"/>
    <mergeCell ref="M10:N10"/>
    <mergeCell ref="A14:D14"/>
    <mergeCell ref="E14:H14"/>
    <mergeCell ref="K14:L14"/>
    <mergeCell ref="A15:D15"/>
    <mergeCell ref="E15:H15"/>
    <mergeCell ref="K15:L15"/>
    <mergeCell ref="A12:D12"/>
    <mergeCell ref="E12:F12"/>
    <mergeCell ref="G12:H12"/>
    <mergeCell ref="I12:J12"/>
    <mergeCell ref="K12:L12"/>
    <mergeCell ref="A19:D19"/>
    <mergeCell ref="E19:F19"/>
    <mergeCell ref="G19:H19"/>
    <mergeCell ref="I19:J19"/>
    <mergeCell ref="K19:L19"/>
    <mergeCell ref="M19:N19"/>
    <mergeCell ref="A16:D16"/>
    <mergeCell ref="E16:H16"/>
    <mergeCell ref="K16:L16"/>
    <mergeCell ref="A17:D17"/>
    <mergeCell ref="E17:H17"/>
    <mergeCell ref="K17:L17"/>
    <mergeCell ref="A23:C23"/>
    <mergeCell ref="E23:F23"/>
    <mergeCell ref="G23:H23"/>
    <mergeCell ref="I23:J23"/>
    <mergeCell ref="K23:L23"/>
    <mergeCell ref="M23:N23"/>
    <mergeCell ref="A21:D21"/>
    <mergeCell ref="E21:F21"/>
    <mergeCell ref="G21:H21"/>
    <mergeCell ref="I21:J21"/>
    <mergeCell ref="K21:L21"/>
    <mergeCell ref="M21:N21"/>
    <mergeCell ref="A25:D25"/>
    <mergeCell ref="E25:F25"/>
    <mergeCell ref="G25:H25"/>
    <mergeCell ref="I25:J25"/>
    <mergeCell ref="K25:L25"/>
    <mergeCell ref="M25:N25"/>
    <mergeCell ref="A24:D24"/>
    <mergeCell ref="E24:F24"/>
    <mergeCell ref="G24:H24"/>
    <mergeCell ref="I24:J24"/>
    <mergeCell ref="K24:L24"/>
    <mergeCell ref="M24:N24"/>
    <mergeCell ref="A27:D27"/>
    <mergeCell ref="E27:F27"/>
    <mergeCell ref="G27:H27"/>
    <mergeCell ref="I27:J27"/>
    <mergeCell ref="K27:L27"/>
    <mergeCell ref="M27:N27"/>
    <mergeCell ref="A26:D26"/>
    <mergeCell ref="E26:F26"/>
    <mergeCell ref="G26:H26"/>
    <mergeCell ref="I26:J26"/>
    <mergeCell ref="K26:L26"/>
    <mergeCell ref="M26:N26"/>
    <mergeCell ref="A29:D29"/>
    <mergeCell ref="E29:F29"/>
    <mergeCell ref="G29:H29"/>
    <mergeCell ref="I29:J29"/>
    <mergeCell ref="K29:L29"/>
    <mergeCell ref="M29:N29"/>
    <mergeCell ref="A28:D28"/>
    <mergeCell ref="E28:F28"/>
    <mergeCell ref="G28:H28"/>
    <mergeCell ref="I28:J28"/>
    <mergeCell ref="K28:L28"/>
    <mergeCell ref="M28:N28"/>
    <mergeCell ref="A30:D30"/>
    <mergeCell ref="E30:F30"/>
    <mergeCell ref="G30:H30"/>
    <mergeCell ref="I30:J30"/>
    <mergeCell ref="K30:L30"/>
    <mergeCell ref="A31:D31"/>
    <mergeCell ref="E31:F31"/>
    <mergeCell ref="G31:H31"/>
    <mergeCell ref="I31:J31"/>
    <mergeCell ref="K31:L31"/>
    <mergeCell ref="A34:D34"/>
    <mergeCell ref="E34:N34"/>
    <mergeCell ref="A36:D36"/>
    <mergeCell ref="E36:F36"/>
    <mergeCell ref="G36:H36"/>
    <mergeCell ref="I36:J36"/>
    <mergeCell ref="K36:L36"/>
    <mergeCell ref="M36:N36"/>
    <mergeCell ref="A32:D32"/>
    <mergeCell ref="E32:F32"/>
    <mergeCell ref="G32:H32"/>
    <mergeCell ref="I32:J32"/>
    <mergeCell ref="K32:L32"/>
    <mergeCell ref="M32:N32"/>
    <mergeCell ref="A39:D39"/>
    <mergeCell ref="E39:F39"/>
    <mergeCell ref="G39:H39"/>
    <mergeCell ref="I39:J39"/>
    <mergeCell ref="K39:L39"/>
    <mergeCell ref="M39:N39"/>
    <mergeCell ref="A38:D38"/>
    <mergeCell ref="E38:F38"/>
    <mergeCell ref="G38:H38"/>
    <mergeCell ref="I38:J38"/>
    <mergeCell ref="K38:L38"/>
    <mergeCell ref="M38:N38"/>
    <mergeCell ref="M41:N41"/>
    <mergeCell ref="A42:D42"/>
    <mergeCell ref="E42:F42"/>
    <mergeCell ref="G42:H42"/>
    <mergeCell ref="I42:J42"/>
    <mergeCell ref="K42:L42"/>
    <mergeCell ref="M42:N42"/>
    <mergeCell ref="A40:D40"/>
    <mergeCell ref="E40:F40"/>
    <mergeCell ref="G40:H40"/>
    <mergeCell ref="K40:L40"/>
    <mergeCell ref="A41:D41"/>
    <mergeCell ref="E41:F41"/>
    <mergeCell ref="G41:H41"/>
    <mergeCell ref="I41:J41"/>
    <mergeCell ref="K41:L41"/>
    <mergeCell ref="M49:N49"/>
    <mergeCell ref="A48:D48"/>
    <mergeCell ref="E48:F48"/>
    <mergeCell ref="G48:H48"/>
    <mergeCell ref="I48:J48"/>
    <mergeCell ref="K48:L48"/>
    <mergeCell ref="M48:N48"/>
    <mergeCell ref="A44:D44"/>
    <mergeCell ref="E44:N44"/>
    <mergeCell ref="A46:D46"/>
    <mergeCell ref="E46:F46"/>
    <mergeCell ref="G46:H46"/>
    <mergeCell ref="I46:J46"/>
    <mergeCell ref="K46:L46"/>
    <mergeCell ref="M46:N46"/>
    <mergeCell ref="A50:D50"/>
    <mergeCell ref="G50:H50"/>
    <mergeCell ref="K50:L50"/>
    <mergeCell ref="A51:D51"/>
    <mergeCell ref="E51:F51"/>
    <mergeCell ref="G51:H51"/>
    <mergeCell ref="I51:J51"/>
    <mergeCell ref="K51:L51"/>
    <mergeCell ref="A49:D49"/>
    <mergeCell ref="E49:F49"/>
    <mergeCell ref="G49:H49"/>
    <mergeCell ref="I49:J49"/>
    <mergeCell ref="K49:L49"/>
    <mergeCell ref="A53:D53"/>
    <mergeCell ref="E53:F53"/>
    <mergeCell ref="G53:H53"/>
    <mergeCell ref="I53:J53"/>
    <mergeCell ref="K53:L53"/>
    <mergeCell ref="M53:N53"/>
    <mergeCell ref="M51:N51"/>
    <mergeCell ref="A52:D52"/>
    <mergeCell ref="E52:F52"/>
    <mergeCell ref="G52:H52"/>
    <mergeCell ref="I52:J52"/>
    <mergeCell ref="K52:L52"/>
    <mergeCell ref="M52:N52"/>
    <mergeCell ref="A54:C54"/>
    <mergeCell ref="E54:F54"/>
    <mergeCell ref="G54:H54"/>
    <mergeCell ref="I54:J54"/>
    <mergeCell ref="K54:L54"/>
    <mergeCell ref="A55:D55"/>
    <mergeCell ref="G55:H55"/>
    <mergeCell ref="I55:J55"/>
    <mergeCell ref="K55:L55"/>
    <mergeCell ref="M59:N59"/>
    <mergeCell ref="M57:N57"/>
    <mergeCell ref="A58:D58"/>
    <mergeCell ref="E58:F58"/>
    <mergeCell ref="G58:H58"/>
    <mergeCell ref="K58:L58"/>
    <mergeCell ref="M58:N58"/>
    <mergeCell ref="A56:D56"/>
    <mergeCell ref="E56:F56"/>
    <mergeCell ref="G56:H56"/>
    <mergeCell ref="K56:L56"/>
    <mergeCell ref="A57:D57"/>
    <mergeCell ref="E57:F57"/>
    <mergeCell ref="G57:H57"/>
    <mergeCell ref="K57:L57"/>
    <mergeCell ref="A60:D60"/>
    <mergeCell ref="G60:H60"/>
    <mergeCell ref="K60:L60"/>
    <mergeCell ref="A61:D61"/>
    <mergeCell ref="E61:F61"/>
    <mergeCell ref="G61:H61"/>
    <mergeCell ref="I61:J61"/>
    <mergeCell ref="K61:L61"/>
    <mergeCell ref="A59:D59"/>
    <mergeCell ref="E59:F59"/>
    <mergeCell ref="G59:H59"/>
    <mergeCell ref="I59:J59"/>
    <mergeCell ref="K59:L59"/>
    <mergeCell ref="A64:D64"/>
    <mergeCell ref="G64:H64"/>
    <mergeCell ref="K64:L64"/>
    <mergeCell ref="A65:D65"/>
    <mergeCell ref="E65:F65"/>
    <mergeCell ref="G65:H65"/>
    <mergeCell ref="K65:L65"/>
    <mergeCell ref="A62:D62"/>
    <mergeCell ref="G62:H62"/>
    <mergeCell ref="K62:L62"/>
    <mergeCell ref="A63:D63"/>
    <mergeCell ref="G63:H63"/>
    <mergeCell ref="K63:L63"/>
    <mergeCell ref="A68:D68"/>
    <mergeCell ref="E68:N68"/>
    <mergeCell ref="A70:D70"/>
    <mergeCell ref="E70:F70"/>
    <mergeCell ref="G70:H70"/>
    <mergeCell ref="I70:J70"/>
    <mergeCell ref="K70:L70"/>
    <mergeCell ref="M70:N70"/>
    <mergeCell ref="A66:D66"/>
    <mergeCell ref="E66:F66"/>
    <mergeCell ref="G66:H66"/>
    <mergeCell ref="I66:J66"/>
    <mergeCell ref="K66:L66"/>
    <mergeCell ref="M66:N66"/>
    <mergeCell ref="M74:N74"/>
    <mergeCell ref="A73:D73"/>
    <mergeCell ref="E73:F73"/>
    <mergeCell ref="G73:H73"/>
    <mergeCell ref="I73:J73"/>
    <mergeCell ref="K73:L73"/>
    <mergeCell ref="M73:N73"/>
    <mergeCell ref="A72:D72"/>
    <mergeCell ref="E72:F72"/>
    <mergeCell ref="G72:H72"/>
    <mergeCell ref="I72:J72"/>
    <mergeCell ref="K72:L72"/>
    <mergeCell ref="M72:N72"/>
    <mergeCell ref="A75:D75"/>
    <mergeCell ref="G75:H75"/>
    <mergeCell ref="K75:L75"/>
    <mergeCell ref="A76:F76"/>
    <mergeCell ref="G76:H76"/>
    <mergeCell ref="K76:L76"/>
    <mergeCell ref="A74:D74"/>
    <mergeCell ref="E74:F74"/>
    <mergeCell ref="G74:H74"/>
    <mergeCell ref="I74:J74"/>
    <mergeCell ref="K74:L74"/>
    <mergeCell ref="A79:D79"/>
    <mergeCell ref="G79:H79"/>
    <mergeCell ref="K79:L79"/>
    <mergeCell ref="A80:D80"/>
    <mergeCell ref="G80:H80"/>
    <mergeCell ref="K80:L80"/>
    <mergeCell ref="A77:D77"/>
    <mergeCell ref="G77:H77"/>
    <mergeCell ref="K77:L77"/>
    <mergeCell ref="A78:D78"/>
    <mergeCell ref="G78:H78"/>
    <mergeCell ref="K78:L78"/>
    <mergeCell ref="A83:D83"/>
    <mergeCell ref="G83:H83"/>
    <mergeCell ref="K83:L83"/>
    <mergeCell ref="A84:D84"/>
    <mergeCell ref="G84:H84"/>
    <mergeCell ref="K84:L84"/>
    <mergeCell ref="A81:D81"/>
    <mergeCell ref="G81:H81"/>
    <mergeCell ref="K81:L81"/>
    <mergeCell ref="A82:D82"/>
    <mergeCell ref="G82:H82"/>
    <mergeCell ref="K82:L82"/>
    <mergeCell ref="A87:D87"/>
    <mergeCell ref="E87:F87"/>
    <mergeCell ref="G87:H87"/>
    <mergeCell ref="I87:J87"/>
    <mergeCell ref="K87:L87"/>
    <mergeCell ref="M87:N87"/>
    <mergeCell ref="A85:D85"/>
    <mergeCell ref="G85:H85"/>
    <mergeCell ref="I85:J85"/>
    <mergeCell ref="K85:L85"/>
    <mergeCell ref="A86:D86"/>
    <mergeCell ref="G86:H86"/>
    <mergeCell ref="I86:J86"/>
    <mergeCell ref="K86:L86"/>
    <mergeCell ref="M93:N93"/>
    <mergeCell ref="A89:D89"/>
    <mergeCell ref="E89:N89"/>
    <mergeCell ref="A91:D91"/>
    <mergeCell ref="E91:F91"/>
    <mergeCell ref="G91:H91"/>
    <mergeCell ref="I91:J91"/>
    <mergeCell ref="K91:L91"/>
    <mergeCell ref="M91:N91"/>
    <mergeCell ref="A94:D94"/>
    <mergeCell ref="G94:H94"/>
    <mergeCell ref="K94:L94"/>
    <mergeCell ref="A95:D95"/>
    <mergeCell ref="G95:H95"/>
    <mergeCell ref="K95:L95"/>
    <mergeCell ref="A93:D93"/>
    <mergeCell ref="E93:F93"/>
    <mergeCell ref="G93:H93"/>
    <mergeCell ref="I93:J93"/>
    <mergeCell ref="K93:L93"/>
    <mergeCell ref="M99:N99"/>
    <mergeCell ref="A98:D98"/>
    <mergeCell ref="E98:F98"/>
    <mergeCell ref="G98:H98"/>
    <mergeCell ref="I98:J98"/>
    <mergeCell ref="K98:L98"/>
    <mergeCell ref="M98:N98"/>
    <mergeCell ref="A96:D96"/>
    <mergeCell ref="G96:H96"/>
    <mergeCell ref="K96:L96"/>
    <mergeCell ref="A97:D97"/>
    <mergeCell ref="G97:H97"/>
    <mergeCell ref="K97:L97"/>
    <mergeCell ref="A100:D100"/>
    <mergeCell ref="G100:H100"/>
    <mergeCell ref="K100:L100"/>
    <mergeCell ref="E101:F101"/>
    <mergeCell ref="G101:H101"/>
    <mergeCell ref="I101:J101"/>
    <mergeCell ref="K101:L101"/>
    <mergeCell ref="A99:D99"/>
    <mergeCell ref="E99:F99"/>
    <mergeCell ref="G99:H99"/>
    <mergeCell ref="I99:J99"/>
    <mergeCell ref="K99:L99"/>
    <mergeCell ref="A104:D104"/>
    <mergeCell ref="E104:F104"/>
    <mergeCell ref="G104:H104"/>
    <mergeCell ref="I104:J104"/>
    <mergeCell ref="K104:L104"/>
    <mergeCell ref="M104:N104"/>
    <mergeCell ref="A102:D102"/>
    <mergeCell ref="G102:H102"/>
    <mergeCell ref="I102:J102"/>
    <mergeCell ref="K102:L102"/>
    <mergeCell ref="G103:H103"/>
    <mergeCell ref="K103:L103"/>
    <mergeCell ref="A107:D107"/>
    <mergeCell ref="E107:F107"/>
    <mergeCell ref="G107:H107"/>
    <mergeCell ref="I107:J107"/>
    <mergeCell ref="K107:L107"/>
    <mergeCell ref="M107:N107"/>
    <mergeCell ref="A105:D105"/>
    <mergeCell ref="G105:H105"/>
    <mergeCell ref="K105:L105"/>
    <mergeCell ref="A106:D106"/>
    <mergeCell ref="G106:H106"/>
    <mergeCell ref="K106:L106"/>
    <mergeCell ref="A109:D109"/>
    <mergeCell ref="E109:N109"/>
    <mergeCell ref="K110:L110"/>
    <mergeCell ref="A111:D111"/>
    <mergeCell ref="E111:F111"/>
    <mergeCell ref="G111:H111"/>
    <mergeCell ref="I111:J111"/>
    <mergeCell ref="K111:L111"/>
    <mergeCell ref="M111:N111"/>
    <mergeCell ref="A113:D113"/>
    <mergeCell ref="E113:F113"/>
    <mergeCell ref="G113:H113"/>
    <mergeCell ref="I113:J113"/>
    <mergeCell ref="K113:L113"/>
    <mergeCell ref="A114:D114"/>
    <mergeCell ref="E114:F114"/>
    <mergeCell ref="G114:H114"/>
    <mergeCell ref="I114:J114"/>
    <mergeCell ref="K114:L114"/>
    <mergeCell ref="A117:F117"/>
    <mergeCell ref="G117:H117"/>
    <mergeCell ref="I117:J117"/>
    <mergeCell ref="K117:L117"/>
    <mergeCell ref="M117:N117"/>
    <mergeCell ref="A118:D118"/>
    <mergeCell ref="G118:H118"/>
    <mergeCell ref="K118:L118"/>
    <mergeCell ref="A115:D115"/>
    <mergeCell ref="E115:F115"/>
    <mergeCell ref="G115:H115"/>
    <mergeCell ref="K115:L115"/>
    <mergeCell ref="A116:D116"/>
    <mergeCell ref="E116:F116"/>
    <mergeCell ref="G116:H116"/>
    <mergeCell ref="K116:L116"/>
    <mergeCell ref="M120:N120"/>
    <mergeCell ref="A121:D121"/>
    <mergeCell ref="G121:H121"/>
    <mergeCell ref="K121:L121"/>
    <mergeCell ref="A122:D122"/>
    <mergeCell ref="G122:H122"/>
    <mergeCell ref="K122:L122"/>
    <mergeCell ref="A119:D119"/>
    <mergeCell ref="G119:H119"/>
    <mergeCell ref="K119:L119"/>
    <mergeCell ref="A120:D120"/>
    <mergeCell ref="E120:F120"/>
    <mergeCell ref="G120:H120"/>
    <mergeCell ref="I120:J120"/>
    <mergeCell ref="K120:L120"/>
    <mergeCell ref="M125:N125"/>
    <mergeCell ref="A123:D123"/>
    <mergeCell ref="E123:F123"/>
    <mergeCell ref="G123:H123"/>
    <mergeCell ref="I123:J123"/>
    <mergeCell ref="K123:L123"/>
    <mergeCell ref="A124:D124"/>
    <mergeCell ref="E124:F124"/>
    <mergeCell ref="G124:H124"/>
    <mergeCell ref="K124:L124"/>
    <mergeCell ref="A126:D126"/>
    <mergeCell ref="G126:H126"/>
    <mergeCell ref="K126:L126"/>
    <mergeCell ref="A127:D127"/>
    <mergeCell ref="E127:F127"/>
    <mergeCell ref="G127:H127"/>
    <mergeCell ref="K127:L127"/>
    <mergeCell ref="A125:D125"/>
    <mergeCell ref="E125:F125"/>
    <mergeCell ref="G125:H125"/>
    <mergeCell ref="I125:J125"/>
    <mergeCell ref="K125:L125"/>
    <mergeCell ref="M129:N129"/>
    <mergeCell ref="A130:D130"/>
    <mergeCell ref="G130:H130"/>
    <mergeCell ref="K130:L130"/>
    <mergeCell ref="A131:D131"/>
    <mergeCell ref="G131:H131"/>
    <mergeCell ref="K131:L131"/>
    <mergeCell ref="A128:D128"/>
    <mergeCell ref="G128:H128"/>
    <mergeCell ref="K128:L128"/>
    <mergeCell ref="A129:D129"/>
    <mergeCell ref="E129:F129"/>
    <mergeCell ref="G129:H129"/>
    <mergeCell ref="I129:J129"/>
    <mergeCell ref="K129:L129"/>
    <mergeCell ref="A134:D134"/>
    <mergeCell ref="E134:F134"/>
    <mergeCell ref="G134:H134"/>
    <mergeCell ref="I134:J134"/>
    <mergeCell ref="K134:L134"/>
    <mergeCell ref="M134:N134"/>
    <mergeCell ref="A132:D132"/>
    <mergeCell ref="E132:F132"/>
    <mergeCell ref="G132:H132"/>
    <mergeCell ref="I132:J132"/>
    <mergeCell ref="K132:L132"/>
    <mergeCell ref="M132:N132"/>
    <mergeCell ref="A133:D133"/>
    <mergeCell ref="G133:H133"/>
    <mergeCell ref="I133:J133"/>
    <mergeCell ref="K133:L133"/>
    <mergeCell ref="A136:D136"/>
    <mergeCell ref="E136:F136"/>
    <mergeCell ref="G136:H136"/>
    <mergeCell ref="I136:J136"/>
    <mergeCell ref="K136:L136"/>
    <mergeCell ref="M136:N136"/>
    <mergeCell ref="A135:D135"/>
    <mergeCell ref="E135:F135"/>
    <mergeCell ref="G135:H135"/>
    <mergeCell ref="I135:J135"/>
    <mergeCell ref="K135:L135"/>
    <mergeCell ref="M135:N135"/>
    <mergeCell ref="A142:D142"/>
    <mergeCell ref="E142:F142"/>
    <mergeCell ref="G142:H142"/>
    <mergeCell ref="I142:J142"/>
    <mergeCell ref="K142:L142"/>
    <mergeCell ref="M142:N142"/>
    <mergeCell ref="A138:D138"/>
    <mergeCell ref="E138:N138"/>
    <mergeCell ref="A140:D140"/>
    <mergeCell ref="E140:F140"/>
    <mergeCell ref="G140:H140"/>
    <mergeCell ref="I140:J140"/>
    <mergeCell ref="K140:L140"/>
    <mergeCell ref="M140:N140"/>
    <mergeCell ref="A146:D146"/>
    <mergeCell ref="A147:D147"/>
    <mergeCell ref="E147:F147"/>
    <mergeCell ref="G147:H147"/>
    <mergeCell ref="I147:J147"/>
    <mergeCell ref="K147:L147"/>
    <mergeCell ref="A143:D143"/>
    <mergeCell ref="A144:D144"/>
    <mergeCell ref="G144:H144"/>
    <mergeCell ref="K144:L144"/>
    <mergeCell ref="A145:D145"/>
    <mergeCell ref="E145:F145"/>
    <mergeCell ref="G145:H145"/>
    <mergeCell ref="K145:L145"/>
    <mergeCell ref="A149:D149"/>
    <mergeCell ref="E149:F149"/>
    <mergeCell ref="G149:H149"/>
    <mergeCell ref="I149:J149"/>
    <mergeCell ref="K149:L149"/>
    <mergeCell ref="M149:N149"/>
    <mergeCell ref="M147:N147"/>
    <mergeCell ref="A148:D148"/>
    <mergeCell ref="E148:F148"/>
    <mergeCell ref="G148:H148"/>
    <mergeCell ref="I148:J148"/>
    <mergeCell ref="K148:L148"/>
    <mergeCell ref="M148:N148"/>
    <mergeCell ref="M155:N155"/>
    <mergeCell ref="A151:D151"/>
    <mergeCell ref="E151:N151"/>
    <mergeCell ref="A153:D153"/>
    <mergeCell ref="E153:F153"/>
    <mergeCell ref="G153:H153"/>
    <mergeCell ref="I153:J153"/>
    <mergeCell ref="K153:L153"/>
    <mergeCell ref="M153:N153"/>
    <mergeCell ref="A156:D156"/>
    <mergeCell ref="E156:F156"/>
    <mergeCell ref="G156:H156"/>
    <mergeCell ref="K156:L156"/>
    <mergeCell ref="A157:D157"/>
    <mergeCell ref="E157:F157"/>
    <mergeCell ref="G157:H157"/>
    <mergeCell ref="K157:L157"/>
    <mergeCell ref="A155:D155"/>
    <mergeCell ref="E155:F155"/>
    <mergeCell ref="G155:H155"/>
    <mergeCell ref="I155:J155"/>
    <mergeCell ref="K155:L155"/>
    <mergeCell ref="M159:N159"/>
    <mergeCell ref="A160:D160"/>
    <mergeCell ref="G160:H160"/>
    <mergeCell ref="K160:L160"/>
    <mergeCell ref="A161:D161"/>
    <mergeCell ref="G161:H161"/>
    <mergeCell ref="K161:L161"/>
    <mergeCell ref="A158:D158"/>
    <mergeCell ref="E158:F158"/>
    <mergeCell ref="G158:H158"/>
    <mergeCell ref="K158:L158"/>
    <mergeCell ref="A159:D159"/>
    <mergeCell ref="E159:F159"/>
    <mergeCell ref="G159:H159"/>
    <mergeCell ref="I159:J159"/>
    <mergeCell ref="K159:L159"/>
    <mergeCell ref="A164:D164"/>
    <mergeCell ref="E164:F164"/>
    <mergeCell ref="G164:H164"/>
    <mergeCell ref="K164:L164"/>
    <mergeCell ref="M164:N164"/>
    <mergeCell ref="A165:D165"/>
    <mergeCell ref="G165:H165"/>
    <mergeCell ref="K165:L165"/>
    <mergeCell ref="A162:D162"/>
    <mergeCell ref="E162:F162"/>
    <mergeCell ref="G162:H162"/>
    <mergeCell ref="I162:J162"/>
    <mergeCell ref="K162:L162"/>
    <mergeCell ref="A163:D163"/>
    <mergeCell ref="G163:H163"/>
    <mergeCell ref="K163:L163"/>
    <mergeCell ref="M168:N168"/>
    <mergeCell ref="A166:D166"/>
    <mergeCell ref="E166:F166"/>
    <mergeCell ref="G166:H166"/>
    <mergeCell ref="I166:J166"/>
    <mergeCell ref="K166:L166"/>
    <mergeCell ref="A167:D167"/>
    <mergeCell ref="E167:F167"/>
    <mergeCell ref="G167:H167"/>
    <mergeCell ref="K167:L167"/>
    <mergeCell ref="A169:D169"/>
    <mergeCell ref="E169:F169"/>
    <mergeCell ref="G169:H169"/>
    <mergeCell ref="K169:L169"/>
    <mergeCell ref="A170:D170"/>
    <mergeCell ref="E170:F170"/>
    <mergeCell ref="G170:H170"/>
    <mergeCell ref="K170:L170"/>
    <mergeCell ref="A168:D168"/>
    <mergeCell ref="E168:F168"/>
    <mergeCell ref="G168:H168"/>
    <mergeCell ref="K168:L168"/>
    <mergeCell ref="A173:D173"/>
    <mergeCell ref="E173:N173"/>
    <mergeCell ref="K174:L174"/>
    <mergeCell ref="A176:F176"/>
    <mergeCell ref="G176:H176"/>
    <mergeCell ref="I176:J176"/>
    <mergeCell ref="K176:L176"/>
    <mergeCell ref="M176:N176"/>
    <mergeCell ref="A171:D171"/>
    <mergeCell ref="E171:F171"/>
    <mergeCell ref="G171:H171"/>
    <mergeCell ref="I171:J171"/>
    <mergeCell ref="K171:L171"/>
    <mergeCell ref="M171:N171"/>
    <mergeCell ref="A182:D182"/>
    <mergeCell ref="E182:F182"/>
    <mergeCell ref="G182:H182"/>
    <mergeCell ref="I182:J182"/>
    <mergeCell ref="K182:L182"/>
    <mergeCell ref="M182:N182"/>
    <mergeCell ref="A178:F178"/>
    <mergeCell ref="G178:H178"/>
    <mergeCell ref="I178:J178"/>
    <mergeCell ref="K178:L178"/>
    <mergeCell ref="M178:N178"/>
    <mergeCell ref="A180:F180"/>
    <mergeCell ref="G180:H180"/>
    <mergeCell ref="I180:J180"/>
    <mergeCell ref="K180:L180"/>
    <mergeCell ref="M180:N180"/>
    <mergeCell ref="B186:J186"/>
    <mergeCell ref="K186:L186"/>
    <mergeCell ref="M186:N186"/>
    <mergeCell ref="A189:F189"/>
    <mergeCell ref="G189:H189"/>
    <mergeCell ref="I189:J189"/>
    <mergeCell ref="K189:L189"/>
    <mergeCell ref="M189:N189"/>
    <mergeCell ref="A184:D184"/>
    <mergeCell ref="E184:F184"/>
    <mergeCell ref="G184:H184"/>
    <mergeCell ref="I184:J184"/>
    <mergeCell ref="K184:L184"/>
    <mergeCell ref="M184:N184"/>
    <mergeCell ref="A191:F191"/>
    <mergeCell ref="G191:H191"/>
    <mergeCell ref="I191:J191"/>
    <mergeCell ref="K191:L191"/>
    <mergeCell ref="M191:N191"/>
    <mergeCell ref="A193:F193"/>
    <mergeCell ref="G193:H193"/>
    <mergeCell ref="I193:J193"/>
    <mergeCell ref="K193:L193"/>
    <mergeCell ref="M193:N193"/>
    <mergeCell ref="A195:F195"/>
    <mergeCell ref="G195:H195"/>
    <mergeCell ref="I195:J195"/>
    <mergeCell ref="K195:L195"/>
    <mergeCell ref="M195:N195"/>
    <mergeCell ref="A197:F197"/>
    <mergeCell ref="G197:H197"/>
    <mergeCell ref="I197:J197"/>
    <mergeCell ref="K197:L197"/>
    <mergeCell ref="M197:N197"/>
    <mergeCell ref="A205:D205"/>
    <mergeCell ref="E205:N205"/>
    <mergeCell ref="A207:D207"/>
    <mergeCell ref="G207:H207"/>
    <mergeCell ref="I207:J207"/>
    <mergeCell ref="K207:L207"/>
    <mergeCell ref="M207:N207"/>
    <mergeCell ref="A199:D199"/>
    <mergeCell ref="E199:N199"/>
    <mergeCell ref="A201:D201"/>
    <mergeCell ref="E201:N201"/>
    <mergeCell ref="A203:D203"/>
    <mergeCell ref="E203:N203"/>
  </mergeCells>
  <conditionalFormatting sqref="K21:L21 K63 K75 K72:L73">
    <cfRule type="expression" dxfId="249" priority="276">
      <formula>$K21&gt;$G21</formula>
    </cfRule>
  </conditionalFormatting>
  <conditionalFormatting sqref="K176:L176 K181:L181 K179:L179">
    <cfRule type="expression" dxfId="248" priority="275">
      <formula>K176&gt;#REF!</formula>
    </cfRule>
  </conditionalFormatting>
  <conditionalFormatting sqref="K193:L193">
    <cfRule type="expression" dxfId="247" priority="274">
      <formula>K193&gt;#REF!</formula>
    </cfRule>
  </conditionalFormatting>
  <conditionalFormatting sqref="K191:L191">
    <cfRule type="expression" dxfId="246" priority="273">
      <formula>K191&gt;#REF!</formula>
    </cfRule>
  </conditionalFormatting>
  <conditionalFormatting sqref="G6:H6">
    <cfRule type="containsErrors" dxfId="245" priority="277">
      <formula>ISERROR(G6)</formula>
    </cfRule>
  </conditionalFormatting>
  <conditionalFormatting sqref="K6:L6">
    <cfRule type="containsErrors" dxfId="244" priority="272">
      <formula>ISERROR(K6)</formula>
    </cfRule>
  </conditionalFormatting>
  <conditionalFormatting sqref="K21:L21 K63 K75 K72:L73">
    <cfRule type="expression" dxfId="243" priority="270">
      <formula>$K21&lt;$G21</formula>
    </cfRule>
    <cfRule type="expression" dxfId="242" priority="271">
      <formula>$K21=$G21</formula>
    </cfRule>
  </conditionalFormatting>
  <conditionalFormatting sqref="K24:L28">
    <cfRule type="expression" dxfId="241" priority="269">
      <formula>$K24&gt;$G24</formula>
    </cfRule>
  </conditionalFormatting>
  <conditionalFormatting sqref="K24:L28">
    <cfRule type="expression" dxfId="240" priority="267">
      <formula>$K24&lt;$G24</formula>
    </cfRule>
    <cfRule type="expression" dxfId="239" priority="268">
      <formula>$K24=$G24</formula>
    </cfRule>
  </conditionalFormatting>
  <conditionalFormatting sqref="K48:L51 K58 K60 K53:L53">
    <cfRule type="expression" dxfId="238" priority="266">
      <formula>$K48&gt;$G48</formula>
    </cfRule>
  </conditionalFormatting>
  <conditionalFormatting sqref="K48:L51 K58 K60 K53:L53">
    <cfRule type="expression" dxfId="237" priority="264">
      <formula>$K48&lt;$G48</formula>
    </cfRule>
    <cfRule type="expression" dxfId="236" priority="265">
      <formula>$K48=$G48</formula>
    </cfRule>
  </conditionalFormatting>
  <conditionalFormatting sqref="K84">
    <cfRule type="expression" dxfId="235" priority="263">
      <formula>$K84&gt;$G84</formula>
    </cfRule>
  </conditionalFormatting>
  <conditionalFormatting sqref="K84">
    <cfRule type="expression" dxfId="234" priority="261">
      <formula>$K84&lt;$G84</formula>
    </cfRule>
    <cfRule type="expression" dxfId="233" priority="262">
      <formula>$K84=$G84</formula>
    </cfRule>
  </conditionalFormatting>
  <conditionalFormatting sqref="K94">
    <cfRule type="expression" dxfId="232" priority="260">
      <formula>$K94&gt;$G94</formula>
    </cfRule>
  </conditionalFormatting>
  <conditionalFormatting sqref="K94">
    <cfRule type="expression" dxfId="231" priority="258">
      <formula>$K94&lt;$G94</formula>
    </cfRule>
    <cfRule type="expression" dxfId="230" priority="259">
      <formula>$K94=$G94</formula>
    </cfRule>
  </conditionalFormatting>
  <conditionalFormatting sqref="K118:L119">
    <cfRule type="expression" dxfId="229" priority="257">
      <formula>$K118&gt;$G118</formula>
    </cfRule>
  </conditionalFormatting>
  <conditionalFormatting sqref="K118:L119">
    <cfRule type="expression" dxfId="228" priority="255">
      <formula>$K118&lt;$G118</formula>
    </cfRule>
    <cfRule type="expression" dxfId="227" priority="256">
      <formula>$K118=$G118</formula>
    </cfRule>
  </conditionalFormatting>
  <conditionalFormatting sqref="K142:L142">
    <cfRule type="expression" dxfId="226" priority="254">
      <formula>$K142&gt;$G142</formula>
    </cfRule>
  </conditionalFormatting>
  <conditionalFormatting sqref="K142:L142">
    <cfRule type="expression" dxfId="225" priority="252">
      <formula>$K142&lt;$G142</formula>
    </cfRule>
    <cfRule type="expression" dxfId="224" priority="253">
      <formula>$K142=$G142</formula>
    </cfRule>
  </conditionalFormatting>
  <conditionalFormatting sqref="K46:L46">
    <cfRule type="expression" dxfId="223" priority="251">
      <formula>$K46&gt;$G46</formula>
    </cfRule>
  </conditionalFormatting>
  <conditionalFormatting sqref="K46:L46">
    <cfRule type="expression" dxfId="222" priority="249">
      <formula>$K46&lt;$G46</formula>
    </cfRule>
    <cfRule type="expression" dxfId="221" priority="250">
      <formula>$K46=$G46</formula>
    </cfRule>
  </conditionalFormatting>
  <conditionalFormatting sqref="K70:L70">
    <cfRule type="expression" dxfId="220" priority="248">
      <formula>$K70&gt;$G70</formula>
    </cfRule>
  </conditionalFormatting>
  <conditionalFormatting sqref="K70:L70">
    <cfRule type="expression" dxfId="219" priority="246">
      <formula>$K70&lt;$G70</formula>
    </cfRule>
    <cfRule type="expression" dxfId="218" priority="247">
      <formula>$K70=$G70</formula>
    </cfRule>
  </conditionalFormatting>
  <conditionalFormatting sqref="K91:L91">
    <cfRule type="expression" dxfId="217" priority="245">
      <formula>$K91&gt;$G91</formula>
    </cfRule>
  </conditionalFormatting>
  <conditionalFormatting sqref="K91:L91">
    <cfRule type="expression" dxfId="216" priority="243">
      <formula>$K91&lt;$G91</formula>
    </cfRule>
    <cfRule type="expression" dxfId="215" priority="244">
      <formula>$K91=$G91</formula>
    </cfRule>
  </conditionalFormatting>
  <conditionalFormatting sqref="K111:L111">
    <cfRule type="expression" dxfId="214" priority="242">
      <formula>$K111&gt;$G111</formula>
    </cfRule>
  </conditionalFormatting>
  <conditionalFormatting sqref="K111:L111">
    <cfRule type="expression" dxfId="213" priority="240">
      <formula>$K111&lt;$G111</formula>
    </cfRule>
    <cfRule type="expression" dxfId="212" priority="241">
      <formula>$K111=$G111</formula>
    </cfRule>
  </conditionalFormatting>
  <conditionalFormatting sqref="K140:L140">
    <cfRule type="expression" dxfId="211" priority="239">
      <formula>$K140&gt;$G140</formula>
    </cfRule>
  </conditionalFormatting>
  <conditionalFormatting sqref="K140:L140">
    <cfRule type="expression" dxfId="210" priority="237">
      <formula>$K140&lt;$G140</formula>
    </cfRule>
    <cfRule type="expression" dxfId="209" priority="238">
      <formula>$K140=$G140</formula>
    </cfRule>
  </conditionalFormatting>
  <conditionalFormatting sqref="K153:L153">
    <cfRule type="expression" dxfId="208" priority="236">
      <formula>$K153&gt;$G153</formula>
    </cfRule>
  </conditionalFormatting>
  <conditionalFormatting sqref="K153:L153">
    <cfRule type="expression" dxfId="207" priority="234">
      <formula>$K153&lt;$G153</formula>
    </cfRule>
    <cfRule type="expression" dxfId="206" priority="235">
      <formula>$K153=$G153</formula>
    </cfRule>
  </conditionalFormatting>
  <conditionalFormatting sqref="K180:L180">
    <cfRule type="expression" dxfId="205" priority="233">
      <formula>K180&gt;#REF!</formula>
    </cfRule>
  </conditionalFormatting>
  <conditionalFormatting sqref="K177:L177">
    <cfRule type="expression" dxfId="204" priority="232">
      <formula>K177&gt;#REF!</formula>
    </cfRule>
  </conditionalFormatting>
  <conditionalFormatting sqref="K178:L178">
    <cfRule type="expression" dxfId="203" priority="230">
      <formula>K178&gt;#REF!</formula>
    </cfRule>
  </conditionalFormatting>
  <conditionalFormatting sqref="K195:L195">
    <cfRule type="expression" dxfId="202" priority="231">
      <formula>K195&gt;#REF!</formula>
    </cfRule>
  </conditionalFormatting>
  <conditionalFormatting sqref="K197:L197">
    <cfRule type="expression" dxfId="201" priority="229">
      <formula>K197&gt;#REF!</formula>
    </cfRule>
  </conditionalFormatting>
  <conditionalFormatting sqref="K54:L55 K56:K57">
    <cfRule type="expression" dxfId="200" priority="228">
      <formula>$K54&gt;$G54</formula>
    </cfRule>
  </conditionalFormatting>
  <conditionalFormatting sqref="K54:L55 K56:K57">
    <cfRule type="expression" dxfId="199" priority="226">
      <formula>$K54&lt;$G54</formula>
    </cfRule>
    <cfRule type="expression" dxfId="198" priority="227">
      <formula>$K54=$G54</formula>
    </cfRule>
  </conditionalFormatting>
  <conditionalFormatting sqref="K57">
    <cfRule type="expression" dxfId="197" priority="225">
      <formula>$K57&gt;$G57</formula>
    </cfRule>
  </conditionalFormatting>
  <conditionalFormatting sqref="K57">
    <cfRule type="expression" dxfId="196" priority="223">
      <formula>$K57&lt;$G57</formula>
    </cfRule>
    <cfRule type="expression" dxfId="195" priority="224">
      <formula>$K57=$G57</formula>
    </cfRule>
  </conditionalFormatting>
  <conditionalFormatting sqref="K58">
    <cfRule type="expression" dxfId="194" priority="220">
      <formula>$K58&lt;$G58</formula>
    </cfRule>
    <cfRule type="expression" dxfId="193" priority="221">
      <formula>$K58=$G58</formula>
    </cfRule>
  </conditionalFormatting>
  <conditionalFormatting sqref="K58">
    <cfRule type="expression" dxfId="192" priority="222">
      <formula>$K58&gt;$G58</formula>
    </cfRule>
  </conditionalFormatting>
  <conditionalFormatting sqref="K85:L85">
    <cfRule type="expression" dxfId="191" priority="219">
      <formula>$K85&gt;$G85</formula>
    </cfRule>
  </conditionalFormatting>
  <conditionalFormatting sqref="K85:L85">
    <cfRule type="expression" dxfId="190" priority="217">
      <formula>$K85&lt;$G85</formula>
    </cfRule>
    <cfRule type="expression" dxfId="189" priority="218">
      <formula>$K85=$G85</formula>
    </cfRule>
  </conditionalFormatting>
  <conditionalFormatting sqref="K82:L82">
    <cfRule type="expression" dxfId="188" priority="199">
      <formula>$K82&lt;$G82</formula>
    </cfRule>
    <cfRule type="expression" dxfId="187" priority="200">
      <formula>$K82=$G82</formula>
    </cfRule>
  </conditionalFormatting>
  <conditionalFormatting sqref="K77:L77">
    <cfRule type="expression" dxfId="186" priority="216">
      <formula>$K77&gt;$G77</formula>
    </cfRule>
  </conditionalFormatting>
  <conditionalFormatting sqref="K77:L77">
    <cfRule type="expression" dxfId="185" priority="214">
      <formula>$K77&lt;$G77</formula>
    </cfRule>
    <cfRule type="expression" dxfId="184" priority="215">
      <formula>$K77=$G77</formula>
    </cfRule>
  </conditionalFormatting>
  <conditionalFormatting sqref="K78:L78">
    <cfRule type="expression" dxfId="183" priority="213">
      <formula>$K78&gt;$G78</formula>
    </cfRule>
  </conditionalFormatting>
  <conditionalFormatting sqref="K78:L78">
    <cfRule type="expression" dxfId="182" priority="211">
      <formula>$K78&lt;$G78</formula>
    </cfRule>
    <cfRule type="expression" dxfId="181" priority="212">
      <formula>$K78=$G78</formula>
    </cfRule>
  </conditionalFormatting>
  <conditionalFormatting sqref="K79:L79">
    <cfRule type="expression" dxfId="180" priority="210">
      <formula>$K79&gt;$G79</formula>
    </cfRule>
  </conditionalFormatting>
  <conditionalFormatting sqref="K79:L79">
    <cfRule type="expression" dxfId="179" priority="208">
      <formula>$K79&lt;$G79</formula>
    </cfRule>
    <cfRule type="expression" dxfId="178" priority="209">
      <formula>$K79=$G79</formula>
    </cfRule>
  </conditionalFormatting>
  <conditionalFormatting sqref="K80:L80">
    <cfRule type="expression" dxfId="177" priority="207">
      <formula>$K80&gt;$G80</formula>
    </cfRule>
  </conditionalFormatting>
  <conditionalFormatting sqref="K80:L80">
    <cfRule type="expression" dxfId="176" priority="205">
      <formula>$K80&lt;$G80</formula>
    </cfRule>
    <cfRule type="expression" dxfId="175" priority="206">
      <formula>$K80=$G80</formula>
    </cfRule>
  </conditionalFormatting>
  <conditionalFormatting sqref="K81:L81">
    <cfRule type="expression" dxfId="174" priority="204">
      <formula>$K81&gt;$G81</formula>
    </cfRule>
  </conditionalFormatting>
  <conditionalFormatting sqref="K81:L81">
    <cfRule type="expression" dxfId="173" priority="202">
      <formula>$K81&lt;$G81</formula>
    </cfRule>
    <cfRule type="expression" dxfId="172" priority="203">
      <formula>$K81=$G81</formula>
    </cfRule>
  </conditionalFormatting>
  <conditionalFormatting sqref="K82:L82">
    <cfRule type="expression" dxfId="171" priority="201">
      <formula>$K82&gt;$G82</formula>
    </cfRule>
  </conditionalFormatting>
  <conditionalFormatting sqref="K86:L86">
    <cfRule type="expression" dxfId="170" priority="187">
      <formula>$K86&lt;$G86</formula>
    </cfRule>
    <cfRule type="expression" dxfId="169" priority="188">
      <formula>$K86=$G86</formula>
    </cfRule>
  </conditionalFormatting>
  <conditionalFormatting sqref="K95">
    <cfRule type="expression" dxfId="168" priority="198">
      <formula>$K95&gt;$G95</formula>
    </cfRule>
  </conditionalFormatting>
  <conditionalFormatting sqref="K95">
    <cfRule type="expression" dxfId="167" priority="196">
      <formula>$K95&lt;$G95</formula>
    </cfRule>
    <cfRule type="expression" dxfId="166" priority="197">
      <formula>$K95=$G95</formula>
    </cfRule>
  </conditionalFormatting>
  <conditionalFormatting sqref="K99">
    <cfRule type="expression" dxfId="165" priority="195">
      <formula>$K99&gt;$G99</formula>
    </cfRule>
  </conditionalFormatting>
  <conditionalFormatting sqref="K99">
    <cfRule type="expression" dxfId="164" priority="193">
      <formula>$K99&lt;$G99</formula>
    </cfRule>
    <cfRule type="expression" dxfId="163" priority="194">
      <formula>$K99=$G99</formula>
    </cfRule>
  </conditionalFormatting>
  <conditionalFormatting sqref="K100">
    <cfRule type="expression" dxfId="162" priority="192">
      <formula>$K100&gt;$G100</formula>
    </cfRule>
  </conditionalFormatting>
  <conditionalFormatting sqref="K100">
    <cfRule type="expression" dxfId="161" priority="190">
      <formula>$K100&lt;$G100</formula>
    </cfRule>
    <cfRule type="expression" dxfId="160" priority="191">
      <formula>$K100=$G100</formula>
    </cfRule>
  </conditionalFormatting>
  <conditionalFormatting sqref="K86:L86">
    <cfRule type="expression" dxfId="159" priority="189">
      <formula>$K86&gt;$G86</formula>
    </cfRule>
  </conditionalFormatting>
  <conditionalFormatting sqref="K74:L74">
    <cfRule type="expression" dxfId="158" priority="186">
      <formula>$K74&gt;$G74</formula>
    </cfRule>
  </conditionalFormatting>
  <conditionalFormatting sqref="K74:L74">
    <cfRule type="expression" dxfId="157" priority="184">
      <formula>$K74&lt;$G74</formula>
    </cfRule>
    <cfRule type="expression" dxfId="156" priority="185">
      <formula>$K74=$G74</formula>
    </cfRule>
  </conditionalFormatting>
  <conditionalFormatting sqref="K160:L160">
    <cfRule type="expression" dxfId="155" priority="181">
      <formula>$K160&lt;$G160</formula>
    </cfRule>
    <cfRule type="expression" dxfId="154" priority="182">
      <formula>$K160=$G160</formula>
    </cfRule>
  </conditionalFormatting>
  <conditionalFormatting sqref="K160:L160">
    <cfRule type="expression" dxfId="153" priority="183">
      <formula>$K160&gt;$G160</formula>
    </cfRule>
  </conditionalFormatting>
  <conditionalFormatting sqref="K161:L161">
    <cfRule type="expression" dxfId="152" priority="178">
      <formula>$K161&lt;$G161</formula>
    </cfRule>
    <cfRule type="expression" dxfId="151" priority="179">
      <formula>$K161=$G161</formula>
    </cfRule>
  </conditionalFormatting>
  <conditionalFormatting sqref="K161:L161">
    <cfRule type="expression" dxfId="150" priority="180">
      <formula>$K161&gt;$G161</formula>
    </cfRule>
  </conditionalFormatting>
  <conditionalFormatting sqref="K163:L163">
    <cfRule type="expression" dxfId="149" priority="175">
      <formula>$K163&lt;$G163</formula>
    </cfRule>
    <cfRule type="expression" dxfId="148" priority="176">
      <formula>$K163=$G163</formula>
    </cfRule>
  </conditionalFormatting>
  <conditionalFormatting sqref="K163:L163">
    <cfRule type="expression" dxfId="147" priority="177">
      <formula>$K163&gt;$G163</formula>
    </cfRule>
  </conditionalFormatting>
  <conditionalFormatting sqref="K164:L164">
    <cfRule type="expression" dxfId="146" priority="172">
      <formula>$K164&lt;$G164</formula>
    </cfRule>
    <cfRule type="expression" dxfId="145" priority="173">
      <formula>$K164=$G164</formula>
    </cfRule>
  </conditionalFormatting>
  <conditionalFormatting sqref="K164:L164">
    <cfRule type="expression" dxfId="144" priority="174">
      <formula>$K164&gt;$G164</formula>
    </cfRule>
  </conditionalFormatting>
  <conditionalFormatting sqref="K165:L165">
    <cfRule type="expression" dxfId="143" priority="169">
      <formula>$K165&lt;$G165</formula>
    </cfRule>
    <cfRule type="expression" dxfId="142" priority="170">
      <formula>$K165=$G165</formula>
    </cfRule>
  </conditionalFormatting>
  <conditionalFormatting sqref="K165:L165">
    <cfRule type="expression" dxfId="141" priority="171">
      <formula>$K165&gt;$G165</formula>
    </cfRule>
  </conditionalFormatting>
  <conditionalFormatting sqref="K144:L144">
    <cfRule type="expression" dxfId="140" priority="168">
      <formula>$K144&gt;$G144</formula>
    </cfRule>
  </conditionalFormatting>
  <conditionalFormatting sqref="K144:L144">
    <cfRule type="expression" dxfId="139" priority="166">
      <formula>$K144&lt;$G144</formula>
    </cfRule>
    <cfRule type="expression" dxfId="138" priority="167">
      <formula>$K144=$G144</formula>
    </cfRule>
  </conditionalFormatting>
  <conditionalFormatting sqref="K147:L147">
    <cfRule type="expression" dxfId="137" priority="165">
      <formula>$K147&gt;$G147</formula>
    </cfRule>
  </conditionalFormatting>
  <conditionalFormatting sqref="K147:L147">
    <cfRule type="expression" dxfId="136" priority="163">
      <formula>$K147&lt;$G147</formula>
    </cfRule>
    <cfRule type="expression" dxfId="135" priority="164">
      <formula>$K147=$G147</formula>
    </cfRule>
  </conditionalFormatting>
  <conditionalFormatting sqref="K148:L148">
    <cfRule type="expression" dxfId="134" priority="162">
      <formula>$K148&gt;$G148</formula>
    </cfRule>
  </conditionalFormatting>
  <conditionalFormatting sqref="K148:L148">
    <cfRule type="expression" dxfId="133" priority="160">
      <formula>$K148&lt;$G148</formula>
    </cfRule>
    <cfRule type="expression" dxfId="132" priority="161">
      <formula>$K148=$G148</formula>
    </cfRule>
  </conditionalFormatting>
  <conditionalFormatting sqref="K130:L130">
    <cfRule type="expression" dxfId="131" priority="159">
      <formula>$K130&gt;$G130</formula>
    </cfRule>
  </conditionalFormatting>
  <conditionalFormatting sqref="K130:L130">
    <cfRule type="expression" dxfId="130" priority="157">
      <formula>$K130&lt;$G130</formula>
    </cfRule>
    <cfRule type="expression" dxfId="129" priority="158">
      <formula>$K130=$G130</formula>
    </cfRule>
  </conditionalFormatting>
  <conditionalFormatting sqref="K132:L132">
    <cfRule type="expression" dxfId="128" priority="156">
      <formula>$K132&gt;$G132</formula>
    </cfRule>
  </conditionalFormatting>
  <conditionalFormatting sqref="K132:L132">
    <cfRule type="expression" dxfId="127" priority="154">
      <formula>$K132&lt;$G132</formula>
    </cfRule>
    <cfRule type="expression" dxfId="126" priority="155">
      <formula>$K132=$G132</formula>
    </cfRule>
  </conditionalFormatting>
  <conditionalFormatting sqref="K64">
    <cfRule type="expression" dxfId="125" priority="148">
      <formula>$K64&lt;$G64</formula>
    </cfRule>
    <cfRule type="expression" dxfId="124" priority="149">
      <formula>$K64=$G64</formula>
    </cfRule>
  </conditionalFormatting>
  <conditionalFormatting sqref="K62">
    <cfRule type="expression" dxfId="123" priority="153">
      <formula>$K62&gt;$G62</formula>
    </cfRule>
  </conditionalFormatting>
  <conditionalFormatting sqref="K62">
    <cfRule type="expression" dxfId="122" priority="151">
      <formula>$K62&lt;$G62</formula>
    </cfRule>
    <cfRule type="expression" dxfId="121" priority="152">
      <formula>$K62=$G62</formula>
    </cfRule>
  </conditionalFormatting>
  <conditionalFormatting sqref="K64">
    <cfRule type="expression" dxfId="120" priority="150">
      <formula>$K64&gt;$G64</formula>
    </cfRule>
  </conditionalFormatting>
  <conditionalFormatting sqref="K36:L36">
    <cfRule type="expression" dxfId="119" priority="147">
      <formula>$K36&gt;$G36</formula>
    </cfRule>
  </conditionalFormatting>
  <conditionalFormatting sqref="K36:L36">
    <cfRule type="expression" dxfId="118" priority="145">
      <formula>$K36&lt;$G36</formula>
    </cfRule>
    <cfRule type="expression" dxfId="117" priority="146">
      <formula>$K36=$G36</formula>
    </cfRule>
  </conditionalFormatting>
  <conditionalFormatting sqref="K135:L135">
    <cfRule type="expression" dxfId="116" priority="144">
      <formula>$K135&gt;$G135</formula>
    </cfRule>
  </conditionalFormatting>
  <conditionalFormatting sqref="K135:L135">
    <cfRule type="expression" dxfId="115" priority="142">
      <formula>$K135&lt;$G135</formula>
    </cfRule>
    <cfRule type="expression" dxfId="114" priority="143">
      <formula>$K135=$G135</formula>
    </cfRule>
  </conditionalFormatting>
  <conditionalFormatting sqref="K96">
    <cfRule type="expression" dxfId="113" priority="141">
      <formula>$K96&gt;$G96</formula>
    </cfRule>
  </conditionalFormatting>
  <conditionalFormatting sqref="K96">
    <cfRule type="expression" dxfId="112" priority="139">
      <formula>$K96&lt;$G96</formula>
    </cfRule>
    <cfRule type="expression" dxfId="111" priority="140">
      <formula>$K96=$G96</formula>
    </cfRule>
  </conditionalFormatting>
  <conditionalFormatting sqref="K97">
    <cfRule type="expression" dxfId="110" priority="138">
      <formula>$K97&gt;$G97</formula>
    </cfRule>
  </conditionalFormatting>
  <conditionalFormatting sqref="K97">
    <cfRule type="expression" dxfId="109" priority="136">
      <formula>$K97&lt;$G97</formula>
    </cfRule>
    <cfRule type="expression" dxfId="108" priority="137">
      <formula>$K97=$G97</formula>
    </cfRule>
  </conditionalFormatting>
  <conditionalFormatting sqref="K39">
    <cfRule type="expression" dxfId="107" priority="135">
      <formula>$K39&gt;$G39</formula>
    </cfRule>
  </conditionalFormatting>
  <conditionalFormatting sqref="K39">
    <cfRule type="expression" dxfId="106" priority="133">
      <formula>$K39&lt;$G39</formula>
    </cfRule>
    <cfRule type="expression" dxfId="105" priority="134">
      <formula>$K39=$G39</formula>
    </cfRule>
  </conditionalFormatting>
  <conditionalFormatting sqref="K105">
    <cfRule type="expression" dxfId="104" priority="132">
      <formula>$K105&gt;$G105</formula>
    </cfRule>
  </conditionalFormatting>
  <conditionalFormatting sqref="K105">
    <cfRule type="expression" dxfId="103" priority="130">
      <formula>$K105&lt;$G105</formula>
    </cfRule>
    <cfRule type="expression" dxfId="102" priority="131">
      <formula>$K105=$G105</formula>
    </cfRule>
  </conditionalFormatting>
  <conditionalFormatting sqref="K104">
    <cfRule type="expression" dxfId="101" priority="129">
      <formula>$K104&gt;$G104</formula>
    </cfRule>
  </conditionalFormatting>
  <conditionalFormatting sqref="K104">
    <cfRule type="expression" dxfId="100" priority="127">
      <formula>$K104&lt;$G104</formula>
    </cfRule>
    <cfRule type="expression" dxfId="99" priority="128">
      <formula>$K104=$G104</formula>
    </cfRule>
  </conditionalFormatting>
  <conditionalFormatting sqref="K38">
    <cfRule type="expression" dxfId="98" priority="126">
      <formula>$K38&gt;$G38</formula>
    </cfRule>
  </conditionalFormatting>
  <conditionalFormatting sqref="K38">
    <cfRule type="expression" dxfId="97" priority="124">
      <formula>$K38&lt;$G38</formula>
    </cfRule>
    <cfRule type="expression" dxfId="96" priority="125">
      <formula>$K38=$G38</formula>
    </cfRule>
  </conditionalFormatting>
  <conditionalFormatting sqref="K121:L121">
    <cfRule type="expression" dxfId="95" priority="123">
      <formula>$K121&gt;$G121</formula>
    </cfRule>
  </conditionalFormatting>
  <conditionalFormatting sqref="K121:L121">
    <cfRule type="expression" dxfId="94" priority="121">
      <formula>$K121&lt;$G121</formula>
    </cfRule>
    <cfRule type="expression" dxfId="93" priority="122">
      <formula>$K121=$G121</formula>
    </cfRule>
  </conditionalFormatting>
  <conditionalFormatting sqref="K122:L122">
    <cfRule type="expression" dxfId="92" priority="120">
      <formula>$K122&gt;$G122</formula>
    </cfRule>
  </conditionalFormatting>
  <conditionalFormatting sqref="K122:L122">
    <cfRule type="expression" dxfId="91" priority="118">
      <formula>$K122&lt;$G122</formula>
    </cfRule>
    <cfRule type="expression" dxfId="90" priority="119">
      <formula>$K122=$G122</formula>
    </cfRule>
  </conditionalFormatting>
  <conditionalFormatting sqref="K128:L128">
    <cfRule type="expression" dxfId="89" priority="117">
      <formula>$K128&gt;$G128</formula>
    </cfRule>
  </conditionalFormatting>
  <conditionalFormatting sqref="K128:L128">
    <cfRule type="expression" dxfId="88" priority="115">
      <formula>$K128&lt;$G128</formula>
    </cfRule>
    <cfRule type="expression" dxfId="87" priority="116">
      <formula>$K128=$G128</formula>
    </cfRule>
  </conditionalFormatting>
  <conditionalFormatting sqref="K40">
    <cfRule type="expression" dxfId="86" priority="114">
      <formula>$K40&gt;$G40</formula>
    </cfRule>
  </conditionalFormatting>
  <conditionalFormatting sqref="K40">
    <cfRule type="expression" dxfId="85" priority="112">
      <formula>$K40&lt;$G40</formula>
    </cfRule>
    <cfRule type="expression" dxfId="84" priority="113">
      <formula>$K40=$G40</formula>
    </cfRule>
  </conditionalFormatting>
  <conditionalFormatting sqref="K115">
    <cfRule type="expression" dxfId="83" priority="87">
      <formula>$K115&gt;$G115</formula>
    </cfRule>
  </conditionalFormatting>
  <conditionalFormatting sqref="K115">
    <cfRule type="expression" dxfId="82" priority="85">
      <formula>$K115&lt;$G115</formula>
    </cfRule>
    <cfRule type="expression" dxfId="81" priority="86">
      <formula>$K115=$G115</formula>
    </cfRule>
  </conditionalFormatting>
  <conditionalFormatting sqref="K65">
    <cfRule type="expression" dxfId="80" priority="99">
      <formula>$K65&gt;$G65</formula>
    </cfRule>
  </conditionalFormatting>
  <conditionalFormatting sqref="K65">
    <cfRule type="expression" dxfId="79" priority="97">
      <formula>$K65&lt;$G65</formula>
    </cfRule>
    <cfRule type="expression" dxfId="78" priority="98">
      <formula>$K65=$G65</formula>
    </cfRule>
  </conditionalFormatting>
  <conditionalFormatting sqref="K113">
    <cfRule type="expression" dxfId="77" priority="96">
      <formula>$K113&gt;$G113</formula>
    </cfRule>
  </conditionalFormatting>
  <conditionalFormatting sqref="K113">
    <cfRule type="expression" dxfId="76" priority="94">
      <formula>$K113&lt;$G113</formula>
    </cfRule>
    <cfRule type="expression" dxfId="75" priority="95">
      <formula>$K113=$G113</formula>
    </cfRule>
  </conditionalFormatting>
  <conditionalFormatting sqref="K114">
    <cfRule type="expression" dxfId="74" priority="93">
      <formula>$K114&gt;$G114</formula>
    </cfRule>
  </conditionalFormatting>
  <conditionalFormatting sqref="K114">
    <cfRule type="expression" dxfId="73" priority="91">
      <formula>$K114&lt;$G114</formula>
    </cfRule>
    <cfRule type="expression" dxfId="72" priority="92">
      <formula>$K114=$G114</formula>
    </cfRule>
  </conditionalFormatting>
  <conditionalFormatting sqref="K124">
    <cfRule type="expression" dxfId="71" priority="90">
      <formula>$K124&gt;$G124</formula>
    </cfRule>
  </conditionalFormatting>
  <conditionalFormatting sqref="K124">
    <cfRule type="expression" dxfId="70" priority="88">
      <formula>$K124&lt;$G124</formula>
    </cfRule>
    <cfRule type="expression" dxfId="69" priority="89">
      <formula>$K124=$G124</formula>
    </cfRule>
  </conditionalFormatting>
  <conditionalFormatting sqref="K116">
    <cfRule type="expression" dxfId="68" priority="84">
      <formula>$K116&gt;$G116</formula>
    </cfRule>
  </conditionalFormatting>
  <conditionalFormatting sqref="K116">
    <cfRule type="expression" dxfId="67" priority="82">
      <formula>$K116&lt;$G116</formula>
    </cfRule>
    <cfRule type="expression" dxfId="66" priority="83">
      <formula>$K116=$G116</formula>
    </cfRule>
  </conditionalFormatting>
  <conditionalFormatting sqref="K30:L30">
    <cfRule type="expression" dxfId="65" priority="54">
      <formula>$K30&gt;$G30</formula>
    </cfRule>
  </conditionalFormatting>
  <conditionalFormatting sqref="K30:L30">
    <cfRule type="expression" dxfId="64" priority="52">
      <formula>$K30&lt;$G30</formula>
    </cfRule>
    <cfRule type="expression" dxfId="63" priority="53">
      <formula>$K30=$G30</formula>
    </cfRule>
  </conditionalFormatting>
  <conditionalFormatting sqref="K52">
    <cfRule type="expression" dxfId="62" priority="78">
      <formula>$K52&gt;$G52</formula>
    </cfRule>
  </conditionalFormatting>
  <conditionalFormatting sqref="K52">
    <cfRule type="expression" dxfId="61" priority="76">
      <formula>$K52&lt;$G52</formula>
    </cfRule>
    <cfRule type="expression" dxfId="60" priority="77">
      <formula>$K52=$G52</formula>
    </cfRule>
  </conditionalFormatting>
  <conditionalFormatting sqref="K61">
    <cfRule type="expression" dxfId="59" priority="75">
      <formula>$K61&gt;$G61</formula>
    </cfRule>
  </conditionalFormatting>
  <conditionalFormatting sqref="K61">
    <cfRule type="expression" dxfId="58" priority="73">
      <formula>$K61&lt;$G61</formula>
    </cfRule>
    <cfRule type="expression" dxfId="57" priority="74">
      <formula>$K61=$G61</formula>
    </cfRule>
  </conditionalFormatting>
  <conditionalFormatting sqref="K126">
    <cfRule type="expression" dxfId="56" priority="36">
      <formula>$K126&gt;$G126</formula>
    </cfRule>
  </conditionalFormatting>
  <conditionalFormatting sqref="K126">
    <cfRule type="expression" dxfId="55" priority="34">
      <formula>$K126&lt;$G126</formula>
    </cfRule>
    <cfRule type="expression" dxfId="54" priority="35">
      <formula>$K126=$G126</formula>
    </cfRule>
  </conditionalFormatting>
  <conditionalFormatting sqref="K29:L29">
    <cfRule type="expression" dxfId="53" priority="57">
      <formula>$K29&gt;$G29</formula>
    </cfRule>
  </conditionalFormatting>
  <conditionalFormatting sqref="K29:L29">
    <cfRule type="expression" dxfId="52" priority="55">
      <formula>$K29&lt;$G29</formula>
    </cfRule>
    <cfRule type="expression" dxfId="51" priority="56">
      <formula>$K29=$G29</formula>
    </cfRule>
  </conditionalFormatting>
  <conditionalFormatting sqref="K31:L31">
    <cfRule type="expression" dxfId="50" priority="51">
      <formula>$K31&gt;$G31</formula>
    </cfRule>
  </conditionalFormatting>
  <conditionalFormatting sqref="K31:L31">
    <cfRule type="expression" dxfId="49" priority="49">
      <formula>$K31&lt;$G31</formula>
    </cfRule>
    <cfRule type="expression" dxfId="48" priority="50">
      <formula>$K31=$G31</formula>
    </cfRule>
  </conditionalFormatting>
  <conditionalFormatting sqref="K103">
    <cfRule type="expression" dxfId="47" priority="48">
      <formula>$K103&gt;$G103</formula>
    </cfRule>
  </conditionalFormatting>
  <conditionalFormatting sqref="K103">
    <cfRule type="expression" dxfId="46" priority="46">
      <formula>$K103&lt;$G103</formula>
    </cfRule>
    <cfRule type="expression" dxfId="45" priority="47">
      <formula>$K103=$G103</formula>
    </cfRule>
  </conditionalFormatting>
  <conditionalFormatting sqref="K102">
    <cfRule type="expression" dxfId="44" priority="45">
      <formula>$K102&gt;$G102</formula>
    </cfRule>
  </conditionalFormatting>
  <conditionalFormatting sqref="K102">
    <cfRule type="expression" dxfId="43" priority="43">
      <formula>$K102&lt;$G102</formula>
    </cfRule>
    <cfRule type="expression" dxfId="42" priority="44">
      <formula>$K102=$G102</formula>
    </cfRule>
  </conditionalFormatting>
  <conditionalFormatting sqref="K106">
    <cfRule type="expression" dxfId="41" priority="42">
      <formula>$K106&gt;$G106</formula>
    </cfRule>
  </conditionalFormatting>
  <conditionalFormatting sqref="K106">
    <cfRule type="expression" dxfId="40" priority="40">
      <formula>$K106&lt;$G106</formula>
    </cfRule>
    <cfRule type="expression" dxfId="39" priority="41">
      <formula>$K106=$G106</formula>
    </cfRule>
  </conditionalFormatting>
  <conditionalFormatting sqref="K131:L131">
    <cfRule type="expression" dxfId="38" priority="39">
      <formula>$K131&gt;$G131</formula>
    </cfRule>
  </conditionalFormatting>
  <conditionalFormatting sqref="K131:L131">
    <cfRule type="expression" dxfId="37" priority="37">
      <formula>$K131&lt;$G131</formula>
    </cfRule>
    <cfRule type="expression" dxfId="36" priority="38">
      <formula>$K131=$G131</formula>
    </cfRule>
  </conditionalFormatting>
  <conditionalFormatting sqref="K170:L170">
    <cfRule type="expression" dxfId="35" priority="4">
      <formula>$K170&lt;$G170</formula>
    </cfRule>
    <cfRule type="expression" dxfId="34" priority="5">
      <formula>$K170=$G170</formula>
    </cfRule>
  </conditionalFormatting>
  <conditionalFormatting sqref="K41">
    <cfRule type="expression" dxfId="33" priority="33">
      <formula>$K41&gt;$G41</formula>
    </cfRule>
  </conditionalFormatting>
  <conditionalFormatting sqref="K41">
    <cfRule type="expression" dxfId="32" priority="31">
      <formula>$K41&lt;$G41</formula>
    </cfRule>
    <cfRule type="expression" dxfId="31" priority="32">
      <formula>$K41=$G41</formula>
    </cfRule>
  </conditionalFormatting>
  <conditionalFormatting sqref="K127">
    <cfRule type="expression" dxfId="30" priority="30">
      <formula>$K127&gt;$G127</formula>
    </cfRule>
  </conditionalFormatting>
  <conditionalFormatting sqref="K127">
    <cfRule type="expression" dxfId="29" priority="28">
      <formula>$K127&lt;$G127</formula>
    </cfRule>
    <cfRule type="expression" dxfId="28" priority="29">
      <formula>$K127=$G127</formula>
    </cfRule>
  </conditionalFormatting>
  <conditionalFormatting sqref="K145">
    <cfRule type="expression" dxfId="27" priority="27">
      <formula>$K145&gt;$G145</formula>
    </cfRule>
  </conditionalFormatting>
  <conditionalFormatting sqref="K145">
    <cfRule type="expression" dxfId="26" priority="25">
      <formula>$K145&lt;$G145</formula>
    </cfRule>
    <cfRule type="expression" dxfId="25" priority="26">
      <formula>$K145=$G145</formula>
    </cfRule>
  </conditionalFormatting>
  <conditionalFormatting sqref="K156">
    <cfRule type="expression" dxfId="24" priority="24">
      <formula>$K156&gt;$G156</formula>
    </cfRule>
  </conditionalFormatting>
  <conditionalFormatting sqref="K156">
    <cfRule type="expression" dxfId="23" priority="22">
      <formula>$K156&lt;$G156</formula>
    </cfRule>
    <cfRule type="expression" dxfId="22" priority="23">
      <formula>$K156=$G156</formula>
    </cfRule>
  </conditionalFormatting>
  <conditionalFormatting sqref="K157">
    <cfRule type="expression" dxfId="21" priority="21">
      <formula>$K157&gt;$G157</formula>
    </cfRule>
  </conditionalFormatting>
  <conditionalFormatting sqref="K157">
    <cfRule type="expression" dxfId="20" priority="19">
      <formula>$K157&lt;$G157</formula>
    </cfRule>
    <cfRule type="expression" dxfId="19" priority="20">
      <formula>$K157=$G157</formula>
    </cfRule>
  </conditionalFormatting>
  <conditionalFormatting sqref="K158">
    <cfRule type="expression" dxfId="18" priority="18">
      <formula>$K158&gt;$G158</formula>
    </cfRule>
  </conditionalFormatting>
  <conditionalFormatting sqref="K158">
    <cfRule type="expression" dxfId="17" priority="16">
      <formula>$K158&lt;$G158</formula>
    </cfRule>
    <cfRule type="expression" dxfId="16" priority="17">
      <formula>$K158=$G158</formula>
    </cfRule>
  </conditionalFormatting>
  <conditionalFormatting sqref="K167:L167">
    <cfRule type="expression" dxfId="15" priority="13">
      <formula>$K167&lt;$G167</formula>
    </cfRule>
    <cfRule type="expression" dxfId="14" priority="14">
      <formula>$K167=$G167</formula>
    </cfRule>
  </conditionalFormatting>
  <conditionalFormatting sqref="K167:L167">
    <cfRule type="expression" dxfId="13" priority="15">
      <formula>$K167&gt;$G167</formula>
    </cfRule>
  </conditionalFormatting>
  <conditionalFormatting sqref="K168:L168">
    <cfRule type="expression" dxfId="12" priority="10">
      <formula>$K168&lt;$G168</formula>
    </cfRule>
    <cfRule type="expression" dxfId="11" priority="11">
      <formula>$K168=$G168</formula>
    </cfRule>
  </conditionalFormatting>
  <conditionalFormatting sqref="K168:L168">
    <cfRule type="expression" dxfId="10" priority="12">
      <formula>$K168&gt;$G168</formula>
    </cfRule>
  </conditionalFormatting>
  <conditionalFormatting sqref="K169:L169">
    <cfRule type="expression" dxfId="9" priority="7">
      <formula>$K169&lt;$G169</formula>
    </cfRule>
    <cfRule type="expression" dxfId="8" priority="8">
      <formula>$K169=$G169</formula>
    </cfRule>
  </conditionalFormatting>
  <conditionalFormatting sqref="K169:L169">
    <cfRule type="expression" dxfId="7" priority="9">
      <formula>$K169&gt;$G169</formula>
    </cfRule>
  </conditionalFormatting>
  <conditionalFormatting sqref="K170:L170">
    <cfRule type="expression" dxfId="6" priority="6">
      <formula>$K170&gt;$G170</formula>
    </cfRule>
  </conditionalFormatting>
  <conditionalFormatting sqref="K133:L133">
    <cfRule type="expression" dxfId="5" priority="3">
      <formula>$K133&gt;$G133</formula>
    </cfRule>
  </conditionalFormatting>
  <conditionalFormatting sqref="K133:L133">
    <cfRule type="expression" dxfId="4" priority="1">
      <formula>$K133&lt;$G133</formula>
    </cfRule>
    <cfRule type="expression" dxfId="3" priority="2">
      <formula>$K133=$G133</formula>
    </cfRule>
  </conditionalFormatting>
  <dataValidations count="4">
    <dataValidation type="list" allowBlank="1" showInputMessage="1" showErrorMessage="1" sqref="K137:L137" xr:uid="{CA95A8A8-0F4B-F347-8CE0-4ACFB6C5D3DC}">
      <formula1>#REF!</formula1>
    </dataValidation>
    <dataValidation type="list" allowBlank="1" showInputMessage="1" showErrorMessage="1" sqref="I202 I152 M152 M194 I175 M175 I192 M192 I188 M188 I190 M190 I194 I200 M200 M202" xr:uid="{160E2958-40B6-984F-888A-F7AD35257F60}">
      <formula1>Numbers</formula1>
    </dataValidation>
    <dataValidation type="list" allowBlank="1" showInputMessage="1" showErrorMessage="1" sqref="E11:M11 M15:M18 K18:L18 K13:M13 I13:J18 E13:H13 E18:H18" xr:uid="{FAA7D5CC-3B92-4047-BE50-230012EC970F}">
      <formula1>$P$2:$P$4</formula1>
    </dataValidation>
    <dataValidation type="list" allowBlank="1" showInputMessage="1" showErrorMessage="1" sqref="E9:F9" xr:uid="{2CBC83AC-AB5E-C047-B377-AB2EA40EBE57}">
      <formula1>$P$2:$P$3</formula1>
    </dataValidation>
  </dataValidations>
  <pageMargins left="0.76370078740157488" right="0.4" top="0.42" bottom="0.42" header="0" footer="0"/>
  <pageSetup paperSize="9" scale="49" fitToHeight="3" orientation="portrait" horizontalDpi="4294967292" verticalDpi="4294967292"/>
  <rowBreaks count="2" manualBreakCount="2">
    <brk id="109" max="13" man="1"/>
    <brk id="187" max="13" man="1"/>
  </rowBreaks>
  <drawing r:id="rId1"/>
  <extLst>
    <ext xmlns:x14="http://schemas.microsoft.com/office/spreadsheetml/2009/9/main" uri="{CCE6A557-97BC-4b89-ADB6-D9C93CAAB3DF}">
      <x14:dataValidations xmlns:xm="http://schemas.microsoft.com/office/excel/2006/main" count="39">
        <x14:dataValidation type="list" allowBlank="1" showErrorMessage="1" prompt="If all was implemented according to the Directives." xr:uid="{806C997A-05CA-F845-BD9D-12EA77632850}">
          <x14:formula1>
            <xm:f>Lists!$D$76:$D$82</xm:f>
          </x14:formula1>
          <xm:sqref>K130:L131</xm:sqref>
        </x14:dataValidation>
        <x14:dataValidation type="list" allowBlank="1" showInputMessage="1" showErrorMessage="1" promptTitle="Description:" prompt="If implemented according to the sponsorship implementation and sent for approval." xr:uid="{6BE41199-056D-4E49-8411-7F87287343F5}">
          <x14:formula1>
            <xm:f>IF($D$54="Yes",Lists!$D$78:$D$82,IF($D$54="No",Lists!$D$74:$D$82))</xm:f>
          </x14:formula1>
          <xm:sqref>K74:L74</xm:sqref>
        </x14:dataValidation>
        <x14:dataValidation type="list" allowBlank="1" showErrorMessage="1" promptTitle="Description:" xr:uid="{0FF38D66-19B9-2F48-819D-24A0CE98C501}">
          <x14:formula1>
            <xm:f>Lists!$D$76:$D$82</xm:f>
          </x14:formula1>
          <xm:sqref>K95:L95</xm:sqref>
        </x14:dataValidation>
        <x14:dataValidation type="list" allowBlank="1" showInputMessage="1" showErrorMessage="1" promptTitle="Important Note:" prompt="You can add any percentage from -5,00% to +5,00%. The adjustement percentage you add in each section, should not exceed the total maximum of the section! If you wish to add more you can suggest it at the end as bonus._x000d_" xr:uid="{1A2CED5F-D946-9F48-A79C-CB6FD376B736}">
          <x14:formula1>
            <xm:f>IF($D$23="Yes",Lists!$D$62:$D$102,IF($D$23="No",Lists!$C$22))</xm:f>
          </x14:formula1>
          <xm:sqref>K32:L32</xm:sqref>
        </x14:dataValidation>
        <x14:dataValidation type="list" allowBlank="1" showInputMessage="1" showErrorMessage="1" xr:uid="{ED26288B-0384-5A40-9232-8B2CEF7FBCF0}">
          <x14:formula1>
            <xm:f>IF($D$23="Yes",Lists!$D$74:$D$82,IF($D$23="No",Lists!$C$22))</xm:f>
          </x14:formula1>
          <xm:sqref>K28:L28</xm:sqref>
        </x14:dataValidation>
        <x14:dataValidation type="list" allowBlank="1" showInputMessage="1" showErrorMessage="1" promptTitle="Description:" prompt="If all requested matches have been TV produced according to the Contract." xr:uid="{FD745BD0-271C-A047-A333-2AEFBC2F3CED}">
          <x14:formula1>
            <xm:f>IF($D$23="Yes",Lists!$D$70:$D$82,IF($D$23="No",Lists!$C$22))</xm:f>
          </x14:formula1>
          <xm:sqref>K25:L25</xm:sqref>
        </x14:dataValidation>
        <x14:dataValidation type="list" allowBlank="1" showInputMessage="1" showErrorMessage="1" promptTitle="Description:" prompt="If all requested matches have been TV produced according to the Contract." xr:uid="{B9709B66-98AE-D444-A266-8CD3DA692726}">
          <x14:formula1>
            <xm:f>IF($D$23="Yes",Lists!$D$78:$D$82,IF($D$23="No",Lists!$C$22))</xm:f>
          </x14:formula1>
          <xm:sqref>K29:L31 K24:L24</xm:sqref>
        </x14:dataValidation>
        <x14:dataValidation type="list" allowBlank="1" showErrorMessage="1" promptTitle="Description:" xr:uid="{4EAD313F-F757-8E4B-9890-EB4377F36F6A}">
          <x14:formula1>
            <xm:f>Lists!$F$78:$F$83</xm:f>
          </x14:formula1>
          <xm:sqref>K102:L106</xm:sqref>
        </x14:dataValidation>
        <x14:dataValidation type="list" allowBlank="1" showInputMessage="1" showErrorMessage="1" promptTitle="Description:" prompt="Award ceremonies details." xr:uid="{72F41892-0065-7C44-871F-EC76DE3A0991}">
          <x14:formula1>
            <xm:f>Lists!$F$78:$F$83</xm:f>
          </x14:formula1>
          <xm:sqref>K64:L64 K62:L62</xm:sqref>
        </x14:dataValidation>
        <x14:dataValidation type="list" allowBlank="1" showErrorMessage="1" prompt="If all was implemented according to the Directives." xr:uid="{62EE8491-8768-C045-935F-5E535493DD96}">
          <x14:formula1>
            <xm:f>Lists!$D$78:$D$82</xm:f>
          </x14:formula1>
          <xm:sqref>K135:L135 K132:L133</xm:sqref>
        </x14:dataValidation>
        <x14:dataValidation type="list" allowBlank="1" showInputMessage="1" showErrorMessage="1" xr:uid="{4A1B011A-BAB0-8043-91D1-24CCF7E6E35C}">
          <x14:formula1>
            <xm:f>Lists!$D$74:$D$82</xm:f>
          </x14:formula1>
          <xm:sqref>K142:L142 K144:L144 K147:L148</xm:sqref>
        </x14:dataValidation>
        <x14:dataValidation type="list" allowBlank="1" showErrorMessage="1" promptTitle="Description:" prompt="If implemented according to the sponsorship implementation and sent for approval." xr:uid="{086BAA4E-0C23-CD42-95A8-2EA634E55588}">
          <x14:formula1>
            <xm:f>Lists!$D$78:$D$82</xm:f>
          </x14:formula1>
          <xm:sqref>K163:L165 K160:L161 K167:L170</xm:sqref>
        </x14:dataValidation>
        <x14:dataValidation type="list" allowBlank="1" showErrorMessage="1" promptTitle="Description:" xr:uid="{959FCA75-A2D0-6A44-BAFF-EED40F35CE3E}">
          <x14:formula1>
            <xm:f>Lists!$D$78:$D$82</xm:f>
          </x14:formula1>
          <xm:sqref>K99:L100 K94:L94 K96:L97 K38:L39 K41:L41 K52:L52 K61:L61 K113:L114</xm:sqref>
        </x14:dataValidation>
        <x14:dataValidation type="list" allowBlank="1" showInputMessage="1" showErrorMessage="1" promptTitle="Description:" prompt="If the VI in the venue was sufficient and fine." xr:uid="{0ABB7406-BFAF-B448-85B6-C53F852E47BC}">
          <x14:formula1>
            <xm:f>Lists!$D$74:$D$82</xm:f>
          </x14:formula1>
          <xm:sqref>K84:L84</xm:sqref>
        </x14:dataValidation>
        <x14:dataValidation type="list" allowBlank="1" showInputMessage="1" showErrorMessage="1" promptTitle="Description:" prompt="If implemented according to the sponsorship implementation and sent for approval." xr:uid="{CC847F5B-B90E-F841-A993-2E8269AAFEB1}">
          <x14:formula1>
            <xm:f>Lists!$D$78:$D$82</xm:f>
          </x14:formula1>
          <xm:sqref>K86:L86 K77:L82</xm:sqref>
        </x14:dataValidation>
        <x14:dataValidation type="list" allowBlank="1" showInputMessage="1" showErrorMessage="1" promptTitle="Description:" prompt="If all was implemented according to the LED Running Order. " xr:uid="{EA08C9F2-F199-FC47-8873-BD762D18EC0E}">
          <x14:formula1>
            <xm:f>IF($D$54="Yes",Lists!$D$78:$D$82,IF($D$54="No",Lists!$C$22))</xm:f>
          </x14:formula1>
          <xm:sqref>K75:L75</xm:sqref>
        </x14:dataValidation>
        <x14:dataValidation type="list" allowBlank="1" showInputMessage="1" showErrorMessage="1" promptTitle="Description:" prompt="Award ceremonies details." xr:uid="{D36D13F1-BA39-774B-B24D-493C76BD5AC9}">
          <x14:formula1>
            <xm:f>Lists!$D$78:$D$82</xm:f>
          </x14:formula1>
          <xm:sqref>K63:L63 K60:L60</xm:sqref>
        </x14:dataValidation>
        <x14:dataValidation type="list" allowBlank="1" showInputMessage="1" showErrorMessage="1" promptTitle="Description:" prompt="If the lights used for the sports presentation were fine." xr:uid="{2A2B305F-C83F-5044-9827-59E75265A530}">
          <x14:formula1>
            <xm:f>Lists!$D$78:$D$82</xm:f>
          </x14:formula1>
          <xm:sqref>K58:L58</xm:sqref>
        </x14:dataValidation>
        <x14:dataValidation type="list" allowBlank="1" showInputMessage="1" showErrorMessage="1" promptTitle="Description:" prompt="Translators for on court interviews available and up to a high level." xr:uid="{E66F1419-0338-DC4C-BD35-200282B85339}">
          <x14:formula1>
            <xm:f>IF($D$23="Yes",Lists!$D$78:$D$82,IF($D$23="No",Lists!$C$22))</xm:f>
          </x14:formula1>
          <xm:sqref>K57:L57</xm:sqref>
        </x14:dataValidation>
        <x14:dataValidation type="list" allowBlank="1" showInputMessage="1" showErrorMessage="1" promptTitle="Description:" prompt="Other music used during breaks to engage crowd." xr:uid="{2AA610B8-9723-8340-9251-E0C888A822EE}">
          <x14:formula1>
            <xm:f>Lists!$D$78:$D$82</xm:f>
          </x14:formula1>
          <xm:sqref>K56:L56</xm:sqref>
        </x14:dataValidation>
        <x14:dataValidation type="list" allowBlank="1" showInputMessage="1" showErrorMessage="1" promptTitle="Description:" prompt="Shart and high quality LEDs, in the right physical dimensions." xr:uid="{81032ECF-F0E2-E54A-A618-761C60B7DEB4}">
          <x14:formula1>
            <xm:f>IF($D$54="Yes",Lists!$D$78:$D$82,IF($D$54="No",Lists!$C$22))</xm:f>
          </x14:formula1>
          <xm:sqref>K54:L54</xm:sqref>
        </x14:dataValidation>
        <x14:dataValidation type="list" allowBlank="1" showInputMessage="1" showErrorMessage="1" promptTitle="Description:" prompt="Professional sound system set-up of great quality." xr:uid="{BC1968DE-7A70-5647-820E-8296738C6247}">
          <x14:formula1>
            <xm:f>Lists!$D$78:$D$82</xm:f>
          </x14:formula1>
          <xm:sqref>K50:L50</xm:sqref>
        </x14:dataValidation>
        <x14:dataValidation type="list" allowBlank="1" showInputMessage="1" showErrorMessage="1" promptTitle="Description:" prompt="Professional DJ adding to the presentation of events." xr:uid="{EE39E03A-8D1B-8543-A5C5-2F72CB77BE53}">
          <x14:formula1>
            <xm:f>Lists!$D$76:$D$82</xm:f>
          </x14:formula1>
          <xm:sqref>K49:L49</xm:sqref>
        </x14:dataValidation>
        <x14:dataValidation type="list" allowBlank="1" showInputMessage="1" showErrorMessage="1" promptTitle="Important Note:" prompt="You can add any percentage from -5,00% to +5,00%. The adjustement percentage you add in each section, should not exceed the total maximum of the section! If you wish to add more you can suggest it at the end as bonus._x000d_" xr:uid="{EB5E450A-5504-3B43-9E0A-D32E3A666C0A}">
          <x14:formula1>
            <xm:f>Lists!$D$62:$D$102</xm:f>
          </x14:formula1>
          <xm:sqref>K42:L42 K66:L66 K87:L87 K107:L107 K136:L136 K149:L149 K171:L171</xm:sqref>
        </x14:dataValidation>
        <x14:dataValidation type="list" allowBlank="1" showInputMessage="1" showErrorMessage="1" xr:uid="{1836FE51-44B0-504C-B3DD-2E26B362E50C}">
          <x14:formula1>
            <xm:f>Lists!$D$62:$D$82</xm:f>
          </x14:formula1>
          <xm:sqref>K186:L186</xm:sqref>
        </x14:dataValidation>
        <x14:dataValidation type="list" allowBlank="1" showInputMessage="1" showErrorMessage="1" promptTitle="Description:" prompt="If all was implemented according to the Sponsorship Guidelines." xr:uid="{09EF08B0-5FBA-2C41-B586-DF2B3B5FE5B5}">
          <x14:formula1>
            <xm:f>Lists!$D$74:$D$82</xm:f>
          </x14:formula1>
          <xm:sqref>K85:L85</xm:sqref>
        </x14:dataValidation>
        <x14:dataValidation type="list" allowBlank="1" showInputMessage="1" showErrorMessage="1" promptTitle="Description:" prompt="If the OC checked frequently the surrounds being in place and the FOP around the TV courts surrounds being clean all the time." xr:uid="{73C2359F-E6FC-A245-ABF3-0CC9A8B5526A}">
          <x14:formula1>
            <xm:f>IF($D$54="Yes",Lists!$D$78:$F$83,IF($D$54="No",Lists!$D$78:$D$82))</xm:f>
          </x14:formula1>
          <xm:sqref>K72:L73</xm:sqref>
        </x14:dataValidation>
        <x14:dataValidation type="list" allowBlank="1" showInputMessage="1" showErrorMessage="1" promptTitle="Description:" prompt="If the ITTF music, which is also important for the identity of events was used properly." xr:uid="{C32B6CBC-BBB3-B049-BAB0-10235ABBD88E}">
          <x14:formula1>
            <xm:f>Lists!$D$78:$D$82</xm:f>
          </x14:formula1>
          <xm:sqref>K55:L55</xm:sqref>
        </x14:dataValidation>
        <x14:dataValidation type="list" allowBlank="1" showInputMessage="1" showErrorMessage="1" promptTitle="Description:" prompt="Huge LED screens (cubes) have been used and/or installed in the venue." xr:uid="{3C5CDFC4-7144-5B41-A9B2-1DA8ADE7D854}">
          <x14:formula1>
            <xm:f>Lists!$D$74:$D$82</xm:f>
          </x14:formula1>
          <xm:sqref>K53:L53</xm:sqref>
        </x14:dataValidation>
        <x14:dataValidation type="list" allowBlank="1" showInputMessage="1" showErrorMessage="1" promptTitle="Description:" prompt="If some special arrangements have been done by the OC. Special lighting, arch, fog, and other means to make the march in look nice." xr:uid="{F6A720CE-F402-CB41-8630-3169CE6CD460}">
          <x14:formula1>
            <xm:f>Lists!$D$74:$D$82</xm:f>
          </x14:formula1>
          <xm:sqref>K51:L51</xm:sqref>
        </x14:dataValidation>
        <x14:dataValidation type="list" allowBlank="1" showInputMessage="1" showErrorMessage="1" promptTitle="Description:" prompt="If a professional announcer was used, at least from the Main Draw onwards and entertained the spectators." xr:uid="{97CEF8DF-268C-C645-9A1A-3F5DC1A79DEF}">
          <x14:formula1>
            <xm:f>Lists!$D$76:$D$82</xm:f>
          </x14:formula1>
          <xm:sqref>K48:L48</xm:sqref>
        </x14:dataValidation>
        <x14:dataValidation type="list" allowBlank="1" showInputMessage="1" showErrorMessage="1" promptTitle="Description:" prompt="The best would be to ask Lagardere onsite, to get their remarks or confirmation about it." xr:uid="{5A956916-5323-9A47-AAE1-2E8E91FCB998}">
          <x14:formula1>
            <xm:f>IF($D$23="Yes",Lists!$D$74:$D$82,IF($D$23="No",Lists!$C$22))</xm:f>
          </x14:formula1>
          <xm:sqref>K26:L26</xm:sqref>
        </x14:dataValidation>
        <x14:dataValidation type="list" allowBlank="1" showInputMessage="1" showErrorMessage="1" promptTitle="Description:" prompt="TV camera set up should be EXACTLY according to the TV Production Guidelines." xr:uid="{9CBBB1AA-304D-9F47-BE98-7CB9D9A1A5E7}">
          <x14:formula1>
            <xm:f>IF($D$23="Yes",Lists!$D$66:$D$82,IF($D$23="No",Lists!$C$22))</xm:f>
          </x14:formula1>
          <xm:sqref>K27:L27</xm:sqref>
        </x14:dataValidation>
        <x14:dataValidation type="list" allowBlank="1" showErrorMessage="1" prompt="If all was implemented according to the Directives." xr:uid="{4EE5D1A6-ADDE-A34B-B0D3-4C410FB37506}">
          <x14:formula1>
            <xm:f>Lists!$D$74:$D$82</xm:f>
          </x14:formula1>
          <xm:sqref>K118:L119 K121:L122 K128:L128</xm:sqref>
        </x14:dataValidation>
        <x14:dataValidation type="list" allowBlank="1" showInputMessage="1" showErrorMessage="1" xr:uid="{F2702A29-F657-F840-AD8A-81FE03AB3B85}">
          <x14:formula1>
            <xm:f>Lists!$F$7:$F$8</xm:f>
          </x14:formula1>
          <xm:sqref>D54</xm:sqref>
        </x14:dataValidation>
        <x14:dataValidation type="list" allowBlank="1" showErrorMessage="1" promptTitle="Description:" xr:uid="{F7F06D20-953B-0A4C-B7CF-D43D73772138}">
          <x14:formula1>
            <xm:f>Lists!$D$74:$D$82</xm:f>
          </x14:formula1>
          <xm:sqref>K40:L40 K65:L65 K115:L116 K124:L124 K126:L127 K145:L145 K156:L158</xm:sqref>
        </x14:dataValidation>
        <x14:dataValidation type="list" allowBlank="1" showInputMessage="1" showErrorMessage="1" xr:uid="{7B6E9965-EA08-AC41-A134-D8F0C46BC4FC}">
          <x14:formula1>
            <xm:f>Lists!$F$8:$F$8</xm:f>
          </x14:formula1>
          <xm:sqref>D23</xm:sqref>
        </x14:dataValidation>
        <x14:dataValidation type="list" allowBlank="1" showInputMessage="1" showErrorMessage="1" xr:uid="{ABD264E8-1DDC-2C4D-8F45-4F1B024C1D9B}">
          <x14:formula1>
            <xm:f>Events!$L$3:$L$3</xm:f>
          </x14:formula1>
          <xm:sqref>E8:F8</xm:sqref>
        </x14:dataValidation>
        <x14:dataValidation type="list" allowBlank="1" showInputMessage="1" showErrorMessage="1" xr:uid="{B24B2ADE-271E-444C-8928-A70EBD92D25C}">
          <x14:formula1>
            <xm:f>Events!$D$9:$D$15</xm:f>
          </x14:formula1>
          <xm:sqref>E6:F6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tint="0.14999847407452621"/>
  </sheetPr>
  <dimension ref="A1:S42"/>
  <sheetViews>
    <sheetView workbookViewId="0">
      <selection activeCell="A4" sqref="A4"/>
    </sheetView>
  </sheetViews>
  <sheetFormatPr baseColWidth="10" defaultColWidth="0" defaultRowHeight="0" customHeight="1" zeroHeight="1" x14ac:dyDescent="0.2"/>
  <cols>
    <col min="1" max="4" width="9.83203125" style="2" customWidth="1"/>
    <col min="5" max="6" width="20.33203125" style="13" customWidth="1"/>
    <col min="7" max="10" width="6.33203125" style="2" customWidth="1"/>
    <col min="11" max="12" width="6.33203125" style="33" customWidth="1"/>
    <col min="13" max="13" width="6.33203125" style="2" customWidth="1"/>
    <col min="14" max="15" width="6.33203125" style="1" customWidth="1"/>
    <col min="16" max="16" width="6.33203125" style="2" hidden="1" customWidth="1"/>
    <col min="17" max="17" width="20.6640625" style="2" hidden="1" customWidth="1"/>
    <col min="18" max="18" width="15.5" style="2" hidden="1" customWidth="1"/>
    <col min="19" max="19" width="25.6640625" style="2" hidden="1" customWidth="1"/>
    <col min="20" max="16384" width="10.83203125" style="2" hidden="1"/>
  </cols>
  <sheetData>
    <row r="1" spans="1:19" ht="16" x14ac:dyDescent="0.2">
      <c r="A1" s="1"/>
      <c r="B1" s="1"/>
      <c r="C1" s="1"/>
      <c r="D1" s="1"/>
      <c r="E1" s="11"/>
      <c r="F1" s="11"/>
      <c r="G1" s="1"/>
      <c r="H1" s="1"/>
      <c r="I1" s="1"/>
      <c r="J1" s="1"/>
      <c r="K1" s="32"/>
      <c r="L1" s="32"/>
      <c r="M1" s="1"/>
      <c r="P1" s="7"/>
      <c r="Q1" s="24" t="s">
        <v>6</v>
      </c>
      <c r="R1" s="24" t="s">
        <v>28</v>
      </c>
      <c r="S1" s="24" t="s">
        <v>42</v>
      </c>
    </row>
    <row r="2" spans="1:19" ht="14" customHeight="1" x14ac:dyDescent="0.2">
      <c r="A2" s="1"/>
      <c r="B2" s="1"/>
      <c r="C2" s="1"/>
      <c r="D2" s="1"/>
      <c r="E2" s="11"/>
      <c r="F2" s="11"/>
      <c r="G2" s="1"/>
      <c r="H2" s="1"/>
      <c r="I2" s="1"/>
      <c r="J2" s="1"/>
      <c r="K2" s="32"/>
      <c r="L2" s="32"/>
      <c r="M2" s="1"/>
      <c r="P2" s="25"/>
      <c r="Q2" s="6" t="s">
        <v>76</v>
      </c>
      <c r="R2" s="23">
        <v>108000</v>
      </c>
      <c r="S2" s="6" t="s">
        <v>29</v>
      </c>
    </row>
    <row r="3" spans="1:19" ht="20" customHeight="1" x14ac:dyDescent="0.2">
      <c r="A3" s="309" t="s">
        <v>348</v>
      </c>
      <c r="B3" s="309"/>
      <c r="C3" s="309"/>
      <c r="D3" s="309"/>
      <c r="E3" s="309"/>
      <c r="F3" s="309"/>
      <c r="G3" s="309"/>
      <c r="H3" s="309"/>
      <c r="I3" s="309"/>
      <c r="J3" s="309"/>
      <c r="K3" s="309"/>
      <c r="L3" s="309"/>
      <c r="M3" s="309"/>
      <c r="N3" s="309"/>
      <c r="P3" s="25"/>
      <c r="Q3" s="6" t="s">
        <v>74</v>
      </c>
      <c r="R3" s="23">
        <v>40000</v>
      </c>
      <c r="S3" s="6" t="s">
        <v>29</v>
      </c>
    </row>
    <row r="4" spans="1:19" ht="20" customHeight="1" x14ac:dyDescent="0.2">
      <c r="A4" s="40"/>
      <c r="B4" s="40"/>
      <c r="C4" s="40"/>
      <c r="D4" s="40"/>
      <c r="E4" s="40"/>
      <c r="F4" s="40"/>
      <c r="G4" s="40"/>
      <c r="H4" s="40"/>
      <c r="I4" s="40"/>
      <c r="J4" s="40"/>
      <c r="K4" s="41"/>
      <c r="L4" s="41"/>
      <c r="M4" s="40"/>
      <c r="N4" s="40"/>
      <c r="P4" s="25"/>
      <c r="Q4" s="6" t="s">
        <v>82</v>
      </c>
      <c r="R4" s="23">
        <v>10000</v>
      </c>
      <c r="S4" s="6" t="s">
        <v>44</v>
      </c>
    </row>
    <row r="5" spans="1:19" ht="3" customHeight="1" x14ac:dyDescent="0.2">
      <c r="A5" s="40"/>
      <c r="B5" s="40"/>
      <c r="C5" s="40"/>
      <c r="D5" s="40"/>
      <c r="E5" s="40"/>
      <c r="F5" s="40"/>
      <c r="G5" s="40"/>
      <c r="H5" s="40"/>
      <c r="I5" s="40"/>
      <c r="J5" s="40"/>
      <c r="K5" s="41"/>
      <c r="L5" s="41"/>
      <c r="M5" s="40"/>
      <c r="N5" s="40"/>
      <c r="P5" s="25"/>
      <c r="Q5" s="8"/>
      <c r="R5" s="8"/>
      <c r="S5" s="8"/>
    </row>
    <row r="6" spans="1:19" ht="20" hidden="1" customHeight="1" x14ac:dyDescent="0.2">
      <c r="A6" s="310" t="s">
        <v>96</v>
      </c>
      <c r="B6" s="310"/>
      <c r="C6" s="310"/>
      <c r="D6" s="310"/>
      <c r="E6" s="423">
        <f>'2020_CHAL_PLUS_Contribution'!E6:F6</f>
        <v>0</v>
      </c>
      <c r="F6" s="424"/>
      <c r="G6" s="424"/>
      <c r="H6" s="424"/>
      <c r="I6" s="424"/>
      <c r="J6" s="430" t="e">
        <f>'2020_CHAL_PLUS_Contribution'!G6</f>
        <v>#N/A</v>
      </c>
      <c r="K6" s="430"/>
      <c r="L6" s="86" t="s">
        <v>190</v>
      </c>
      <c r="M6" s="430" t="e">
        <f>'2020_CHAL_PLUS_Contribution'!K6</f>
        <v>#N/A</v>
      </c>
      <c r="N6" s="431"/>
      <c r="P6" s="25"/>
      <c r="Q6" s="8"/>
      <c r="R6" s="8"/>
      <c r="S6" s="8"/>
    </row>
    <row r="7" spans="1:19" ht="6" hidden="1" customHeight="1" x14ac:dyDescent="0.2">
      <c r="A7" s="40"/>
      <c r="B7" s="40"/>
      <c r="C7" s="40"/>
      <c r="D7" s="45"/>
      <c r="E7" s="40"/>
      <c r="F7" s="40"/>
      <c r="G7" s="40"/>
      <c r="H7" s="40"/>
      <c r="I7" s="40"/>
      <c r="J7" s="40"/>
      <c r="K7" s="41"/>
      <c r="L7" s="41"/>
      <c r="M7" s="40"/>
      <c r="N7" s="40"/>
      <c r="P7" s="25"/>
      <c r="Q7" s="8"/>
      <c r="R7" s="8"/>
      <c r="S7" s="8"/>
    </row>
    <row r="8" spans="1:19" ht="20" hidden="1" customHeight="1" x14ac:dyDescent="0.2">
      <c r="A8" s="310" t="s">
        <v>45</v>
      </c>
      <c r="B8" s="310"/>
      <c r="C8" s="310"/>
      <c r="D8" s="310"/>
      <c r="E8" s="426">
        <f>'2020_CHAL_PLUS_Contribution'!E8:F8</f>
        <v>0</v>
      </c>
      <c r="F8" s="427"/>
      <c r="G8" s="428"/>
      <c r="H8" s="39"/>
      <c r="I8" s="429"/>
      <c r="J8" s="429"/>
      <c r="K8" s="429"/>
      <c r="L8" s="215"/>
      <c r="M8" s="215"/>
      <c r="N8" s="215"/>
      <c r="P8" s="25"/>
      <c r="Q8" s="8"/>
      <c r="R8" s="8"/>
      <c r="S8" s="8"/>
    </row>
    <row r="9" spans="1:19" ht="2" hidden="1" customHeight="1" x14ac:dyDescent="0.2">
      <c r="A9" s="40"/>
      <c r="B9" s="40"/>
      <c r="C9" s="40"/>
      <c r="D9" s="45"/>
      <c r="E9" s="40"/>
      <c r="F9" s="40"/>
      <c r="G9" s="40"/>
      <c r="H9" s="40"/>
      <c r="I9" s="40"/>
      <c r="J9" s="40"/>
      <c r="K9" s="41"/>
      <c r="L9" s="41"/>
      <c r="M9" s="40"/>
      <c r="N9" s="40"/>
      <c r="P9" s="25"/>
      <c r="Q9" s="8"/>
      <c r="R9" s="8"/>
      <c r="S9" s="8"/>
    </row>
    <row r="10" spans="1:19" ht="10" hidden="1" customHeight="1" x14ac:dyDescent="0.2">
      <c r="A10" s="310" t="s">
        <v>95</v>
      </c>
      <c r="B10" s="310"/>
      <c r="C10" s="310"/>
      <c r="D10" s="310"/>
      <c r="E10" s="423">
        <f>'2020_CHAL_PLUS_Contribution'!E10:F10</f>
        <v>0</v>
      </c>
      <c r="F10" s="424"/>
      <c r="G10" s="424"/>
      <c r="H10" s="424"/>
      <c r="I10" s="424"/>
      <c r="J10" s="424"/>
      <c r="K10" s="424"/>
      <c r="L10" s="424"/>
      <c r="M10" s="424"/>
      <c r="N10" s="425"/>
      <c r="P10" s="25"/>
      <c r="Q10" s="8"/>
      <c r="R10" s="8"/>
      <c r="S10" s="8"/>
    </row>
    <row r="11" spans="1:19" ht="1" hidden="1" customHeight="1" x14ac:dyDescent="0.2">
      <c r="A11" s="10"/>
      <c r="B11" s="10"/>
      <c r="C11" s="10"/>
      <c r="D11" s="10"/>
      <c r="E11" s="12"/>
      <c r="F11" s="12"/>
      <c r="G11" s="4"/>
      <c r="H11" s="4"/>
      <c r="I11" s="4"/>
      <c r="J11" s="4"/>
      <c r="K11" s="10"/>
      <c r="L11" s="10"/>
      <c r="M11" s="4"/>
      <c r="P11" s="25"/>
      <c r="Q11" s="8"/>
      <c r="R11" s="8"/>
      <c r="S11" s="8"/>
    </row>
    <row r="12" spans="1:19" ht="1" hidden="1" customHeight="1" x14ac:dyDescent="0.2">
      <c r="A12" s="37" t="s">
        <v>102</v>
      </c>
      <c r="B12" s="35"/>
      <c r="C12" s="35"/>
      <c r="D12" s="35"/>
      <c r="E12" s="36"/>
      <c r="F12" s="36"/>
      <c r="G12" s="35"/>
      <c r="H12" s="35"/>
      <c r="I12" s="35"/>
      <c r="J12" s="35"/>
      <c r="K12" s="35"/>
      <c r="L12" s="35"/>
      <c r="M12" s="35"/>
      <c r="N12" s="35"/>
      <c r="P12" s="25"/>
      <c r="Q12" s="8"/>
      <c r="R12" s="8"/>
      <c r="S12" s="8"/>
    </row>
    <row r="13" spans="1:19" ht="1" hidden="1" customHeight="1" x14ac:dyDescent="0.2">
      <c r="A13" s="4"/>
      <c r="B13" s="4"/>
      <c r="C13" s="4"/>
      <c r="D13" s="4"/>
      <c r="E13" s="12"/>
      <c r="F13" s="12"/>
      <c r="G13" s="4"/>
      <c r="H13" s="4"/>
      <c r="I13" s="4"/>
      <c r="J13" s="4"/>
      <c r="K13" s="10"/>
      <c r="L13" s="10"/>
      <c r="M13" s="4"/>
      <c r="P13" s="25"/>
      <c r="Q13" s="8"/>
      <c r="R13" s="8"/>
      <c r="S13" s="8"/>
    </row>
    <row r="14" spans="1:19" s="422" customFormat="1" ht="409" customHeight="1" x14ac:dyDescent="0.2"/>
    <row r="15" spans="1:19" s="422" customFormat="1" ht="409" customHeight="1" x14ac:dyDescent="0.2"/>
    <row r="16" spans="1:19" s="422" customFormat="1" ht="409" customHeight="1" x14ac:dyDescent="0.2"/>
    <row r="17" spans="1:19" s="422" customFormat="1" ht="409" customHeight="1" x14ac:dyDescent="0.2"/>
    <row r="18" spans="1:19" s="422" customFormat="1" ht="409" customHeight="1" x14ac:dyDescent="0.2"/>
    <row r="19" spans="1:19" ht="20" customHeight="1" x14ac:dyDescent="0.2">
      <c r="A19" s="37" t="s">
        <v>103</v>
      </c>
      <c r="B19" s="35"/>
      <c r="C19" s="35"/>
      <c r="D19" s="35"/>
      <c r="E19" s="36"/>
      <c r="F19" s="36"/>
      <c r="G19" s="35"/>
      <c r="H19" s="35"/>
      <c r="I19" s="35"/>
      <c r="J19" s="35"/>
      <c r="K19" s="35"/>
      <c r="L19" s="35"/>
      <c r="M19" s="35"/>
      <c r="N19" s="35"/>
      <c r="P19" s="25"/>
      <c r="Q19" s="8"/>
      <c r="R19" s="8"/>
      <c r="S19" s="8"/>
    </row>
    <row r="20" spans="1:19" ht="22" customHeight="1" x14ac:dyDescent="0.2">
      <c r="A20" s="4"/>
      <c r="B20" s="4"/>
      <c r="C20" s="4"/>
      <c r="D20" s="4"/>
      <c r="E20" s="12"/>
      <c r="F20" s="12"/>
      <c r="G20" s="4"/>
      <c r="H20" s="4"/>
      <c r="I20" s="4"/>
      <c r="J20" s="4"/>
      <c r="K20" s="10"/>
      <c r="L20" s="10"/>
      <c r="M20" s="4"/>
      <c r="P20" s="25"/>
      <c r="Q20" s="8"/>
      <c r="R20" s="8"/>
      <c r="S20" s="8"/>
    </row>
    <row r="21" spans="1:19" ht="220" customHeight="1" x14ac:dyDescent="0.2">
      <c r="A21" s="4"/>
      <c r="B21" s="4"/>
      <c r="C21" s="4"/>
      <c r="D21" s="4"/>
      <c r="E21" s="12"/>
      <c r="F21" s="12"/>
      <c r="G21" s="4"/>
      <c r="H21" s="4"/>
      <c r="I21" s="4"/>
      <c r="J21" s="4"/>
      <c r="K21" s="10"/>
      <c r="L21" s="10"/>
      <c r="M21" s="4"/>
      <c r="P21" s="25"/>
      <c r="Q21" s="8"/>
      <c r="R21" s="8"/>
      <c r="S21" s="8"/>
    </row>
    <row r="22" spans="1:19" ht="220" customHeight="1" x14ac:dyDescent="0.2">
      <c r="A22" s="4"/>
      <c r="B22" s="4"/>
      <c r="C22" s="4"/>
      <c r="D22" s="4"/>
      <c r="E22" s="12"/>
      <c r="F22" s="12"/>
      <c r="G22" s="4"/>
      <c r="H22" s="4"/>
      <c r="I22" s="4"/>
      <c r="J22" s="4"/>
      <c r="K22" s="10"/>
      <c r="L22" s="10"/>
      <c r="M22" s="4"/>
      <c r="P22" s="25"/>
      <c r="Q22" s="8"/>
      <c r="R22" s="8"/>
      <c r="S22" s="8"/>
    </row>
    <row r="23" spans="1:19" s="1" customFormat="1" ht="220" customHeight="1" x14ac:dyDescent="0.2">
      <c r="E23" s="11"/>
      <c r="F23" s="11"/>
      <c r="K23" s="32"/>
      <c r="L23" s="32"/>
    </row>
    <row r="24" spans="1:19" s="1" customFormat="1" ht="16" hidden="1" x14ac:dyDescent="0.2">
      <c r="E24" s="11"/>
      <c r="F24" s="11"/>
      <c r="K24" s="32"/>
      <c r="L24" s="32"/>
    </row>
    <row r="25" spans="1:19" s="1" customFormat="1" ht="16" hidden="1" x14ac:dyDescent="0.2">
      <c r="E25" s="11"/>
      <c r="F25" s="11"/>
      <c r="K25" s="32"/>
      <c r="L25" s="32"/>
    </row>
    <row r="26" spans="1:19" s="1" customFormat="1" ht="16" hidden="1" x14ac:dyDescent="0.2">
      <c r="E26" s="11"/>
      <c r="F26" s="11"/>
      <c r="I26" s="1" t="s">
        <v>3</v>
      </c>
      <c r="K26" s="32"/>
      <c r="L26" s="32"/>
    </row>
    <row r="27" spans="1:19" s="1" customFormat="1" ht="16" hidden="1" x14ac:dyDescent="0.2">
      <c r="E27" s="11"/>
      <c r="F27" s="11"/>
      <c r="K27" s="32"/>
      <c r="L27" s="32"/>
    </row>
    <row r="28" spans="1:19" s="1" customFormat="1" ht="16" hidden="1" x14ac:dyDescent="0.2">
      <c r="E28" s="11"/>
      <c r="F28" s="11"/>
      <c r="K28" s="32"/>
      <c r="L28" s="32"/>
    </row>
    <row r="29" spans="1:19" s="1" customFormat="1" ht="16" hidden="1" customHeight="1" x14ac:dyDescent="0.2">
      <c r="E29" s="11"/>
      <c r="F29" s="11"/>
      <c r="K29" s="32"/>
      <c r="L29" s="32"/>
    </row>
    <row r="30" spans="1:19" s="1" customFormat="1" ht="16" hidden="1" customHeight="1" x14ac:dyDescent="0.2">
      <c r="E30" s="11"/>
      <c r="F30" s="11"/>
      <c r="K30" s="32"/>
      <c r="L30" s="32"/>
    </row>
    <row r="31" spans="1:19" s="1" customFormat="1" ht="16" hidden="1" customHeight="1" x14ac:dyDescent="0.2">
      <c r="E31" s="11"/>
      <c r="F31" s="11"/>
      <c r="K31" s="32"/>
      <c r="L31" s="32"/>
    </row>
    <row r="32" spans="1:19" s="1" customFormat="1" ht="16" hidden="1" customHeight="1" x14ac:dyDescent="0.2">
      <c r="E32" s="11"/>
      <c r="F32" s="11"/>
      <c r="K32" s="32"/>
      <c r="L32" s="32"/>
    </row>
    <row r="33" spans="5:12" s="1" customFormat="1" ht="16" hidden="1" customHeight="1" x14ac:dyDescent="0.2">
      <c r="E33" s="11"/>
      <c r="F33" s="11"/>
      <c r="K33" s="32"/>
      <c r="L33" s="32"/>
    </row>
    <row r="34" spans="5:12" s="1" customFormat="1" ht="16" hidden="1" customHeight="1" x14ac:dyDescent="0.2">
      <c r="E34" s="11"/>
      <c r="F34" s="11"/>
      <c r="K34" s="32"/>
      <c r="L34" s="32"/>
    </row>
    <row r="35" spans="5:12" s="1" customFormat="1" ht="16" hidden="1" customHeight="1" x14ac:dyDescent="0.2">
      <c r="E35" s="11"/>
      <c r="F35" s="11"/>
      <c r="K35" s="32"/>
      <c r="L35" s="32"/>
    </row>
    <row r="36" spans="5:12" s="1" customFormat="1" ht="16" hidden="1" customHeight="1" x14ac:dyDescent="0.2">
      <c r="E36" s="11"/>
      <c r="F36" s="11"/>
      <c r="K36" s="32"/>
      <c r="L36" s="32"/>
    </row>
    <row r="37" spans="5:12" s="1" customFormat="1" ht="16" hidden="1" customHeight="1" x14ac:dyDescent="0.2">
      <c r="E37" s="11"/>
      <c r="F37" s="11"/>
      <c r="K37" s="32"/>
      <c r="L37" s="32"/>
    </row>
    <row r="38" spans="5:12" s="1" customFormat="1" ht="16" hidden="1" customHeight="1" x14ac:dyDescent="0.2">
      <c r="E38" s="11"/>
      <c r="F38" s="11"/>
      <c r="K38" s="32"/>
      <c r="L38" s="32"/>
    </row>
    <row r="39" spans="5:12" s="1" customFormat="1" ht="16" hidden="1" customHeight="1" x14ac:dyDescent="0.2">
      <c r="E39" s="11"/>
      <c r="F39" s="11"/>
      <c r="K39" s="32"/>
      <c r="L39" s="32"/>
    </row>
    <row r="40" spans="5:12" s="1" customFormat="1" ht="16" hidden="1" customHeight="1" x14ac:dyDescent="0.2">
      <c r="E40" s="11"/>
      <c r="F40" s="11"/>
      <c r="K40" s="32"/>
      <c r="L40" s="32"/>
    </row>
    <row r="41" spans="5:12" s="1" customFormat="1" ht="16" hidden="1" customHeight="1" x14ac:dyDescent="0.2">
      <c r="E41" s="11"/>
      <c r="F41" s="11"/>
      <c r="K41" s="32"/>
      <c r="L41" s="32"/>
    </row>
    <row r="42" spans="5:12" s="1" customFormat="1" ht="16" hidden="1" customHeight="1" x14ac:dyDescent="0.2">
      <c r="E42" s="11"/>
      <c r="F42" s="11"/>
      <c r="K42" s="32"/>
      <c r="L42" s="32"/>
    </row>
  </sheetData>
  <mergeCells count="12">
    <mergeCell ref="A14:XFD18"/>
    <mergeCell ref="A10:D10"/>
    <mergeCell ref="E10:N10"/>
    <mergeCell ref="A3:N3"/>
    <mergeCell ref="A6:D6"/>
    <mergeCell ref="A8:D8"/>
    <mergeCell ref="E8:G8"/>
    <mergeCell ref="I8:K8"/>
    <mergeCell ref="L8:N8"/>
    <mergeCell ref="E6:I6"/>
    <mergeCell ref="J6:K6"/>
    <mergeCell ref="M6:N6"/>
  </mergeCells>
  <phoneticPr fontId="1" type="noConversion"/>
  <conditionalFormatting sqref="J6:N6">
    <cfRule type="containsErrors" dxfId="2" priority="1">
      <formula>ISERROR(J6)</formula>
    </cfRule>
  </conditionalFormatting>
  <dataValidations count="2">
    <dataValidation type="list" allowBlank="1" showInputMessage="1" showErrorMessage="1" sqref="E11:M11" xr:uid="{00000000-0002-0000-0600-000000000000}">
      <formula1>$Q$2:$Q$4</formula1>
    </dataValidation>
    <dataValidation type="list" allowBlank="1" showInputMessage="1" showErrorMessage="1" sqref="E9:G9" xr:uid="{00000000-0002-0000-0600-000001000000}">
      <formula1>$Q$2:$Q$3</formula1>
    </dataValidation>
  </dataValidations>
  <pageMargins left="0.74685039370078743" right="0.35000000000000003" top="0.6100000000000001" bottom="0.6100000000000001" header="0.5" footer="0.5"/>
  <pageSetup paperSize="0" scale="5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tint="0.249977111117893"/>
    <pageSetUpPr fitToPage="1"/>
  </sheetPr>
  <dimension ref="A1:AI185"/>
  <sheetViews>
    <sheetView zoomScale="115" zoomScaleNormal="115" zoomScalePageLayoutView="115" workbookViewId="0">
      <selection activeCell="H8" sqref="H8:T8"/>
    </sheetView>
  </sheetViews>
  <sheetFormatPr baseColWidth="10" defaultColWidth="0" defaultRowHeight="15" customHeight="1" x14ac:dyDescent="0.2"/>
  <cols>
    <col min="1" max="1" width="4.6640625" style="74" customWidth="1"/>
    <col min="2" max="21" width="4.6640625" style="72" customWidth="1"/>
    <col min="22" max="22" width="4.6640625" style="71" hidden="1" customWidth="1"/>
    <col min="23" max="33" width="4.6640625" style="72" hidden="1" customWidth="1"/>
    <col min="34" max="34" width="4.6640625" style="71" hidden="1" customWidth="1"/>
    <col min="35" max="35" width="4.6640625" style="74" customWidth="1"/>
    <col min="36" max="16384" width="4.6640625" style="72" hidden="1"/>
  </cols>
  <sheetData>
    <row r="1" spans="2:33" ht="15" customHeight="1" x14ac:dyDescent="0.2">
      <c r="B1" s="70"/>
      <c r="C1" s="70"/>
      <c r="D1" s="70"/>
      <c r="E1" s="70"/>
      <c r="F1" s="70"/>
      <c r="G1" s="70"/>
      <c r="H1" s="70"/>
      <c r="I1" s="70"/>
      <c r="J1" s="70"/>
      <c r="K1" s="70"/>
      <c r="L1" s="70"/>
      <c r="M1" s="70"/>
      <c r="N1" s="70"/>
      <c r="O1" s="70"/>
      <c r="P1" s="70"/>
      <c r="Q1" s="70"/>
      <c r="R1" s="70"/>
      <c r="S1" s="70"/>
      <c r="T1" s="70"/>
      <c r="U1" s="70"/>
    </row>
    <row r="2" spans="2:33" ht="15" customHeight="1" x14ac:dyDescent="0.2">
      <c r="B2" s="70"/>
      <c r="C2" s="455" t="s">
        <v>114</v>
      </c>
      <c r="D2" s="455"/>
      <c r="E2" s="455"/>
      <c r="F2" s="455"/>
      <c r="G2" s="455"/>
      <c r="H2" s="455"/>
      <c r="I2" s="455"/>
      <c r="J2" s="455"/>
      <c r="K2" s="455"/>
      <c r="L2" s="455"/>
      <c r="M2" s="455"/>
      <c r="N2" s="455"/>
      <c r="O2" s="455"/>
      <c r="P2" s="455"/>
      <c r="Q2" s="455"/>
      <c r="R2" s="455"/>
      <c r="S2" s="70"/>
      <c r="T2" s="70"/>
      <c r="U2" s="70"/>
    </row>
    <row r="3" spans="2:33" ht="15" customHeight="1" x14ac:dyDescent="0.2">
      <c r="B3" s="70"/>
      <c r="C3" s="456" t="s">
        <v>347</v>
      </c>
      <c r="D3" s="456"/>
      <c r="E3" s="456"/>
      <c r="F3" s="456"/>
      <c r="G3" s="456"/>
      <c r="H3" s="456"/>
      <c r="I3" s="456"/>
      <c r="J3" s="456"/>
      <c r="K3" s="456"/>
      <c r="L3" s="456"/>
      <c r="M3" s="456"/>
      <c r="N3" s="456"/>
      <c r="O3" s="456"/>
      <c r="P3" s="456"/>
      <c r="Q3" s="456"/>
      <c r="R3" s="456"/>
      <c r="S3" s="88"/>
      <c r="T3" s="88"/>
      <c r="U3" s="70"/>
    </row>
    <row r="4" spans="2:33" ht="15" customHeight="1" x14ac:dyDescent="0.2">
      <c r="B4" s="70"/>
      <c r="C4" s="457" t="s">
        <v>218</v>
      </c>
      <c r="D4" s="457"/>
      <c r="E4" s="457"/>
      <c r="F4" s="457"/>
      <c r="G4" s="457"/>
      <c r="H4" s="457"/>
      <c r="I4" s="457"/>
      <c r="J4" s="457"/>
      <c r="K4" s="457"/>
      <c r="L4" s="457"/>
      <c r="M4" s="457"/>
      <c r="N4" s="457"/>
      <c r="O4" s="457"/>
      <c r="P4" s="457"/>
      <c r="Q4" s="457"/>
      <c r="R4" s="457"/>
      <c r="S4" s="70"/>
      <c r="T4" s="70"/>
      <c r="U4" s="70"/>
    </row>
    <row r="5" spans="2:33" ht="15" customHeight="1" x14ac:dyDescent="0.2">
      <c r="B5" s="458"/>
      <c r="C5" s="458"/>
      <c r="D5" s="458"/>
      <c r="E5" s="458"/>
      <c r="F5" s="458"/>
      <c r="G5" s="458"/>
      <c r="H5" s="458"/>
      <c r="I5" s="458"/>
      <c r="J5" s="458"/>
      <c r="K5" s="458"/>
      <c r="L5" s="458"/>
      <c r="M5" s="458"/>
      <c r="N5" s="458"/>
      <c r="O5" s="458"/>
      <c r="P5" s="458"/>
      <c r="Q5" s="458"/>
      <c r="R5" s="458"/>
      <c r="S5" s="458"/>
      <c r="T5" s="458"/>
      <c r="U5" s="458"/>
    </row>
    <row r="6" spans="2:33" ht="15" customHeight="1" x14ac:dyDescent="0.2">
      <c r="B6" s="89"/>
      <c r="C6" s="459" t="s">
        <v>115</v>
      </c>
      <c r="D6" s="459"/>
      <c r="E6" s="459"/>
      <c r="F6" s="459"/>
      <c r="G6" s="459"/>
      <c r="H6" s="459"/>
      <c r="I6" s="459"/>
      <c r="J6" s="459"/>
      <c r="K6" s="459"/>
      <c r="L6" s="459"/>
      <c r="M6" s="459"/>
      <c r="N6" s="459"/>
      <c r="O6" s="459"/>
      <c r="P6" s="459"/>
      <c r="Q6" s="459"/>
      <c r="R6" s="459"/>
      <c r="S6" s="459"/>
      <c r="T6" s="459"/>
      <c r="U6" s="70"/>
    </row>
    <row r="7" spans="2:33" ht="15" customHeight="1" x14ac:dyDescent="0.2">
      <c r="B7" s="70"/>
      <c r="C7" s="70"/>
      <c r="D7" s="70"/>
      <c r="E7" s="70"/>
      <c r="F7" s="70"/>
      <c r="G7" s="70"/>
      <c r="H7" s="70"/>
      <c r="I7" s="70"/>
      <c r="J7" s="70"/>
      <c r="K7" s="70"/>
      <c r="L7" s="70"/>
      <c r="M7" s="70"/>
      <c r="N7" s="70"/>
      <c r="O7" s="70"/>
      <c r="P7" s="70"/>
      <c r="Q7" s="70"/>
      <c r="R7" s="70"/>
      <c r="S7" s="70"/>
      <c r="T7" s="70"/>
      <c r="U7" s="70"/>
    </row>
    <row r="8" spans="2:33" ht="15" customHeight="1" x14ac:dyDescent="0.2">
      <c r="B8" s="70"/>
      <c r="C8" s="84" t="s">
        <v>179</v>
      </c>
      <c r="D8" s="90"/>
      <c r="E8" s="90"/>
      <c r="F8" s="90"/>
      <c r="G8" s="90"/>
      <c r="H8" s="452"/>
      <c r="I8" s="452"/>
      <c r="J8" s="452"/>
      <c r="K8" s="452"/>
      <c r="L8" s="452"/>
      <c r="M8" s="452"/>
      <c r="N8" s="452"/>
      <c r="O8" s="452"/>
      <c r="P8" s="452"/>
      <c r="Q8" s="452"/>
      <c r="R8" s="452"/>
      <c r="S8" s="452"/>
      <c r="T8" s="452"/>
      <c r="U8" s="70"/>
    </row>
    <row r="9" spans="2:33" ht="15" customHeight="1" x14ac:dyDescent="0.2">
      <c r="B9" s="70"/>
      <c r="C9" s="84" t="s">
        <v>191</v>
      </c>
      <c r="D9" s="90"/>
      <c r="E9" s="90"/>
      <c r="F9" s="90"/>
      <c r="G9" s="90"/>
      <c r="H9" s="91"/>
      <c r="I9" s="91"/>
      <c r="J9" s="454" t="e">
        <f>#REF!</f>
        <v>#REF!</v>
      </c>
      <c r="K9" s="454"/>
      <c r="L9" s="454"/>
      <c r="M9" s="91"/>
      <c r="N9" s="92" t="s">
        <v>190</v>
      </c>
      <c r="O9" s="91"/>
      <c r="P9" s="454" t="e">
        <f>#REF!</f>
        <v>#REF!</v>
      </c>
      <c r="Q9" s="454"/>
      <c r="R9" s="454"/>
      <c r="S9" s="91"/>
      <c r="T9" s="91"/>
      <c r="U9" s="70"/>
    </row>
    <row r="10" spans="2:33" ht="13" x14ac:dyDescent="0.2">
      <c r="B10" s="70"/>
      <c r="C10" s="84" t="s">
        <v>116</v>
      </c>
      <c r="D10" s="90"/>
      <c r="E10" s="90"/>
      <c r="F10" s="90"/>
      <c r="G10" s="90"/>
      <c r="H10" s="452"/>
      <c r="I10" s="452"/>
      <c r="J10" s="452"/>
      <c r="K10" s="452"/>
      <c r="L10" s="452"/>
      <c r="M10" s="452"/>
      <c r="N10" s="452"/>
      <c r="O10" s="452"/>
      <c r="P10" s="452"/>
      <c r="Q10" s="452"/>
      <c r="R10" s="452"/>
      <c r="S10" s="452"/>
      <c r="T10" s="452"/>
      <c r="U10" s="70"/>
    </row>
    <row r="11" spans="2:33" ht="15" customHeight="1" x14ac:dyDescent="0.2">
      <c r="B11" s="70"/>
      <c r="C11" s="84" t="s">
        <v>95</v>
      </c>
      <c r="D11" s="90"/>
      <c r="E11" s="90"/>
      <c r="F11" s="90"/>
      <c r="G11" s="90"/>
      <c r="H11" s="452" t="s">
        <v>117</v>
      </c>
      <c r="I11" s="452"/>
      <c r="J11" s="452"/>
      <c r="K11" s="452"/>
      <c r="L11" s="452"/>
      <c r="M11" s="452"/>
      <c r="N11" s="452"/>
      <c r="O11" s="452"/>
      <c r="P11" s="452"/>
      <c r="Q11" s="452"/>
      <c r="R11" s="452"/>
      <c r="S11" s="452"/>
      <c r="T11" s="452"/>
      <c r="U11" s="70"/>
    </row>
    <row r="12" spans="2:33" ht="15" customHeight="1" x14ac:dyDescent="0.2">
      <c r="B12" s="70"/>
      <c r="C12" s="70"/>
      <c r="D12" s="70"/>
      <c r="E12" s="70"/>
      <c r="F12" s="70"/>
      <c r="G12" s="70"/>
      <c r="H12" s="70"/>
      <c r="I12" s="70"/>
      <c r="J12" s="70"/>
      <c r="K12" s="70"/>
      <c r="L12" s="70"/>
      <c r="M12" s="70"/>
      <c r="N12" s="70"/>
      <c r="O12" s="70"/>
      <c r="P12" s="70"/>
      <c r="Q12" s="70"/>
      <c r="R12" s="70"/>
      <c r="S12" s="70"/>
      <c r="T12" s="70"/>
      <c r="U12" s="70"/>
    </row>
    <row r="13" spans="2:33" ht="15" customHeight="1" x14ac:dyDescent="0.2">
      <c r="B13" s="70"/>
      <c r="C13" s="70"/>
      <c r="D13" s="70"/>
      <c r="E13" s="70"/>
      <c r="F13" s="70"/>
      <c r="G13" s="70"/>
      <c r="H13" s="70"/>
      <c r="I13" s="70"/>
      <c r="J13" s="70"/>
      <c r="K13" s="70"/>
      <c r="L13" s="70"/>
      <c r="M13" s="70"/>
      <c r="N13" s="70"/>
      <c r="O13" s="70"/>
      <c r="P13" s="453" t="s">
        <v>119</v>
      </c>
      <c r="Q13" s="453"/>
      <c r="R13" s="453"/>
      <c r="S13" s="453"/>
      <c r="T13" s="453"/>
      <c r="U13" s="70"/>
    </row>
    <row r="14" spans="2:33" ht="15" customHeight="1" x14ac:dyDescent="0.2">
      <c r="B14" s="70"/>
      <c r="C14" s="79" t="s">
        <v>178</v>
      </c>
      <c r="D14" s="80"/>
      <c r="E14" s="80"/>
      <c r="F14" s="80"/>
      <c r="G14" s="80"/>
      <c r="H14" s="80"/>
      <c r="I14" s="80"/>
      <c r="J14" s="80"/>
      <c r="K14" s="80"/>
      <c r="L14" s="81"/>
      <c r="M14" s="81"/>
      <c r="N14" s="81"/>
      <c r="O14" s="81"/>
      <c r="P14" s="82" t="s">
        <v>120</v>
      </c>
      <c r="Q14" s="82" t="s">
        <v>121</v>
      </c>
      <c r="R14" s="82" t="s">
        <v>122</v>
      </c>
      <c r="S14" s="82" t="s">
        <v>123</v>
      </c>
      <c r="T14" s="82" t="s">
        <v>124</v>
      </c>
      <c r="U14" s="70"/>
    </row>
    <row r="15" spans="2:33" ht="15" customHeight="1" x14ac:dyDescent="0.2">
      <c r="B15" s="70"/>
      <c r="C15" s="448" t="s">
        <v>125</v>
      </c>
      <c r="D15" s="448"/>
      <c r="E15" s="448"/>
      <c r="F15" s="448"/>
      <c r="G15" s="448"/>
      <c r="H15" s="448"/>
      <c r="I15" s="448"/>
      <c r="J15" s="448"/>
      <c r="K15" s="448"/>
      <c r="L15" s="448"/>
      <c r="M15" s="448"/>
      <c r="N15" s="448"/>
      <c r="O15" s="448"/>
      <c r="P15" s="73"/>
      <c r="Q15" s="73"/>
      <c r="R15" s="73"/>
      <c r="S15" s="73"/>
      <c r="T15" s="73"/>
      <c r="U15" s="70"/>
      <c r="W15" s="93">
        <v>3</v>
      </c>
      <c r="X15" s="94">
        <f t="shared" ref="X15:AB30" si="0">IF(P15="x",1,0)</f>
        <v>0</v>
      </c>
      <c r="Y15" s="94">
        <f t="shared" si="0"/>
        <v>0</v>
      </c>
      <c r="Z15" s="94">
        <f t="shared" si="0"/>
        <v>0</v>
      </c>
      <c r="AA15" s="94">
        <f t="shared" si="0"/>
        <v>0</v>
      </c>
      <c r="AB15" s="94">
        <f t="shared" si="0"/>
        <v>0</v>
      </c>
      <c r="AC15" s="95">
        <f t="shared" ref="AC15:AC38" si="1">4*(W15*X15)</f>
        <v>0</v>
      </c>
      <c r="AD15" s="95">
        <f t="shared" ref="AD15:AD38" si="2">3*(W15*Y15)</f>
        <v>0</v>
      </c>
      <c r="AE15" s="95">
        <f t="shared" ref="AE15:AE38" si="3">2*(W15*Z15)</f>
        <v>0</v>
      </c>
      <c r="AF15" s="95">
        <f t="shared" ref="AF15:AF38" si="4">+W15*AA15</f>
        <v>0</v>
      </c>
      <c r="AG15" s="95">
        <v>0</v>
      </c>
    </row>
    <row r="16" spans="2:33" ht="15" customHeight="1" x14ac:dyDescent="0.2">
      <c r="B16" s="70"/>
      <c r="C16" s="448" t="s">
        <v>126</v>
      </c>
      <c r="D16" s="448"/>
      <c r="E16" s="448"/>
      <c r="F16" s="448"/>
      <c r="G16" s="448"/>
      <c r="H16" s="448"/>
      <c r="I16" s="448"/>
      <c r="J16" s="448"/>
      <c r="K16" s="448"/>
      <c r="L16" s="448"/>
      <c r="M16" s="448"/>
      <c r="N16" s="448"/>
      <c r="O16" s="448"/>
      <c r="P16" s="73"/>
      <c r="Q16" s="73"/>
      <c r="R16" s="73"/>
      <c r="S16" s="73"/>
      <c r="T16" s="73"/>
      <c r="U16" s="70"/>
      <c r="W16" s="93">
        <v>1</v>
      </c>
      <c r="X16" s="94">
        <f t="shared" si="0"/>
        <v>0</v>
      </c>
      <c r="Y16" s="94">
        <f t="shared" si="0"/>
        <v>0</v>
      </c>
      <c r="Z16" s="94">
        <f t="shared" si="0"/>
        <v>0</v>
      </c>
      <c r="AA16" s="94">
        <f t="shared" si="0"/>
        <v>0</v>
      </c>
      <c r="AB16" s="94">
        <f t="shared" si="0"/>
        <v>0</v>
      </c>
      <c r="AC16" s="95">
        <f t="shared" si="1"/>
        <v>0</v>
      </c>
      <c r="AD16" s="95">
        <f t="shared" si="2"/>
        <v>0</v>
      </c>
      <c r="AE16" s="95">
        <f t="shared" si="3"/>
        <v>0</v>
      </c>
      <c r="AF16" s="95">
        <f t="shared" si="4"/>
        <v>0</v>
      </c>
      <c r="AG16" s="95">
        <v>0</v>
      </c>
    </row>
    <row r="17" spans="2:33" ht="15" customHeight="1" x14ac:dyDescent="0.2">
      <c r="B17" s="70"/>
      <c r="C17" s="448" t="s">
        <v>127</v>
      </c>
      <c r="D17" s="448"/>
      <c r="E17" s="448"/>
      <c r="F17" s="448"/>
      <c r="G17" s="448"/>
      <c r="H17" s="448"/>
      <c r="I17" s="448"/>
      <c r="J17" s="448"/>
      <c r="K17" s="448"/>
      <c r="L17" s="448"/>
      <c r="M17" s="448"/>
      <c r="N17" s="448"/>
      <c r="O17" s="448"/>
      <c r="P17" s="73"/>
      <c r="Q17" s="73"/>
      <c r="R17" s="73"/>
      <c r="S17" s="73"/>
      <c r="T17" s="73"/>
      <c r="U17" s="70"/>
      <c r="W17" s="93">
        <v>5</v>
      </c>
      <c r="X17" s="94">
        <f t="shared" si="0"/>
        <v>0</v>
      </c>
      <c r="Y17" s="94">
        <f t="shared" si="0"/>
        <v>0</v>
      </c>
      <c r="Z17" s="94">
        <f t="shared" si="0"/>
        <v>0</v>
      </c>
      <c r="AA17" s="94">
        <f t="shared" si="0"/>
        <v>0</v>
      </c>
      <c r="AB17" s="94">
        <f t="shared" si="0"/>
        <v>0</v>
      </c>
      <c r="AC17" s="95">
        <f t="shared" si="1"/>
        <v>0</v>
      </c>
      <c r="AD17" s="95">
        <f t="shared" si="2"/>
        <v>0</v>
      </c>
      <c r="AE17" s="95">
        <f t="shared" si="3"/>
        <v>0</v>
      </c>
      <c r="AF17" s="95">
        <f t="shared" si="4"/>
        <v>0</v>
      </c>
      <c r="AG17" s="95">
        <v>0</v>
      </c>
    </row>
    <row r="18" spans="2:33" ht="15" customHeight="1" x14ac:dyDescent="0.2">
      <c r="B18" s="70"/>
      <c r="C18" s="448" t="s">
        <v>128</v>
      </c>
      <c r="D18" s="448"/>
      <c r="E18" s="448"/>
      <c r="F18" s="448"/>
      <c r="G18" s="448"/>
      <c r="H18" s="448"/>
      <c r="I18" s="448"/>
      <c r="J18" s="448"/>
      <c r="K18" s="448"/>
      <c r="L18" s="448"/>
      <c r="M18" s="448"/>
      <c r="N18" s="448"/>
      <c r="O18" s="448"/>
      <c r="P18" s="73"/>
      <c r="Q18" s="73"/>
      <c r="R18" s="73"/>
      <c r="S18" s="73"/>
      <c r="T18" s="73"/>
      <c r="U18" s="70"/>
      <c r="W18" s="93">
        <v>1</v>
      </c>
      <c r="X18" s="94">
        <f t="shared" si="0"/>
        <v>0</v>
      </c>
      <c r="Y18" s="94">
        <f t="shared" si="0"/>
        <v>0</v>
      </c>
      <c r="Z18" s="94">
        <f t="shared" si="0"/>
        <v>0</v>
      </c>
      <c r="AA18" s="94">
        <f t="shared" si="0"/>
        <v>0</v>
      </c>
      <c r="AB18" s="94">
        <f t="shared" si="0"/>
        <v>0</v>
      </c>
      <c r="AC18" s="95">
        <f t="shared" si="1"/>
        <v>0</v>
      </c>
      <c r="AD18" s="95">
        <f t="shared" si="2"/>
        <v>0</v>
      </c>
      <c r="AE18" s="95">
        <f t="shared" si="3"/>
        <v>0</v>
      </c>
      <c r="AF18" s="95">
        <f t="shared" si="4"/>
        <v>0</v>
      </c>
      <c r="AG18" s="95">
        <v>0</v>
      </c>
    </row>
    <row r="19" spans="2:33" ht="15" customHeight="1" x14ac:dyDescent="0.2">
      <c r="B19" s="70"/>
      <c r="C19" s="448" t="s">
        <v>129</v>
      </c>
      <c r="D19" s="448"/>
      <c r="E19" s="448"/>
      <c r="F19" s="448"/>
      <c r="G19" s="448"/>
      <c r="H19" s="448"/>
      <c r="I19" s="448"/>
      <c r="J19" s="448"/>
      <c r="K19" s="448"/>
      <c r="L19" s="448"/>
      <c r="M19" s="448"/>
      <c r="N19" s="448"/>
      <c r="O19" s="448"/>
      <c r="P19" s="73"/>
      <c r="Q19" s="73"/>
      <c r="R19" s="73"/>
      <c r="S19" s="73"/>
      <c r="T19" s="73"/>
      <c r="U19" s="70"/>
      <c r="W19" s="93">
        <v>15</v>
      </c>
      <c r="X19" s="94">
        <f t="shared" si="0"/>
        <v>0</v>
      </c>
      <c r="Y19" s="94">
        <f t="shared" si="0"/>
        <v>0</v>
      </c>
      <c r="Z19" s="94">
        <f t="shared" si="0"/>
        <v>0</v>
      </c>
      <c r="AA19" s="94">
        <f t="shared" si="0"/>
        <v>0</v>
      </c>
      <c r="AB19" s="94">
        <f t="shared" si="0"/>
        <v>0</v>
      </c>
      <c r="AC19" s="95">
        <f t="shared" si="1"/>
        <v>0</v>
      </c>
      <c r="AD19" s="95">
        <f t="shared" si="2"/>
        <v>0</v>
      </c>
      <c r="AE19" s="95">
        <f t="shared" si="3"/>
        <v>0</v>
      </c>
      <c r="AF19" s="95">
        <f t="shared" si="4"/>
        <v>0</v>
      </c>
      <c r="AG19" s="95">
        <v>0</v>
      </c>
    </row>
    <row r="20" spans="2:33" ht="15" customHeight="1" x14ac:dyDescent="0.2">
      <c r="B20" s="70"/>
      <c r="C20" s="448" t="s">
        <v>130</v>
      </c>
      <c r="D20" s="448"/>
      <c r="E20" s="448"/>
      <c r="F20" s="448"/>
      <c r="G20" s="448"/>
      <c r="H20" s="448"/>
      <c r="I20" s="448"/>
      <c r="J20" s="448"/>
      <c r="K20" s="448"/>
      <c r="L20" s="448"/>
      <c r="M20" s="448"/>
      <c r="N20" s="448"/>
      <c r="O20" s="448"/>
      <c r="P20" s="73"/>
      <c r="Q20" s="73"/>
      <c r="R20" s="73"/>
      <c r="S20" s="73"/>
      <c r="T20" s="73"/>
      <c r="U20" s="70"/>
      <c r="W20" s="93">
        <v>1</v>
      </c>
      <c r="X20" s="94">
        <f t="shared" si="0"/>
        <v>0</v>
      </c>
      <c r="Y20" s="94">
        <f t="shared" si="0"/>
        <v>0</v>
      </c>
      <c r="Z20" s="94">
        <f t="shared" si="0"/>
        <v>0</v>
      </c>
      <c r="AA20" s="94">
        <f t="shared" si="0"/>
        <v>0</v>
      </c>
      <c r="AB20" s="94">
        <f t="shared" si="0"/>
        <v>0</v>
      </c>
      <c r="AC20" s="95">
        <f t="shared" si="1"/>
        <v>0</v>
      </c>
      <c r="AD20" s="95">
        <f t="shared" si="2"/>
        <v>0</v>
      </c>
      <c r="AE20" s="95">
        <f t="shared" si="3"/>
        <v>0</v>
      </c>
      <c r="AF20" s="95">
        <f t="shared" si="4"/>
        <v>0</v>
      </c>
      <c r="AG20" s="95">
        <v>0</v>
      </c>
    </row>
    <row r="21" spans="2:33" ht="15" customHeight="1" x14ac:dyDescent="0.2">
      <c r="B21" s="70"/>
      <c r="C21" s="448" t="s">
        <v>131</v>
      </c>
      <c r="D21" s="448"/>
      <c r="E21" s="448"/>
      <c r="F21" s="448"/>
      <c r="G21" s="448"/>
      <c r="H21" s="448"/>
      <c r="I21" s="448"/>
      <c r="J21" s="448"/>
      <c r="K21" s="448"/>
      <c r="L21" s="448"/>
      <c r="M21" s="448"/>
      <c r="N21" s="448"/>
      <c r="O21" s="448"/>
      <c r="P21" s="73"/>
      <c r="Q21" s="73"/>
      <c r="R21" s="73"/>
      <c r="S21" s="73"/>
      <c r="T21" s="73"/>
      <c r="U21" s="70"/>
      <c r="W21" s="96"/>
      <c r="X21" s="97">
        <f t="shared" si="0"/>
        <v>0</v>
      </c>
      <c r="Y21" s="97">
        <f t="shared" si="0"/>
        <v>0</v>
      </c>
      <c r="Z21" s="97"/>
      <c r="AA21" s="97"/>
      <c r="AB21" s="97"/>
      <c r="AC21" s="98">
        <f t="shared" si="1"/>
        <v>0</v>
      </c>
      <c r="AD21" s="98">
        <f t="shared" si="2"/>
        <v>0</v>
      </c>
      <c r="AE21" s="98"/>
      <c r="AF21" s="98"/>
      <c r="AG21" s="98"/>
    </row>
    <row r="22" spans="2:33" ht="15" customHeight="1" x14ac:dyDescent="0.2">
      <c r="B22" s="70"/>
      <c r="C22" s="448" t="s">
        <v>132</v>
      </c>
      <c r="D22" s="448"/>
      <c r="E22" s="448"/>
      <c r="F22" s="448"/>
      <c r="G22" s="448"/>
      <c r="H22" s="448"/>
      <c r="I22" s="448"/>
      <c r="J22" s="448"/>
      <c r="K22" s="448"/>
      <c r="L22" s="448"/>
      <c r="M22" s="448"/>
      <c r="N22" s="448"/>
      <c r="O22" s="448"/>
      <c r="P22" s="73"/>
      <c r="Q22" s="73"/>
      <c r="R22" s="73"/>
      <c r="S22" s="73"/>
      <c r="T22" s="73"/>
      <c r="U22" s="70"/>
      <c r="W22" s="93">
        <v>5</v>
      </c>
      <c r="X22" s="94">
        <f t="shared" si="0"/>
        <v>0</v>
      </c>
      <c r="Y22" s="94">
        <f t="shared" si="0"/>
        <v>0</v>
      </c>
      <c r="Z22" s="94">
        <f t="shared" si="0"/>
        <v>0</v>
      </c>
      <c r="AA22" s="94">
        <f t="shared" si="0"/>
        <v>0</v>
      </c>
      <c r="AB22" s="94">
        <f t="shared" si="0"/>
        <v>0</v>
      </c>
      <c r="AC22" s="95">
        <f t="shared" si="1"/>
        <v>0</v>
      </c>
      <c r="AD22" s="95">
        <f t="shared" si="2"/>
        <v>0</v>
      </c>
      <c r="AE22" s="95">
        <f t="shared" si="3"/>
        <v>0</v>
      </c>
      <c r="AF22" s="95">
        <f t="shared" si="4"/>
        <v>0</v>
      </c>
      <c r="AG22" s="95">
        <v>0</v>
      </c>
    </row>
    <row r="23" spans="2:33" ht="15" customHeight="1" x14ac:dyDescent="0.2">
      <c r="B23" s="70"/>
      <c r="C23" s="448" t="s">
        <v>133</v>
      </c>
      <c r="D23" s="448"/>
      <c r="E23" s="448"/>
      <c r="F23" s="448"/>
      <c r="G23" s="448"/>
      <c r="H23" s="448"/>
      <c r="I23" s="448"/>
      <c r="J23" s="448"/>
      <c r="K23" s="448"/>
      <c r="L23" s="448"/>
      <c r="M23" s="448"/>
      <c r="N23" s="448"/>
      <c r="O23" s="448"/>
      <c r="P23" s="73"/>
      <c r="Q23" s="73"/>
      <c r="R23" s="73"/>
      <c r="S23" s="73"/>
      <c r="T23" s="73"/>
      <c r="U23" s="70"/>
      <c r="W23" s="93">
        <v>1</v>
      </c>
      <c r="X23" s="94">
        <f t="shared" si="0"/>
        <v>0</v>
      </c>
      <c r="Y23" s="94">
        <f t="shared" si="0"/>
        <v>0</v>
      </c>
      <c r="Z23" s="94">
        <f t="shared" si="0"/>
        <v>0</v>
      </c>
      <c r="AA23" s="94">
        <f t="shared" si="0"/>
        <v>0</v>
      </c>
      <c r="AB23" s="94">
        <f t="shared" si="0"/>
        <v>0</v>
      </c>
      <c r="AC23" s="95">
        <f t="shared" si="1"/>
        <v>0</v>
      </c>
      <c r="AD23" s="95">
        <f t="shared" si="2"/>
        <v>0</v>
      </c>
      <c r="AE23" s="95">
        <f t="shared" si="3"/>
        <v>0</v>
      </c>
      <c r="AF23" s="95">
        <f t="shared" si="4"/>
        <v>0</v>
      </c>
      <c r="AG23" s="95">
        <v>0</v>
      </c>
    </row>
    <row r="24" spans="2:33" ht="15" customHeight="1" x14ac:dyDescent="0.2">
      <c r="B24" s="70"/>
      <c r="C24" s="448" t="s">
        <v>134</v>
      </c>
      <c r="D24" s="448"/>
      <c r="E24" s="448"/>
      <c r="F24" s="448"/>
      <c r="G24" s="448"/>
      <c r="H24" s="448"/>
      <c r="I24" s="448"/>
      <c r="J24" s="448"/>
      <c r="K24" s="448"/>
      <c r="L24" s="448"/>
      <c r="M24" s="448"/>
      <c r="N24" s="448"/>
      <c r="O24" s="448"/>
      <c r="P24" s="73"/>
      <c r="Q24" s="73"/>
      <c r="R24" s="73"/>
      <c r="S24" s="73"/>
      <c r="T24" s="73"/>
      <c r="U24" s="70"/>
      <c r="W24" s="93">
        <v>5</v>
      </c>
      <c r="X24" s="94">
        <f t="shared" si="0"/>
        <v>0</v>
      </c>
      <c r="Y24" s="94">
        <f t="shared" si="0"/>
        <v>0</v>
      </c>
      <c r="Z24" s="94">
        <f t="shared" si="0"/>
        <v>0</v>
      </c>
      <c r="AA24" s="94">
        <f t="shared" si="0"/>
        <v>0</v>
      </c>
      <c r="AB24" s="94">
        <f t="shared" si="0"/>
        <v>0</v>
      </c>
      <c r="AC24" s="95">
        <f t="shared" si="1"/>
        <v>0</v>
      </c>
      <c r="AD24" s="95">
        <f t="shared" si="2"/>
        <v>0</v>
      </c>
      <c r="AE24" s="95">
        <f t="shared" si="3"/>
        <v>0</v>
      </c>
      <c r="AF24" s="95">
        <f t="shared" si="4"/>
        <v>0</v>
      </c>
      <c r="AG24" s="95">
        <v>0</v>
      </c>
    </row>
    <row r="25" spans="2:33" ht="15" customHeight="1" x14ac:dyDescent="0.2">
      <c r="B25" s="70"/>
      <c r="C25" s="448" t="s">
        <v>135</v>
      </c>
      <c r="D25" s="448"/>
      <c r="E25" s="448"/>
      <c r="F25" s="448"/>
      <c r="G25" s="448"/>
      <c r="H25" s="448"/>
      <c r="I25" s="448"/>
      <c r="J25" s="448"/>
      <c r="K25" s="448"/>
      <c r="L25" s="448"/>
      <c r="M25" s="448"/>
      <c r="N25" s="448"/>
      <c r="O25" s="448"/>
      <c r="P25" s="73"/>
      <c r="Q25" s="73"/>
      <c r="R25" s="73"/>
      <c r="S25" s="73"/>
      <c r="T25" s="73"/>
      <c r="U25" s="70"/>
      <c r="W25" s="93">
        <v>15</v>
      </c>
      <c r="X25" s="94">
        <f t="shared" si="0"/>
        <v>0</v>
      </c>
      <c r="Y25" s="94">
        <f t="shared" si="0"/>
        <v>0</v>
      </c>
      <c r="Z25" s="94">
        <f t="shared" si="0"/>
        <v>0</v>
      </c>
      <c r="AA25" s="94">
        <f t="shared" si="0"/>
        <v>0</v>
      </c>
      <c r="AB25" s="94">
        <f t="shared" si="0"/>
        <v>0</v>
      </c>
      <c r="AC25" s="95">
        <f t="shared" si="1"/>
        <v>0</v>
      </c>
      <c r="AD25" s="95">
        <f t="shared" si="2"/>
        <v>0</v>
      </c>
      <c r="AE25" s="95">
        <f t="shared" si="3"/>
        <v>0</v>
      </c>
      <c r="AF25" s="95">
        <f t="shared" si="4"/>
        <v>0</v>
      </c>
      <c r="AG25" s="95">
        <v>0</v>
      </c>
    </row>
    <row r="26" spans="2:33" ht="15" customHeight="1" x14ac:dyDescent="0.2">
      <c r="B26" s="70"/>
      <c r="C26" s="448" t="s">
        <v>136</v>
      </c>
      <c r="D26" s="448"/>
      <c r="E26" s="448"/>
      <c r="F26" s="448"/>
      <c r="G26" s="448"/>
      <c r="H26" s="448"/>
      <c r="I26" s="448"/>
      <c r="J26" s="448"/>
      <c r="K26" s="448"/>
      <c r="L26" s="448"/>
      <c r="M26" s="448"/>
      <c r="N26" s="448"/>
      <c r="O26" s="448"/>
      <c r="P26" s="73"/>
      <c r="Q26" s="73"/>
      <c r="R26" s="73"/>
      <c r="S26" s="73"/>
      <c r="T26" s="73"/>
      <c r="U26" s="70"/>
      <c r="W26" s="93">
        <v>15</v>
      </c>
      <c r="X26" s="94">
        <f t="shared" si="0"/>
        <v>0</v>
      </c>
      <c r="Y26" s="94">
        <f t="shared" si="0"/>
        <v>0</v>
      </c>
      <c r="Z26" s="94">
        <f t="shared" si="0"/>
        <v>0</v>
      </c>
      <c r="AA26" s="94">
        <f t="shared" si="0"/>
        <v>0</v>
      </c>
      <c r="AB26" s="94">
        <f t="shared" si="0"/>
        <v>0</v>
      </c>
      <c r="AC26" s="95">
        <f t="shared" si="1"/>
        <v>0</v>
      </c>
      <c r="AD26" s="95">
        <f t="shared" si="2"/>
        <v>0</v>
      </c>
      <c r="AE26" s="95">
        <f t="shared" si="3"/>
        <v>0</v>
      </c>
      <c r="AF26" s="95">
        <f t="shared" si="4"/>
        <v>0</v>
      </c>
      <c r="AG26" s="95">
        <v>0</v>
      </c>
    </row>
    <row r="27" spans="2:33" ht="15" customHeight="1" x14ac:dyDescent="0.2">
      <c r="B27" s="70"/>
      <c r="C27" s="448" t="s">
        <v>137</v>
      </c>
      <c r="D27" s="448"/>
      <c r="E27" s="448"/>
      <c r="F27" s="448"/>
      <c r="G27" s="448"/>
      <c r="H27" s="448"/>
      <c r="I27" s="448"/>
      <c r="J27" s="448"/>
      <c r="K27" s="448"/>
      <c r="L27" s="448"/>
      <c r="M27" s="448"/>
      <c r="N27" s="448"/>
      <c r="O27" s="448"/>
      <c r="P27" s="73"/>
      <c r="Q27" s="73"/>
      <c r="R27" s="73"/>
      <c r="S27" s="73"/>
      <c r="T27" s="73"/>
      <c r="U27" s="70"/>
      <c r="W27" s="93">
        <v>5</v>
      </c>
      <c r="X27" s="94">
        <f t="shared" si="0"/>
        <v>0</v>
      </c>
      <c r="Y27" s="94">
        <f t="shared" si="0"/>
        <v>0</v>
      </c>
      <c r="Z27" s="94">
        <f t="shared" si="0"/>
        <v>0</v>
      </c>
      <c r="AA27" s="94">
        <f t="shared" si="0"/>
        <v>0</v>
      </c>
      <c r="AB27" s="94">
        <f t="shared" si="0"/>
        <v>0</v>
      </c>
      <c r="AC27" s="95">
        <f t="shared" si="1"/>
        <v>0</v>
      </c>
      <c r="AD27" s="95">
        <f t="shared" si="2"/>
        <v>0</v>
      </c>
      <c r="AE27" s="95">
        <f t="shared" si="3"/>
        <v>0</v>
      </c>
      <c r="AF27" s="95">
        <f t="shared" si="4"/>
        <v>0</v>
      </c>
      <c r="AG27" s="95">
        <v>0</v>
      </c>
    </row>
    <row r="28" spans="2:33" ht="15" customHeight="1" x14ac:dyDescent="0.2">
      <c r="B28" s="70"/>
      <c r="C28" s="448" t="s">
        <v>138</v>
      </c>
      <c r="D28" s="448"/>
      <c r="E28" s="448"/>
      <c r="F28" s="448"/>
      <c r="G28" s="448"/>
      <c r="H28" s="448"/>
      <c r="I28" s="448"/>
      <c r="J28" s="448"/>
      <c r="K28" s="448"/>
      <c r="L28" s="448"/>
      <c r="M28" s="448"/>
      <c r="N28" s="448"/>
      <c r="O28" s="448"/>
      <c r="P28" s="73"/>
      <c r="Q28" s="73"/>
      <c r="R28" s="73"/>
      <c r="S28" s="73"/>
      <c r="T28" s="73"/>
      <c r="U28" s="70"/>
      <c r="W28" s="93">
        <v>5</v>
      </c>
      <c r="X28" s="94">
        <f t="shared" si="0"/>
        <v>0</v>
      </c>
      <c r="Y28" s="94">
        <f t="shared" si="0"/>
        <v>0</v>
      </c>
      <c r="Z28" s="94">
        <f t="shared" si="0"/>
        <v>0</v>
      </c>
      <c r="AA28" s="94">
        <f t="shared" si="0"/>
        <v>0</v>
      </c>
      <c r="AB28" s="94">
        <f t="shared" si="0"/>
        <v>0</v>
      </c>
      <c r="AC28" s="95">
        <f t="shared" si="1"/>
        <v>0</v>
      </c>
      <c r="AD28" s="95">
        <f t="shared" si="2"/>
        <v>0</v>
      </c>
      <c r="AE28" s="95">
        <f t="shared" si="3"/>
        <v>0</v>
      </c>
      <c r="AF28" s="95">
        <f t="shared" si="4"/>
        <v>0</v>
      </c>
      <c r="AG28" s="95">
        <v>0</v>
      </c>
    </row>
    <row r="29" spans="2:33" ht="15" customHeight="1" x14ac:dyDescent="0.2">
      <c r="B29" s="70"/>
      <c r="C29" s="448" t="s">
        <v>139</v>
      </c>
      <c r="D29" s="448"/>
      <c r="E29" s="448"/>
      <c r="F29" s="448"/>
      <c r="G29" s="448"/>
      <c r="H29" s="448"/>
      <c r="I29" s="448"/>
      <c r="J29" s="448"/>
      <c r="K29" s="448"/>
      <c r="L29" s="448"/>
      <c r="M29" s="448"/>
      <c r="N29" s="448"/>
      <c r="O29" s="448"/>
      <c r="P29" s="73"/>
      <c r="Q29" s="73"/>
      <c r="R29" s="73"/>
      <c r="S29" s="73"/>
      <c r="T29" s="73"/>
      <c r="U29" s="70"/>
      <c r="W29" s="93">
        <v>1</v>
      </c>
      <c r="X29" s="94">
        <f t="shared" si="0"/>
        <v>0</v>
      </c>
      <c r="Y29" s="94">
        <f t="shared" si="0"/>
        <v>0</v>
      </c>
      <c r="Z29" s="94">
        <f t="shared" si="0"/>
        <v>0</v>
      </c>
      <c r="AA29" s="94">
        <f t="shared" si="0"/>
        <v>0</v>
      </c>
      <c r="AB29" s="94">
        <f t="shared" si="0"/>
        <v>0</v>
      </c>
      <c r="AC29" s="95">
        <f t="shared" si="1"/>
        <v>0</v>
      </c>
      <c r="AD29" s="95">
        <f t="shared" si="2"/>
        <v>0</v>
      </c>
      <c r="AE29" s="95">
        <f t="shared" si="3"/>
        <v>0</v>
      </c>
      <c r="AF29" s="95">
        <f t="shared" si="4"/>
        <v>0</v>
      </c>
      <c r="AG29" s="95">
        <v>0</v>
      </c>
    </row>
    <row r="30" spans="2:33" ht="15" customHeight="1" x14ac:dyDescent="0.2">
      <c r="B30" s="70"/>
      <c r="C30" s="448" t="s">
        <v>140</v>
      </c>
      <c r="D30" s="448"/>
      <c r="E30" s="448"/>
      <c r="F30" s="448"/>
      <c r="G30" s="448"/>
      <c r="H30" s="448"/>
      <c r="I30" s="448"/>
      <c r="J30" s="448"/>
      <c r="K30" s="448"/>
      <c r="L30" s="448"/>
      <c r="M30" s="448"/>
      <c r="N30" s="448"/>
      <c r="O30" s="448"/>
      <c r="P30" s="73"/>
      <c r="Q30" s="73"/>
      <c r="R30" s="73"/>
      <c r="S30" s="73"/>
      <c r="T30" s="73"/>
      <c r="U30" s="70"/>
      <c r="W30" s="93">
        <v>1</v>
      </c>
      <c r="X30" s="94">
        <f t="shared" si="0"/>
        <v>0</v>
      </c>
      <c r="Y30" s="94">
        <f t="shared" si="0"/>
        <v>0</v>
      </c>
      <c r="Z30" s="94">
        <f t="shared" si="0"/>
        <v>0</v>
      </c>
      <c r="AA30" s="94">
        <f t="shared" si="0"/>
        <v>0</v>
      </c>
      <c r="AB30" s="94">
        <f t="shared" si="0"/>
        <v>0</v>
      </c>
      <c r="AC30" s="95">
        <f t="shared" si="1"/>
        <v>0</v>
      </c>
      <c r="AD30" s="95">
        <f t="shared" si="2"/>
        <v>0</v>
      </c>
      <c r="AE30" s="95">
        <f t="shared" si="3"/>
        <v>0</v>
      </c>
      <c r="AF30" s="95">
        <f t="shared" si="4"/>
        <v>0</v>
      </c>
      <c r="AG30" s="95">
        <v>0</v>
      </c>
    </row>
    <row r="31" spans="2:33" ht="15" customHeight="1" x14ac:dyDescent="0.2">
      <c r="B31" s="70"/>
      <c r="C31" s="448" t="s">
        <v>141</v>
      </c>
      <c r="D31" s="448"/>
      <c r="E31" s="448"/>
      <c r="F31" s="448"/>
      <c r="G31" s="448"/>
      <c r="H31" s="448"/>
      <c r="I31" s="448"/>
      <c r="J31" s="448"/>
      <c r="K31" s="448"/>
      <c r="L31" s="448"/>
      <c r="M31" s="448"/>
      <c r="N31" s="448"/>
      <c r="O31" s="448"/>
      <c r="P31" s="73"/>
      <c r="Q31" s="73"/>
      <c r="R31" s="73"/>
      <c r="S31" s="73"/>
      <c r="T31" s="73"/>
      <c r="U31" s="70"/>
      <c r="W31" s="93">
        <v>5</v>
      </c>
      <c r="X31" s="94">
        <f t="shared" ref="X31:AB38" si="5">IF(P31="x",1,0)</f>
        <v>0</v>
      </c>
      <c r="Y31" s="94">
        <f t="shared" si="5"/>
        <v>0</v>
      </c>
      <c r="Z31" s="94">
        <f t="shared" si="5"/>
        <v>0</v>
      </c>
      <c r="AA31" s="94">
        <f t="shared" si="5"/>
        <v>0</v>
      </c>
      <c r="AB31" s="94">
        <f t="shared" si="5"/>
        <v>0</v>
      </c>
      <c r="AC31" s="95">
        <f>4*(W31*X31)</f>
        <v>0</v>
      </c>
      <c r="AD31" s="95">
        <f>3*(W31*Y31)</f>
        <v>0</v>
      </c>
      <c r="AE31" s="95">
        <f>2*(W31*Z31)</f>
        <v>0</v>
      </c>
      <c r="AF31" s="95">
        <f>+W31*AA31</f>
        <v>0</v>
      </c>
      <c r="AG31" s="95">
        <v>0</v>
      </c>
    </row>
    <row r="32" spans="2:33" ht="15" customHeight="1" x14ac:dyDescent="0.2">
      <c r="B32" s="70"/>
      <c r="C32" s="448" t="s">
        <v>142</v>
      </c>
      <c r="D32" s="448"/>
      <c r="E32" s="448"/>
      <c r="F32" s="448"/>
      <c r="G32" s="448"/>
      <c r="H32" s="448"/>
      <c r="I32" s="448"/>
      <c r="J32" s="448"/>
      <c r="K32" s="448"/>
      <c r="L32" s="448"/>
      <c r="M32" s="448"/>
      <c r="N32" s="448"/>
      <c r="O32" s="448"/>
      <c r="P32" s="73"/>
      <c r="Q32" s="73"/>
      <c r="R32" s="73"/>
      <c r="S32" s="73"/>
      <c r="T32" s="73"/>
      <c r="U32" s="70"/>
      <c r="W32" s="93">
        <v>1</v>
      </c>
      <c r="X32" s="94">
        <f t="shared" si="5"/>
        <v>0</v>
      </c>
      <c r="Y32" s="94">
        <f t="shared" si="5"/>
        <v>0</v>
      </c>
      <c r="Z32" s="94">
        <f t="shared" si="5"/>
        <v>0</v>
      </c>
      <c r="AA32" s="94">
        <f t="shared" si="5"/>
        <v>0</v>
      </c>
      <c r="AB32" s="94">
        <f t="shared" si="5"/>
        <v>0</v>
      </c>
      <c r="AC32" s="95">
        <f>4*(W32*X32)</f>
        <v>0</v>
      </c>
      <c r="AD32" s="95">
        <f>3*(W32*Y32)</f>
        <v>0</v>
      </c>
      <c r="AE32" s="95">
        <f>2*(W32*Z32)</f>
        <v>0</v>
      </c>
      <c r="AF32" s="95">
        <f>+W32*AA32</f>
        <v>0</v>
      </c>
      <c r="AG32" s="95">
        <v>0</v>
      </c>
    </row>
    <row r="33" spans="2:33" ht="15" hidden="1" customHeight="1" x14ac:dyDescent="0.2">
      <c r="B33" s="70"/>
      <c r="C33" s="449"/>
      <c r="D33" s="450"/>
      <c r="E33" s="450"/>
      <c r="F33" s="450"/>
      <c r="G33" s="450"/>
      <c r="H33" s="450"/>
      <c r="I33" s="450"/>
      <c r="J33" s="450"/>
      <c r="K33" s="450"/>
      <c r="L33" s="450"/>
      <c r="M33" s="450"/>
      <c r="N33" s="450"/>
      <c r="O33" s="451"/>
      <c r="P33" s="99"/>
      <c r="Q33" s="99"/>
      <c r="R33" s="99"/>
      <c r="S33" s="99"/>
      <c r="T33" s="99"/>
      <c r="U33" s="70"/>
      <c r="W33" s="93"/>
      <c r="X33" s="94">
        <f t="shared" si="5"/>
        <v>0</v>
      </c>
      <c r="Y33" s="94">
        <f t="shared" si="5"/>
        <v>0</v>
      </c>
      <c r="Z33" s="94">
        <f t="shared" si="5"/>
        <v>0</v>
      </c>
      <c r="AA33" s="94">
        <f t="shared" si="5"/>
        <v>0</v>
      </c>
      <c r="AB33" s="94">
        <f t="shared" si="5"/>
        <v>0</v>
      </c>
      <c r="AC33" s="95">
        <f>4*(W33*X33)</f>
        <v>0</v>
      </c>
      <c r="AD33" s="95">
        <f>3*(W33*Y33)</f>
        <v>0</v>
      </c>
      <c r="AE33" s="95">
        <f>2*(W33*Z33)</f>
        <v>0</v>
      </c>
      <c r="AF33" s="95">
        <f>+W33*AA33</f>
        <v>0</v>
      </c>
      <c r="AG33" s="95">
        <v>0</v>
      </c>
    </row>
    <row r="34" spans="2:33" ht="15" hidden="1" customHeight="1" x14ac:dyDescent="0.2">
      <c r="B34" s="70"/>
      <c r="C34" s="449"/>
      <c r="D34" s="450"/>
      <c r="E34" s="450"/>
      <c r="F34" s="450"/>
      <c r="G34" s="450"/>
      <c r="H34" s="450"/>
      <c r="I34" s="450"/>
      <c r="J34" s="450"/>
      <c r="K34" s="450"/>
      <c r="L34" s="450"/>
      <c r="M34" s="450"/>
      <c r="N34" s="450"/>
      <c r="O34" s="451"/>
      <c r="P34" s="99"/>
      <c r="Q34" s="99"/>
      <c r="R34" s="99"/>
      <c r="S34" s="99"/>
      <c r="T34" s="99"/>
      <c r="U34" s="70"/>
      <c r="W34" s="93"/>
      <c r="X34" s="94">
        <f t="shared" si="5"/>
        <v>0</v>
      </c>
      <c r="Y34" s="94">
        <f t="shared" si="5"/>
        <v>0</v>
      </c>
      <c r="Z34" s="94">
        <f t="shared" si="5"/>
        <v>0</v>
      </c>
      <c r="AA34" s="94">
        <f t="shared" si="5"/>
        <v>0</v>
      </c>
      <c r="AB34" s="94">
        <f t="shared" si="5"/>
        <v>0</v>
      </c>
      <c r="AC34" s="95">
        <f>4*(W34*X34)</f>
        <v>0</v>
      </c>
      <c r="AD34" s="95">
        <f>3*(W34*Y34)</f>
        <v>0</v>
      </c>
      <c r="AE34" s="95">
        <f>2*(W34*Z34)</f>
        <v>0</v>
      </c>
      <c r="AF34" s="95">
        <f>+W34*AA34</f>
        <v>0</v>
      </c>
      <c r="AG34" s="95">
        <v>0</v>
      </c>
    </row>
    <row r="35" spans="2:33" ht="15" hidden="1" customHeight="1" x14ac:dyDescent="0.2">
      <c r="B35" s="70"/>
      <c r="C35" s="435"/>
      <c r="D35" s="436"/>
      <c r="E35" s="436"/>
      <c r="F35" s="436"/>
      <c r="G35" s="436"/>
      <c r="H35" s="436"/>
      <c r="I35" s="436"/>
      <c r="J35" s="436"/>
      <c r="K35" s="436"/>
      <c r="L35" s="436"/>
      <c r="M35" s="436"/>
      <c r="N35" s="436"/>
      <c r="O35" s="437"/>
      <c r="P35" s="99"/>
      <c r="Q35" s="99"/>
      <c r="R35" s="99"/>
      <c r="S35" s="99"/>
      <c r="T35" s="99"/>
      <c r="U35" s="70"/>
      <c r="W35" s="93"/>
      <c r="X35" s="94">
        <f t="shared" si="5"/>
        <v>0</v>
      </c>
      <c r="Y35" s="94">
        <f t="shared" si="5"/>
        <v>0</v>
      </c>
      <c r="Z35" s="94">
        <f t="shared" si="5"/>
        <v>0</v>
      </c>
      <c r="AA35" s="94">
        <f t="shared" si="5"/>
        <v>0</v>
      </c>
      <c r="AB35" s="94">
        <f t="shared" si="5"/>
        <v>0</v>
      </c>
      <c r="AC35" s="95">
        <f t="shared" si="1"/>
        <v>0</v>
      </c>
      <c r="AD35" s="95">
        <f t="shared" si="2"/>
        <v>0</v>
      </c>
      <c r="AE35" s="95">
        <f t="shared" si="3"/>
        <v>0</v>
      </c>
      <c r="AF35" s="95">
        <f t="shared" si="4"/>
        <v>0</v>
      </c>
      <c r="AG35" s="95">
        <v>0</v>
      </c>
    </row>
    <row r="36" spans="2:33" ht="15" hidden="1" customHeight="1" x14ac:dyDescent="0.2">
      <c r="B36" s="70"/>
      <c r="C36" s="435"/>
      <c r="D36" s="436"/>
      <c r="E36" s="436"/>
      <c r="F36" s="436"/>
      <c r="G36" s="436"/>
      <c r="H36" s="436"/>
      <c r="I36" s="436"/>
      <c r="J36" s="436"/>
      <c r="K36" s="436"/>
      <c r="L36" s="436"/>
      <c r="M36" s="436"/>
      <c r="N36" s="436"/>
      <c r="O36" s="437"/>
      <c r="P36" s="99"/>
      <c r="Q36" s="99"/>
      <c r="R36" s="99"/>
      <c r="S36" s="99"/>
      <c r="T36" s="99"/>
      <c r="U36" s="70"/>
      <c r="W36" s="93"/>
      <c r="X36" s="94">
        <f t="shared" si="5"/>
        <v>0</v>
      </c>
      <c r="Y36" s="94">
        <f t="shared" si="5"/>
        <v>0</v>
      </c>
      <c r="Z36" s="94">
        <f t="shared" si="5"/>
        <v>0</v>
      </c>
      <c r="AA36" s="94">
        <f t="shared" si="5"/>
        <v>0</v>
      </c>
      <c r="AB36" s="94">
        <f t="shared" si="5"/>
        <v>0</v>
      </c>
      <c r="AC36" s="95">
        <f t="shared" si="1"/>
        <v>0</v>
      </c>
      <c r="AD36" s="95">
        <f t="shared" si="2"/>
        <v>0</v>
      </c>
      <c r="AE36" s="95">
        <f t="shared" si="3"/>
        <v>0</v>
      </c>
      <c r="AF36" s="95">
        <f t="shared" si="4"/>
        <v>0</v>
      </c>
      <c r="AG36" s="95">
        <v>0</v>
      </c>
    </row>
    <row r="37" spans="2:33" ht="15" hidden="1" customHeight="1" x14ac:dyDescent="0.2">
      <c r="B37" s="70"/>
      <c r="C37" s="435"/>
      <c r="D37" s="436"/>
      <c r="E37" s="436"/>
      <c r="F37" s="436"/>
      <c r="G37" s="436"/>
      <c r="H37" s="436"/>
      <c r="I37" s="436"/>
      <c r="J37" s="436"/>
      <c r="K37" s="436"/>
      <c r="L37" s="436"/>
      <c r="M37" s="436"/>
      <c r="N37" s="436"/>
      <c r="O37" s="437"/>
      <c r="P37" s="99"/>
      <c r="Q37" s="99"/>
      <c r="R37" s="99"/>
      <c r="S37" s="99"/>
      <c r="T37" s="99"/>
      <c r="U37" s="70"/>
      <c r="W37" s="93"/>
      <c r="X37" s="94">
        <f t="shared" si="5"/>
        <v>0</v>
      </c>
      <c r="Y37" s="94">
        <f t="shared" si="5"/>
        <v>0</v>
      </c>
      <c r="Z37" s="94">
        <f t="shared" si="5"/>
        <v>0</v>
      </c>
      <c r="AA37" s="94">
        <f t="shared" si="5"/>
        <v>0</v>
      </c>
      <c r="AB37" s="94">
        <f t="shared" si="5"/>
        <v>0</v>
      </c>
      <c r="AC37" s="95">
        <f t="shared" si="1"/>
        <v>0</v>
      </c>
      <c r="AD37" s="95">
        <f t="shared" si="2"/>
        <v>0</v>
      </c>
      <c r="AE37" s="95">
        <f t="shared" si="3"/>
        <v>0</v>
      </c>
      <c r="AF37" s="95">
        <f t="shared" si="4"/>
        <v>0</v>
      </c>
      <c r="AG37" s="95">
        <v>0</v>
      </c>
    </row>
    <row r="38" spans="2:33" ht="15" hidden="1" customHeight="1" x14ac:dyDescent="0.2">
      <c r="B38" s="70"/>
      <c r="C38" s="435"/>
      <c r="D38" s="436"/>
      <c r="E38" s="436"/>
      <c r="F38" s="436"/>
      <c r="G38" s="436"/>
      <c r="H38" s="436"/>
      <c r="I38" s="436"/>
      <c r="J38" s="436"/>
      <c r="K38" s="436"/>
      <c r="L38" s="436"/>
      <c r="M38" s="436"/>
      <c r="N38" s="436"/>
      <c r="O38" s="437"/>
      <c r="P38" s="99"/>
      <c r="Q38" s="99"/>
      <c r="R38" s="99"/>
      <c r="S38" s="99"/>
      <c r="T38" s="99"/>
      <c r="U38" s="70"/>
      <c r="W38" s="93"/>
      <c r="X38" s="94">
        <f t="shared" si="5"/>
        <v>0</v>
      </c>
      <c r="Y38" s="94">
        <f t="shared" si="5"/>
        <v>0</v>
      </c>
      <c r="Z38" s="94">
        <f t="shared" si="5"/>
        <v>0</v>
      </c>
      <c r="AA38" s="94">
        <f t="shared" si="5"/>
        <v>0</v>
      </c>
      <c r="AB38" s="94">
        <f t="shared" si="5"/>
        <v>0</v>
      </c>
      <c r="AC38" s="95">
        <f t="shared" si="1"/>
        <v>0</v>
      </c>
      <c r="AD38" s="95">
        <f t="shared" si="2"/>
        <v>0</v>
      </c>
      <c r="AE38" s="95">
        <f t="shared" si="3"/>
        <v>0</v>
      </c>
      <c r="AF38" s="95">
        <f t="shared" si="4"/>
        <v>0</v>
      </c>
      <c r="AG38" s="95">
        <v>0</v>
      </c>
    </row>
    <row r="39" spans="2:33" ht="15" customHeight="1" x14ac:dyDescent="0.2">
      <c r="B39" s="70"/>
      <c r="C39" s="70"/>
      <c r="D39" s="70"/>
      <c r="E39" s="70"/>
      <c r="F39" s="70"/>
      <c r="G39" s="70"/>
      <c r="H39" s="70"/>
      <c r="I39" s="70"/>
      <c r="J39" s="70"/>
      <c r="K39" s="70"/>
      <c r="L39" s="70"/>
      <c r="M39" s="70"/>
      <c r="N39" s="70"/>
      <c r="O39" s="70"/>
      <c r="P39" s="70"/>
      <c r="Q39" s="70"/>
      <c r="R39" s="70"/>
      <c r="S39" s="70"/>
      <c r="T39" s="70"/>
      <c r="U39" s="70"/>
      <c r="W39" s="100"/>
    </row>
    <row r="40" spans="2:33" ht="19" customHeight="1" x14ac:dyDescent="0.2">
      <c r="B40" s="70"/>
      <c r="C40" s="101" t="s">
        <v>143</v>
      </c>
      <c r="D40" s="101"/>
      <c r="E40" s="101"/>
      <c r="F40" s="101"/>
      <c r="G40" s="101"/>
      <c r="H40" s="102" t="s">
        <v>144</v>
      </c>
      <c r="I40" s="70"/>
      <c r="J40" s="70"/>
      <c r="K40" s="70"/>
      <c r="L40" s="70"/>
      <c r="M40" s="70"/>
      <c r="N40" s="70"/>
      <c r="O40" s="70"/>
      <c r="P40" s="70"/>
      <c r="Q40" s="70"/>
      <c r="R40" s="70"/>
      <c r="S40" s="70"/>
      <c r="T40" s="70"/>
      <c r="U40" s="70"/>
      <c r="W40" s="100"/>
    </row>
    <row r="41" spans="2:33" ht="5" customHeight="1" x14ac:dyDescent="0.2">
      <c r="B41" s="70"/>
      <c r="C41" s="70"/>
      <c r="D41" s="70"/>
      <c r="E41" s="70"/>
      <c r="F41" s="70"/>
      <c r="G41" s="70"/>
      <c r="H41" s="70"/>
      <c r="I41" s="70"/>
      <c r="J41" s="70"/>
      <c r="K41" s="70"/>
      <c r="L41" s="70"/>
      <c r="M41" s="70"/>
      <c r="N41" s="70"/>
      <c r="O41" s="70"/>
      <c r="P41" s="70"/>
      <c r="Q41" s="70"/>
      <c r="R41" s="70"/>
      <c r="S41" s="70"/>
      <c r="T41" s="70"/>
      <c r="U41" s="70"/>
      <c r="W41" s="100"/>
    </row>
    <row r="42" spans="2:33" ht="20.25" customHeight="1" x14ac:dyDescent="0.2">
      <c r="B42" s="70"/>
      <c r="C42" s="438"/>
      <c r="D42" s="439"/>
      <c r="E42" s="439"/>
      <c r="F42" s="439"/>
      <c r="G42" s="439"/>
      <c r="H42" s="439"/>
      <c r="I42" s="439"/>
      <c r="J42" s="439"/>
      <c r="K42" s="439"/>
      <c r="L42" s="439"/>
      <c r="M42" s="439"/>
      <c r="N42" s="439"/>
      <c r="O42" s="439"/>
      <c r="P42" s="439"/>
      <c r="Q42" s="439"/>
      <c r="R42" s="439"/>
      <c r="S42" s="439"/>
      <c r="T42" s="440"/>
      <c r="U42" s="70"/>
      <c r="W42" s="100"/>
    </row>
    <row r="43" spans="2:33" ht="20.25" customHeight="1" x14ac:dyDescent="0.2">
      <c r="B43" s="70"/>
      <c r="C43" s="441"/>
      <c r="D43" s="442"/>
      <c r="E43" s="442"/>
      <c r="F43" s="442"/>
      <c r="G43" s="442"/>
      <c r="H43" s="442"/>
      <c r="I43" s="442"/>
      <c r="J43" s="442"/>
      <c r="K43" s="442"/>
      <c r="L43" s="442"/>
      <c r="M43" s="442"/>
      <c r="N43" s="442"/>
      <c r="O43" s="442"/>
      <c r="P43" s="442"/>
      <c r="Q43" s="442"/>
      <c r="R43" s="442"/>
      <c r="S43" s="442"/>
      <c r="T43" s="443"/>
      <c r="U43" s="70"/>
      <c r="W43" s="100"/>
    </row>
    <row r="44" spans="2:33" ht="20.25" customHeight="1" x14ac:dyDescent="0.2">
      <c r="B44" s="70"/>
      <c r="C44" s="441"/>
      <c r="D44" s="442"/>
      <c r="E44" s="442"/>
      <c r="F44" s="442"/>
      <c r="G44" s="442"/>
      <c r="H44" s="442"/>
      <c r="I44" s="442"/>
      <c r="J44" s="442"/>
      <c r="K44" s="442"/>
      <c r="L44" s="442"/>
      <c r="M44" s="442"/>
      <c r="N44" s="442"/>
      <c r="O44" s="442"/>
      <c r="P44" s="442"/>
      <c r="Q44" s="442"/>
      <c r="R44" s="442"/>
      <c r="S44" s="442"/>
      <c r="T44" s="443"/>
      <c r="U44" s="70"/>
      <c r="W44" s="100"/>
    </row>
    <row r="45" spans="2:33" ht="20.25" customHeight="1" x14ac:dyDescent="0.2">
      <c r="B45" s="70"/>
      <c r="C45" s="441"/>
      <c r="D45" s="442"/>
      <c r="E45" s="442"/>
      <c r="F45" s="442"/>
      <c r="G45" s="442"/>
      <c r="H45" s="442"/>
      <c r="I45" s="442"/>
      <c r="J45" s="442"/>
      <c r="K45" s="442"/>
      <c r="L45" s="442"/>
      <c r="M45" s="442"/>
      <c r="N45" s="442"/>
      <c r="O45" s="442"/>
      <c r="P45" s="442"/>
      <c r="Q45" s="442"/>
      <c r="R45" s="442"/>
      <c r="S45" s="442"/>
      <c r="T45" s="443"/>
      <c r="U45" s="70"/>
      <c r="W45" s="100"/>
    </row>
    <row r="46" spans="2:33" ht="20.25" customHeight="1" x14ac:dyDescent="0.2">
      <c r="B46" s="70"/>
      <c r="C46" s="441"/>
      <c r="D46" s="442"/>
      <c r="E46" s="442"/>
      <c r="F46" s="442"/>
      <c r="G46" s="442"/>
      <c r="H46" s="442"/>
      <c r="I46" s="442"/>
      <c r="J46" s="442"/>
      <c r="K46" s="442"/>
      <c r="L46" s="442"/>
      <c r="M46" s="442"/>
      <c r="N46" s="442"/>
      <c r="O46" s="442"/>
      <c r="P46" s="442"/>
      <c r="Q46" s="442"/>
      <c r="R46" s="442"/>
      <c r="S46" s="442"/>
      <c r="T46" s="443"/>
      <c r="U46" s="70"/>
      <c r="W46" s="100"/>
    </row>
    <row r="47" spans="2:33" ht="20.25" customHeight="1" x14ac:dyDescent="0.2">
      <c r="B47" s="70"/>
      <c r="C47" s="441"/>
      <c r="D47" s="442"/>
      <c r="E47" s="442"/>
      <c r="F47" s="442"/>
      <c r="G47" s="442"/>
      <c r="H47" s="442"/>
      <c r="I47" s="442"/>
      <c r="J47" s="442"/>
      <c r="K47" s="442"/>
      <c r="L47" s="442"/>
      <c r="M47" s="442"/>
      <c r="N47" s="442"/>
      <c r="O47" s="442"/>
      <c r="P47" s="442"/>
      <c r="Q47" s="442"/>
      <c r="R47" s="442"/>
      <c r="S47" s="442"/>
      <c r="T47" s="443"/>
      <c r="U47" s="70"/>
      <c r="W47" s="100"/>
    </row>
    <row r="48" spans="2:33" ht="20.25" customHeight="1" x14ac:dyDescent="0.2">
      <c r="B48" s="70"/>
      <c r="C48" s="441"/>
      <c r="D48" s="442"/>
      <c r="E48" s="442"/>
      <c r="F48" s="442"/>
      <c r="G48" s="442"/>
      <c r="H48" s="442"/>
      <c r="I48" s="442"/>
      <c r="J48" s="442"/>
      <c r="K48" s="442"/>
      <c r="L48" s="442"/>
      <c r="M48" s="442"/>
      <c r="N48" s="442"/>
      <c r="O48" s="442"/>
      <c r="P48" s="442"/>
      <c r="Q48" s="442"/>
      <c r="R48" s="442"/>
      <c r="S48" s="442"/>
      <c r="T48" s="443"/>
      <c r="U48" s="70"/>
      <c r="W48" s="100"/>
    </row>
    <row r="49" spans="2:23" ht="20.25" customHeight="1" x14ac:dyDescent="0.2">
      <c r="B49" s="70"/>
      <c r="C49" s="441"/>
      <c r="D49" s="442"/>
      <c r="E49" s="442"/>
      <c r="F49" s="442"/>
      <c r="G49" s="442"/>
      <c r="H49" s="442"/>
      <c r="I49" s="442"/>
      <c r="J49" s="442"/>
      <c r="K49" s="442"/>
      <c r="L49" s="442"/>
      <c r="M49" s="442"/>
      <c r="N49" s="442"/>
      <c r="O49" s="442"/>
      <c r="P49" s="442"/>
      <c r="Q49" s="442"/>
      <c r="R49" s="442"/>
      <c r="S49" s="442"/>
      <c r="T49" s="443"/>
      <c r="U49" s="70"/>
      <c r="W49" s="100"/>
    </row>
    <row r="50" spans="2:23" ht="20.25" customHeight="1" x14ac:dyDescent="0.2">
      <c r="B50" s="70"/>
      <c r="C50" s="441"/>
      <c r="D50" s="442"/>
      <c r="E50" s="442"/>
      <c r="F50" s="442"/>
      <c r="G50" s="442"/>
      <c r="H50" s="442"/>
      <c r="I50" s="442"/>
      <c r="J50" s="442"/>
      <c r="K50" s="442"/>
      <c r="L50" s="442"/>
      <c r="M50" s="442"/>
      <c r="N50" s="442"/>
      <c r="O50" s="442"/>
      <c r="P50" s="442"/>
      <c r="Q50" s="442"/>
      <c r="R50" s="442"/>
      <c r="S50" s="442"/>
      <c r="T50" s="443"/>
      <c r="U50" s="70"/>
      <c r="W50" s="100"/>
    </row>
    <row r="51" spans="2:23" ht="20.25" customHeight="1" x14ac:dyDescent="0.2">
      <c r="B51" s="70"/>
      <c r="C51" s="441"/>
      <c r="D51" s="442"/>
      <c r="E51" s="442"/>
      <c r="F51" s="442"/>
      <c r="G51" s="442"/>
      <c r="H51" s="442"/>
      <c r="I51" s="442"/>
      <c r="J51" s="442"/>
      <c r="K51" s="442"/>
      <c r="L51" s="442"/>
      <c r="M51" s="442"/>
      <c r="N51" s="442"/>
      <c r="O51" s="442"/>
      <c r="P51" s="442"/>
      <c r="Q51" s="442"/>
      <c r="R51" s="442"/>
      <c r="S51" s="442"/>
      <c r="T51" s="443"/>
      <c r="U51" s="70"/>
      <c r="W51" s="100"/>
    </row>
    <row r="52" spans="2:23" ht="20.25" customHeight="1" x14ac:dyDescent="0.2">
      <c r="B52" s="70"/>
      <c r="C52" s="444"/>
      <c r="D52" s="445"/>
      <c r="E52" s="445"/>
      <c r="F52" s="445"/>
      <c r="G52" s="445"/>
      <c r="H52" s="445"/>
      <c r="I52" s="445"/>
      <c r="J52" s="445"/>
      <c r="K52" s="445"/>
      <c r="L52" s="445"/>
      <c r="M52" s="445"/>
      <c r="N52" s="445"/>
      <c r="O52" s="445"/>
      <c r="P52" s="445"/>
      <c r="Q52" s="445"/>
      <c r="R52" s="445"/>
      <c r="S52" s="445"/>
      <c r="T52" s="446"/>
      <c r="U52" s="70"/>
      <c r="W52" s="100"/>
    </row>
    <row r="53" spans="2:23" ht="15" customHeight="1" x14ac:dyDescent="0.2">
      <c r="B53" s="70"/>
      <c r="C53" s="447" t="s">
        <v>145</v>
      </c>
      <c r="D53" s="447"/>
      <c r="E53" s="447"/>
      <c r="F53" s="447"/>
      <c r="G53" s="447"/>
      <c r="H53" s="447"/>
      <c r="I53" s="447"/>
      <c r="J53" s="447"/>
      <c r="K53" s="447"/>
      <c r="L53" s="447"/>
      <c r="M53" s="447"/>
      <c r="N53" s="447"/>
      <c r="O53" s="447"/>
      <c r="P53" s="447"/>
      <c r="Q53" s="447"/>
      <c r="R53" s="447"/>
      <c r="S53" s="447"/>
      <c r="T53" s="447"/>
      <c r="U53" s="70"/>
      <c r="W53" s="100"/>
    </row>
    <row r="54" spans="2:23" ht="16" x14ac:dyDescent="0.2">
      <c r="B54" s="70"/>
      <c r="C54" s="103" t="s">
        <v>146</v>
      </c>
      <c r="D54" s="104"/>
      <c r="E54" s="104"/>
      <c r="F54" s="104"/>
      <c r="G54" s="104"/>
      <c r="H54" s="104"/>
      <c r="I54" s="104"/>
      <c r="J54" s="104"/>
      <c r="K54" s="104"/>
      <c r="L54" s="104"/>
      <c r="M54" s="104"/>
      <c r="N54" s="104"/>
      <c r="O54" s="104"/>
      <c r="P54" s="104"/>
      <c r="Q54" s="104"/>
      <c r="R54" s="432">
        <f>SUM(AC15:AG38)/34</f>
        <v>0</v>
      </c>
      <c r="S54" s="433"/>
      <c r="T54" s="434"/>
      <c r="U54" s="70"/>
    </row>
    <row r="55" spans="2:23" ht="15" customHeight="1" x14ac:dyDescent="0.2">
      <c r="B55" s="70"/>
      <c r="C55" s="70"/>
      <c r="D55" s="70"/>
      <c r="E55" s="70"/>
      <c r="F55" s="70"/>
      <c r="G55" s="70"/>
      <c r="H55" s="70"/>
      <c r="I55" s="70"/>
      <c r="J55" s="70"/>
      <c r="K55" s="70"/>
      <c r="L55" s="70"/>
      <c r="M55" s="70"/>
      <c r="N55" s="70"/>
      <c r="O55" s="70"/>
      <c r="P55" s="70"/>
      <c r="Q55" s="70"/>
      <c r="R55" s="70"/>
      <c r="S55" s="70"/>
      <c r="T55" s="70"/>
      <c r="U55" s="70"/>
    </row>
    <row r="56" spans="2:23" ht="15" customHeight="1" x14ac:dyDescent="0.2">
      <c r="B56" s="70"/>
      <c r="C56" s="70"/>
      <c r="D56" s="70"/>
      <c r="E56" s="70"/>
      <c r="F56" s="70"/>
      <c r="G56" s="70"/>
      <c r="H56" s="70"/>
      <c r="I56" s="70"/>
      <c r="J56" s="70"/>
      <c r="K56" s="70"/>
      <c r="L56" s="70"/>
      <c r="M56" s="70"/>
      <c r="N56" s="70"/>
      <c r="O56" s="70"/>
      <c r="P56" s="70"/>
      <c r="Q56" s="70"/>
      <c r="R56" s="70"/>
      <c r="S56" s="70"/>
      <c r="T56" s="70"/>
      <c r="U56" s="70"/>
    </row>
    <row r="57" spans="2:23" ht="15" customHeight="1" x14ac:dyDescent="0.2">
      <c r="B57" s="70"/>
      <c r="C57" s="70"/>
      <c r="D57" s="70"/>
      <c r="E57" s="70"/>
      <c r="F57" s="70"/>
      <c r="G57" s="70"/>
      <c r="H57" s="70"/>
      <c r="I57" s="70"/>
      <c r="J57" s="70"/>
      <c r="K57" s="70"/>
      <c r="L57" s="70"/>
      <c r="M57" s="70"/>
      <c r="N57" s="70"/>
      <c r="O57" s="70"/>
      <c r="P57" s="70"/>
      <c r="Q57" s="70"/>
      <c r="R57" s="70"/>
      <c r="S57" s="70"/>
      <c r="T57" s="70"/>
      <c r="U57" s="70"/>
    </row>
    <row r="58" spans="2:23" ht="15" customHeight="1" x14ac:dyDescent="0.2">
      <c r="B58" s="70"/>
      <c r="C58" s="70"/>
      <c r="D58" s="70"/>
      <c r="E58" s="70"/>
      <c r="F58" s="70"/>
      <c r="G58" s="70"/>
      <c r="H58" s="70"/>
      <c r="I58" s="70"/>
      <c r="J58" s="70"/>
      <c r="K58" s="70"/>
      <c r="L58" s="70"/>
      <c r="M58" s="70"/>
      <c r="N58" s="70"/>
      <c r="O58" s="70"/>
      <c r="P58" s="70"/>
      <c r="Q58" s="70"/>
      <c r="R58" s="70"/>
      <c r="S58" s="70"/>
      <c r="T58" s="70"/>
      <c r="U58" s="70"/>
    </row>
    <row r="59" spans="2:23" ht="15" customHeight="1" x14ac:dyDescent="0.2">
      <c r="B59" s="70"/>
      <c r="C59" s="70"/>
      <c r="D59" s="70"/>
      <c r="E59" s="70"/>
      <c r="F59" s="70"/>
      <c r="G59" s="70"/>
      <c r="H59" s="70"/>
      <c r="I59" s="70"/>
      <c r="J59" s="70"/>
      <c r="K59" s="70"/>
      <c r="L59" s="70"/>
      <c r="M59" s="70"/>
      <c r="N59" s="70"/>
      <c r="O59" s="70"/>
      <c r="P59" s="70"/>
      <c r="Q59" s="70"/>
      <c r="R59" s="70"/>
      <c r="S59" s="70"/>
      <c r="T59" s="70"/>
      <c r="U59" s="70"/>
    </row>
    <row r="60" spans="2:23" ht="15" customHeight="1" x14ac:dyDescent="0.2">
      <c r="B60" s="70"/>
      <c r="C60" s="70"/>
      <c r="D60" s="70"/>
      <c r="E60" s="70"/>
      <c r="F60" s="70"/>
      <c r="G60" s="70"/>
      <c r="H60" s="70"/>
      <c r="I60" s="70"/>
      <c r="J60" s="70"/>
      <c r="K60" s="70"/>
      <c r="L60" s="70"/>
      <c r="M60" s="70"/>
      <c r="N60" s="70"/>
      <c r="O60" s="70"/>
      <c r="P60" s="70"/>
      <c r="Q60" s="70"/>
      <c r="R60" s="70"/>
      <c r="S60" s="70"/>
      <c r="T60" s="70"/>
      <c r="U60" s="70"/>
    </row>
    <row r="61" spans="2:23" ht="15" customHeight="1" x14ac:dyDescent="0.2">
      <c r="B61" s="70"/>
      <c r="C61" s="70"/>
      <c r="D61" s="70"/>
      <c r="E61" s="70"/>
      <c r="F61" s="70"/>
      <c r="G61" s="70"/>
      <c r="H61" s="70"/>
      <c r="I61" s="70"/>
      <c r="J61" s="70"/>
      <c r="K61" s="70"/>
      <c r="L61" s="70"/>
      <c r="M61" s="70"/>
      <c r="N61" s="70"/>
      <c r="O61" s="70"/>
      <c r="P61" s="70"/>
      <c r="Q61" s="70"/>
      <c r="R61" s="70"/>
      <c r="S61" s="70"/>
      <c r="T61" s="70"/>
      <c r="U61" s="70"/>
    </row>
    <row r="62" spans="2:23" ht="15" customHeight="1" x14ac:dyDescent="0.2">
      <c r="B62" s="70"/>
      <c r="C62" s="70"/>
      <c r="D62" s="70"/>
      <c r="E62" s="70"/>
      <c r="F62" s="70"/>
      <c r="G62" s="70"/>
      <c r="H62" s="70"/>
      <c r="I62" s="70"/>
      <c r="J62" s="70"/>
      <c r="K62" s="70"/>
      <c r="L62" s="70"/>
      <c r="M62" s="70"/>
      <c r="N62" s="70"/>
      <c r="O62" s="70"/>
      <c r="P62" s="70"/>
      <c r="Q62" s="70"/>
      <c r="R62" s="70"/>
      <c r="S62" s="70"/>
      <c r="T62" s="70"/>
      <c r="U62" s="70"/>
    </row>
    <row r="63" spans="2:23" ht="15" customHeight="1" x14ac:dyDescent="0.2">
      <c r="B63" s="70"/>
      <c r="C63" s="70"/>
      <c r="D63" s="70"/>
      <c r="E63" s="70"/>
      <c r="F63" s="70"/>
      <c r="G63" s="70"/>
      <c r="H63" s="70"/>
      <c r="I63" s="70"/>
      <c r="J63" s="70"/>
      <c r="K63" s="70"/>
      <c r="L63" s="70"/>
      <c r="M63" s="70"/>
      <c r="N63" s="70"/>
      <c r="O63" s="70"/>
      <c r="P63" s="70"/>
      <c r="Q63" s="70"/>
      <c r="R63" s="70"/>
      <c r="S63" s="70"/>
      <c r="T63" s="70"/>
      <c r="U63" s="70"/>
    </row>
    <row r="64" spans="2:23" ht="15" customHeight="1" x14ac:dyDescent="0.2">
      <c r="B64" s="70"/>
      <c r="C64" s="70"/>
      <c r="D64" s="70"/>
      <c r="E64" s="70"/>
      <c r="F64" s="70"/>
      <c r="G64" s="70"/>
      <c r="H64" s="70"/>
      <c r="I64" s="70"/>
      <c r="J64" s="70"/>
      <c r="K64" s="70"/>
      <c r="L64" s="70"/>
      <c r="M64" s="70"/>
      <c r="N64" s="70"/>
      <c r="O64" s="70"/>
      <c r="P64" s="70"/>
      <c r="Q64" s="70"/>
      <c r="R64" s="70"/>
      <c r="S64" s="70"/>
      <c r="T64" s="70"/>
      <c r="U64" s="70"/>
    </row>
    <row r="65" spans="2:21" ht="15" customHeight="1" x14ac:dyDescent="0.2">
      <c r="B65" s="70"/>
      <c r="C65" s="70"/>
      <c r="D65" s="70"/>
      <c r="E65" s="70"/>
      <c r="F65" s="70"/>
      <c r="G65" s="70"/>
      <c r="H65" s="70"/>
      <c r="I65" s="70"/>
      <c r="J65" s="70"/>
      <c r="K65" s="70"/>
      <c r="L65" s="70"/>
      <c r="M65" s="70"/>
      <c r="N65" s="70"/>
      <c r="O65" s="70"/>
      <c r="P65" s="70"/>
      <c r="Q65" s="70"/>
      <c r="R65" s="70"/>
      <c r="S65" s="70"/>
      <c r="T65" s="70"/>
      <c r="U65" s="70"/>
    </row>
    <row r="66" spans="2:21" ht="15" customHeight="1" x14ac:dyDescent="0.2">
      <c r="B66" s="70"/>
      <c r="C66" s="70"/>
      <c r="D66" s="70"/>
      <c r="E66" s="70"/>
      <c r="F66" s="70"/>
      <c r="G66" s="70"/>
      <c r="H66" s="70"/>
      <c r="I66" s="70"/>
      <c r="J66" s="70"/>
      <c r="K66" s="70"/>
      <c r="L66" s="70"/>
      <c r="M66" s="70"/>
      <c r="N66" s="70"/>
      <c r="O66" s="70"/>
      <c r="P66" s="70"/>
      <c r="Q66" s="70"/>
      <c r="R66" s="70"/>
      <c r="S66" s="70"/>
      <c r="T66" s="70"/>
      <c r="U66" s="70"/>
    </row>
    <row r="67" spans="2:21" ht="15" customHeight="1" x14ac:dyDescent="0.2">
      <c r="B67" s="70"/>
      <c r="C67" s="70"/>
      <c r="D67" s="70"/>
      <c r="E67" s="70"/>
      <c r="F67" s="70"/>
      <c r="G67" s="70"/>
      <c r="H67" s="70"/>
      <c r="I67" s="70"/>
      <c r="J67" s="70"/>
      <c r="K67" s="70"/>
      <c r="L67" s="70"/>
      <c r="M67" s="70"/>
      <c r="N67" s="70"/>
      <c r="O67" s="70"/>
      <c r="P67" s="70"/>
      <c r="Q67" s="70"/>
      <c r="R67" s="70"/>
      <c r="S67" s="70"/>
      <c r="T67" s="70"/>
      <c r="U67" s="70"/>
    </row>
    <row r="68" spans="2:21" ht="15" customHeight="1" x14ac:dyDescent="0.2">
      <c r="B68" s="70"/>
      <c r="C68" s="70"/>
      <c r="D68" s="70"/>
      <c r="E68" s="70"/>
      <c r="F68" s="70"/>
      <c r="G68" s="70"/>
      <c r="H68" s="70"/>
      <c r="I68" s="70"/>
      <c r="J68" s="70"/>
      <c r="K68" s="70"/>
      <c r="L68" s="70"/>
      <c r="M68" s="70"/>
      <c r="N68" s="70"/>
      <c r="O68" s="70"/>
      <c r="P68" s="70"/>
      <c r="Q68" s="70"/>
      <c r="R68" s="70"/>
      <c r="S68" s="70"/>
      <c r="T68" s="70"/>
      <c r="U68" s="70"/>
    </row>
    <row r="69" spans="2:21" ht="15" customHeight="1" x14ac:dyDescent="0.2">
      <c r="B69" s="70"/>
      <c r="C69" s="70"/>
      <c r="D69" s="70"/>
      <c r="E69" s="70"/>
      <c r="F69" s="70"/>
      <c r="G69" s="70"/>
      <c r="H69" s="70"/>
      <c r="I69" s="70"/>
      <c r="J69" s="70"/>
      <c r="K69" s="70"/>
      <c r="L69" s="70"/>
      <c r="M69" s="70"/>
      <c r="N69" s="70"/>
      <c r="O69" s="70"/>
      <c r="P69" s="70"/>
      <c r="Q69" s="70"/>
      <c r="R69" s="70"/>
      <c r="S69" s="70"/>
      <c r="T69" s="70"/>
      <c r="U69" s="70"/>
    </row>
    <row r="70" spans="2:21" ht="15" customHeight="1" x14ac:dyDescent="0.2">
      <c r="B70" s="70"/>
      <c r="C70" s="70"/>
      <c r="D70" s="70"/>
      <c r="E70" s="70"/>
      <c r="F70" s="70"/>
      <c r="G70" s="70"/>
      <c r="H70" s="70"/>
      <c r="I70" s="70"/>
      <c r="J70" s="70"/>
      <c r="K70" s="70"/>
      <c r="L70" s="70"/>
      <c r="M70" s="70"/>
      <c r="N70" s="70"/>
      <c r="O70" s="70"/>
      <c r="P70" s="70"/>
      <c r="Q70" s="70"/>
      <c r="R70" s="70"/>
      <c r="S70" s="70"/>
      <c r="T70" s="70"/>
      <c r="U70" s="70"/>
    </row>
    <row r="71" spans="2:21" ht="15" customHeight="1" x14ac:dyDescent="0.2">
      <c r="B71" s="70"/>
      <c r="C71" s="70"/>
      <c r="D71" s="70"/>
      <c r="E71" s="70"/>
      <c r="F71" s="70"/>
      <c r="G71" s="70"/>
      <c r="H71" s="70"/>
      <c r="I71" s="70"/>
      <c r="J71" s="70"/>
      <c r="K71" s="70"/>
      <c r="L71" s="70"/>
      <c r="M71" s="70"/>
      <c r="N71" s="70"/>
      <c r="O71" s="70"/>
      <c r="P71" s="70"/>
      <c r="Q71" s="70"/>
      <c r="R71" s="70"/>
      <c r="S71" s="70"/>
      <c r="T71" s="70"/>
      <c r="U71" s="70"/>
    </row>
    <row r="72" spans="2:21" ht="15" customHeight="1" x14ac:dyDescent="0.2">
      <c r="B72" s="70"/>
      <c r="C72" s="70"/>
      <c r="D72" s="70"/>
      <c r="E72" s="70"/>
      <c r="F72" s="70"/>
      <c r="G72" s="70"/>
      <c r="H72" s="70"/>
      <c r="I72" s="70"/>
      <c r="J72" s="70"/>
      <c r="K72" s="70"/>
      <c r="L72" s="70"/>
      <c r="M72" s="70"/>
      <c r="N72" s="70"/>
      <c r="O72" s="70"/>
      <c r="P72" s="70"/>
      <c r="Q72" s="70"/>
      <c r="R72" s="70"/>
      <c r="S72" s="70"/>
      <c r="T72" s="70"/>
      <c r="U72" s="70"/>
    </row>
    <row r="73" spans="2:21" ht="15" customHeight="1" x14ac:dyDescent="0.2">
      <c r="B73" s="70"/>
      <c r="C73" s="70"/>
      <c r="D73" s="70"/>
      <c r="E73" s="70"/>
      <c r="F73" s="70"/>
      <c r="G73" s="70"/>
      <c r="H73" s="70"/>
      <c r="I73" s="70"/>
      <c r="J73" s="70"/>
      <c r="K73" s="70"/>
      <c r="L73" s="70"/>
      <c r="M73" s="70"/>
      <c r="N73" s="70"/>
      <c r="O73" s="70"/>
      <c r="P73" s="70"/>
      <c r="Q73" s="70"/>
      <c r="R73" s="70"/>
      <c r="S73" s="70"/>
      <c r="T73" s="70"/>
      <c r="U73" s="70"/>
    </row>
    <row r="74" spans="2:21" ht="15" customHeight="1" x14ac:dyDescent="0.2">
      <c r="B74" s="70"/>
      <c r="C74" s="70"/>
      <c r="D74" s="70"/>
      <c r="E74" s="70"/>
      <c r="F74" s="70"/>
      <c r="G74" s="70"/>
      <c r="H74" s="70"/>
      <c r="I74" s="70"/>
      <c r="J74" s="70"/>
      <c r="K74" s="70"/>
      <c r="L74" s="70"/>
      <c r="M74" s="70"/>
      <c r="N74" s="70"/>
      <c r="O74" s="70"/>
      <c r="P74" s="70"/>
      <c r="Q74" s="70"/>
      <c r="R74" s="70"/>
      <c r="S74" s="70"/>
      <c r="T74" s="70"/>
      <c r="U74" s="70"/>
    </row>
    <row r="75" spans="2:21" ht="15" customHeight="1" x14ac:dyDescent="0.2">
      <c r="B75" s="70"/>
      <c r="C75" s="70"/>
      <c r="D75" s="70"/>
      <c r="E75" s="70"/>
      <c r="F75" s="70"/>
      <c r="G75" s="70"/>
      <c r="H75" s="70"/>
      <c r="I75" s="70"/>
      <c r="J75" s="70"/>
      <c r="K75" s="70"/>
      <c r="L75" s="70"/>
      <c r="M75" s="70"/>
      <c r="N75" s="70"/>
      <c r="O75" s="70"/>
      <c r="P75" s="70"/>
      <c r="Q75" s="70"/>
      <c r="R75" s="70"/>
      <c r="S75" s="70"/>
      <c r="T75" s="70"/>
      <c r="U75" s="70"/>
    </row>
    <row r="76" spans="2:21" ht="15" customHeight="1" x14ac:dyDescent="0.2">
      <c r="B76" s="70"/>
      <c r="C76" s="70"/>
      <c r="D76" s="70"/>
      <c r="E76" s="70"/>
      <c r="F76" s="70"/>
      <c r="G76" s="70"/>
      <c r="H76" s="70"/>
      <c r="I76" s="70"/>
      <c r="J76" s="70"/>
      <c r="K76" s="70"/>
      <c r="L76" s="70"/>
      <c r="M76" s="70"/>
      <c r="N76" s="70"/>
      <c r="O76" s="70"/>
      <c r="P76" s="70"/>
      <c r="Q76" s="70"/>
      <c r="R76" s="70"/>
      <c r="S76" s="70"/>
      <c r="T76" s="70"/>
      <c r="U76" s="70"/>
    </row>
    <row r="77" spans="2:21" ht="15" customHeight="1" x14ac:dyDescent="0.2">
      <c r="B77" s="70"/>
      <c r="C77" s="70"/>
      <c r="D77" s="70"/>
      <c r="E77" s="70"/>
      <c r="F77" s="70"/>
      <c r="G77" s="70"/>
      <c r="H77" s="70"/>
      <c r="I77" s="70"/>
      <c r="J77" s="70"/>
      <c r="K77" s="70"/>
      <c r="L77" s="70"/>
      <c r="M77" s="70"/>
      <c r="N77" s="70"/>
      <c r="O77" s="70"/>
      <c r="P77" s="70"/>
      <c r="Q77" s="70"/>
      <c r="R77" s="70"/>
      <c r="S77" s="70"/>
      <c r="T77" s="70"/>
      <c r="U77" s="70"/>
    </row>
    <row r="78" spans="2:21" ht="15" customHeight="1" x14ac:dyDescent="0.2">
      <c r="B78" s="70"/>
      <c r="C78" s="70"/>
      <c r="D78" s="70"/>
      <c r="E78" s="70"/>
      <c r="F78" s="70"/>
      <c r="G78" s="70"/>
      <c r="H78" s="70"/>
      <c r="I78" s="70"/>
      <c r="J78" s="70"/>
      <c r="K78" s="70"/>
      <c r="L78" s="70"/>
      <c r="M78" s="70"/>
      <c r="N78" s="70"/>
      <c r="O78" s="70"/>
      <c r="P78" s="70"/>
      <c r="Q78" s="70"/>
      <c r="R78" s="70"/>
      <c r="S78" s="70"/>
      <c r="T78" s="70"/>
      <c r="U78" s="70"/>
    </row>
    <row r="79" spans="2:21" ht="15" customHeight="1" x14ac:dyDescent="0.2">
      <c r="B79" s="70"/>
      <c r="C79" s="70"/>
      <c r="D79" s="70"/>
      <c r="E79" s="70"/>
      <c r="F79" s="70"/>
      <c r="G79" s="70"/>
      <c r="H79" s="70"/>
      <c r="I79" s="70"/>
      <c r="J79" s="70"/>
      <c r="K79" s="70"/>
      <c r="L79" s="70"/>
      <c r="M79" s="70"/>
      <c r="N79" s="70"/>
      <c r="O79" s="70"/>
      <c r="P79" s="70"/>
      <c r="Q79" s="70"/>
      <c r="R79" s="70"/>
      <c r="S79" s="70"/>
      <c r="T79" s="70"/>
      <c r="U79" s="70"/>
    </row>
    <row r="80" spans="2:21" ht="15" customHeight="1" x14ac:dyDescent="0.2">
      <c r="B80" s="70"/>
      <c r="C80" s="70"/>
      <c r="D80" s="70"/>
      <c r="E80" s="70"/>
      <c r="F80" s="70"/>
      <c r="G80" s="70"/>
      <c r="H80" s="70"/>
      <c r="I80" s="70"/>
      <c r="J80" s="70"/>
      <c r="K80" s="70"/>
      <c r="L80" s="70"/>
      <c r="M80" s="70"/>
      <c r="N80" s="70"/>
      <c r="O80" s="70"/>
      <c r="P80" s="70"/>
      <c r="Q80" s="70"/>
      <c r="R80" s="70"/>
      <c r="S80" s="70"/>
      <c r="T80" s="70"/>
      <c r="U80" s="70"/>
    </row>
    <row r="81" spans="2:21" ht="15" customHeight="1" x14ac:dyDescent="0.2">
      <c r="B81" s="70"/>
      <c r="C81" s="70"/>
      <c r="D81" s="70"/>
      <c r="E81" s="70"/>
      <c r="F81" s="70"/>
      <c r="G81" s="70"/>
      <c r="H81" s="70"/>
      <c r="I81" s="70"/>
      <c r="J81" s="70"/>
      <c r="K81" s="70"/>
      <c r="L81" s="70"/>
      <c r="M81" s="70"/>
      <c r="N81" s="70"/>
      <c r="O81" s="70"/>
      <c r="P81" s="70"/>
      <c r="Q81" s="70"/>
      <c r="R81" s="70"/>
      <c r="S81" s="70"/>
      <c r="T81" s="70"/>
      <c r="U81" s="70"/>
    </row>
    <row r="82" spans="2:21" ht="15" customHeight="1" x14ac:dyDescent="0.2">
      <c r="B82" s="70"/>
      <c r="C82" s="70"/>
      <c r="D82" s="70"/>
      <c r="E82" s="70"/>
      <c r="F82" s="70"/>
      <c r="G82" s="70"/>
      <c r="H82" s="70"/>
      <c r="I82" s="70"/>
      <c r="J82" s="70"/>
      <c r="K82" s="70"/>
      <c r="L82" s="70"/>
      <c r="M82" s="70"/>
      <c r="N82" s="70"/>
      <c r="O82" s="70"/>
      <c r="P82" s="70"/>
      <c r="Q82" s="70"/>
      <c r="R82" s="70"/>
      <c r="S82" s="70"/>
      <c r="T82" s="70"/>
      <c r="U82" s="70"/>
    </row>
    <row r="83" spans="2:21" ht="15" customHeight="1" x14ac:dyDescent="0.2">
      <c r="B83" s="70"/>
      <c r="C83" s="70"/>
      <c r="D83" s="70"/>
      <c r="E83" s="70"/>
      <c r="F83" s="70"/>
      <c r="G83" s="70"/>
      <c r="H83" s="70"/>
      <c r="I83" s="70"/>
      <c r="J83" s="70"/>
      <c r="K83" s="70"/>
      <c r="L83" s="70"/>
      <c r="M83" s="70"/>
      <c r="N83" s="70"/>
      <c r="O83" s="70"/>
      <c r="P83" s="70"/>
      <c r="Q83" s="70"/>
      <c r="R83" s="70"/>
      <c r="S83" s="70"/>
      <c r="T83" s="70"/>
      <c r="U83" s="70"/>
    </row>
    <row r="84" spans="2:21" ht="15" customHeight="1" x14ac:dyDescent="0.2">
      <c r="B84" s="70"/>
      <c r="C84" s="70"/>
      <c r="D84" s="70"/>
      <c r="E84" s="70"/>
      <c r="F84" s="70"/>
      <c r="G84" s="70"/>
      <c r="H84" s="70"/>
      <c r="I84" s="70"/>
      <c r="J84" s="70"/>
      <c r="K84" s="70"/>
      <c r="L84" s="70"/>
      <c r="M84" s="70"/>
      <c r="N84" s="70"/>
      <c r="O84" s="70"/>
      <c r="P84" s="70"/>
      <c r="Q84" s="70"/>
      <c r="R84" s="70"/>
      <c r="S84" s="70"/>
      <c r="T84" s="70"/>
      <c r="U84" s="70"/>
    </row>
    <row r="85" spans="2:21" ht="15" customHeight="1" x14ac:dyDescent="0.2">
      <c r="B85" s="70"/>
      <c r="C85" s="70"/>
      <c r="D85" s="70"/>
      <c r="E85" s="70"/>
      <c r="F85" s="70"/>
      <c r="G85" s="70"/>
      <c r="H85" s="70"/>
      <c r="I85" s="70"/>
      <c r="J85" s="70"/>
      <c r="K85" s="70"/>
      <c r="L85" s="70"/>
      <c r="M85" s="70"/>
      <c r="N85" s="70"/>
      <c r="O85" s="70"/>
      <c r="P85" s="70"/>
      <c r="Q85" s="70"/>
      <c r="R85" s="70"/>
      <c r="S85" s="70"/>
      <c r="T85" s="70"/>
      <c r="U85" s="70"/>
    </row>
    <row r="86" spans="2:21" ht="15" customHeight="1" x14ac:dyDescent="0.2">
      <c r="B86" s="70"/>
      <c r="C86" s="70"/>
      <c r="D86" s="70"/>
      <c r="E86" s="70"/>
      <c r="F86" s="70"/>
      <c r="G86" s="70"/>
      <c r="H86" s="70"/>
      <c r="I86" s="70"/>
      <c r="J86" s="70"/>
      <c r="K86" s="70"/>
      <c r="L86" s="70"/>
      <c r="M86" s="70"/>
      <c r="N86" s="70"/>
      <c r="O86" s="70"/>
      <c r="P86" s="70"/>
      <c r="Q86" s="70"/>
      <c r="R86" s="70"/>
      <c r="S86" s="70"/>
      <c r="T86" s="70"/>
      <c r="U86" s="70"/>
    </row>
    <row r="87" spans="2:21" ht="15" customHeight="1" x14ac:dyDescent="0.2">
      <c r="B87" s="70"/>
      <c r="C87" s="70"/>
      <c r="D87" s="70"/>
      <c r="E87" s="70"/>
      <c r="F87" s="70"/>
      <c r="G87" s="70"/>
      <c r="H87" s="70"/>
      <c r="I87" s="70"/>
      <c r="J87" s="70"/>
      <c r="K87" s="70"/>
      <c r="L87" s="70"/>
      <c r="M87" s="70"/>
      <c r="N87" s="70"/>
      <c r="O87" s="70"/>
      <c r="P87" s="70"/>
      <c r="Q87" s="70"/>
      <c r="R87" s="70"/>
      <c r="S87" s="70"/>
      <c r="T87" s="70"/>
      <c r="U87" s="70"/>
    </row>
    <row r="88" spans="2:21" ht="15" customHeight="1" x14ac:dyDescent="0.2">
      <c r="B88" s="70"/>
      <c r="C88" s="70"/>
      <c r="D88" s="70"/>
      <c r="E88" s="70"/>
      <c r="F88" s="70"/>
      <c r="G88" s="70"/>
      <c r="H88" s="70"/>
      <c r="I88" s="70"/>
      <c r="J88" s="70"/>
      <c r="K88" s="70"/>
      <c r="L88" s="70"/>
      <c r="M88" s="70"/>
      <c r="N88" s="70"/>
      <c r="O88" s="70"/>
      <c r="P88" s="70"/>
      <c r="Q88" s="70"/>
      <c r="R88" s="70"/>
      <c r="S88" s="70"/>
      <c r="T88" s="70"/>
      <c r="U88" s="70"/>
    </row>
    <row r="89" spans="2:21" ht="15" customHeight="1" x14ac:dyDescent="0.2">
      <c r="B89" s="70"/>
      <c r="C89" s="70"/>
      <c r="D89" s="70"/>
      <c r="E89" s="70"/>
      <c r="F89" s="70"/>
      <c r="G89" s="70"/>
      <c r="H89" s="70"/>
      <c r="I89" s="70"/>
      <c r="J89" s="70"/>
      <c r="K89" s="70"/>
      <c r="L89" s="70"/>
      <c r="M89" s="70"/>
      <c r="N89" s="70"/>
      <c r="O89" s="70"/>
      <c r="P89" s="70"/>
      <c r="Q89" s="70"/>
      <c r="R89" s="70"/>
      <c r="S89" s="70"/>
      <c r="T89" s="70"/>
      <c r="U89" s="70"/>
    </row>
    <row r="90" spans="2:21" ht="15" customHeight="1" x14ac:dyDescent="0.2">
      <c r="B90" s="70"/>
      <c r="C90" s="70"/>
      <c r="D90" s="70"/>
      <c r="E90" s="70"/>
      <c r="F90" s="70"/>
      <c r="G90" s="70"/>
      <c r="H90" s="70"/>
      <c r="I90" s="70"/>
      <c r="J90" s="70"/>
      <c r="K90" s="70"/>
      <c r="L90" s="70"/>
      <c r="M90" s="70"/>
      <c r="N90" s="70"/>
      <c r="O90" s="70"/>
      <c r="P90" s="70"/>
      <c r="Q90" s="70"/>
      <c r="R90" s="70"/>
      <c r="S90" s="70"/>
      <c r="T90" s="70"/>
      <c r="U90" s="70"/>
    </row>
    <row r="91" spans="2:21" ht="15" customHeight="1" x14ac:dyDescent="0.2">
      <c r="B91" s="70"/>
      <c r="C91" s="70"/>
      <c r="D91" s="70"/>
      <c r="E91" s="70"/>
      <c r="F91" s="70"/>
      <c r="G91" s="70"/>
      <c r="H91" s="70"/>
      <c r="I91" s="70"/>
      <c r="J91" s="70"/>
      <c r="K91" s="70"/>
      <c r="L91" s="70"/>
      <c r="M91" s="70"/>
      <c r="N91" s="70"/>
      <c r="O91" s="70"/>
      <c r="P91" s="70"/>
      <c r="Q91" s="70"/>
      <c r="R91" s="70"/>
      <c r="S91" s="70"/>
      <c r="T91" s="70"/>
      <c r="U91" s="70"/>
    </row>
    <row r="92" spans="2:21" ht="15" customHeight="1" x14ac:dyDescent="0.2">
      <c r="B92" s="70"/>
      <c r="C92" s="70"/>
      <c r="D92" s="70"/>
      <c r="E92" s="70"/>
      <c r="F92" s="70"/>
      <c r="G92" s="70"/>
      <c r="H92" s="70"/>
      <c r="I92" s="70"/>
      <c r="J92" s="70"/>
      <c r="K92" s="70"/>
      <c r="L92" s="70"/>
      <c r="M92" s="70"/>
      <c r="N92" s="70"/>
      <c r="O92" s="70"/>
      <c r="P92" s="70"/>
      <c r="Q92" s="70"/>
      <c r="R92" s="70"/>
      <c r="S92" s="70"/>
      <c r="T92" s="70"/>
      <c r="U92" s="70"/>
    </row>
    <row r="93" spans="2:21" ht="15" customHeight="1" x14ac:dyDescent="0.2">
      <c r="B93" s="70"/>
      <c r="C93" s="70"/>
      <c r="D93" s="70"/>
      <c r="E93" s="70"/>
      <c r="F93" s="70"/>
      <c r="G93" s="70"/>
      <c r="H93" s="70"/>
      <c r="I93" s="70"/>
      <c r="J93" s="70"/>
      <c r="K93" s="70"/>
      <c r="L93" s="70"/>
      <c r="M93" s="70"/>
      <c r="N93" s="70"/>
      <c r="O93" s="70"/>
      <c r="P93" s="70"/>
      <c r="Q93" s="70"/>
      <c r="R93" s="70"/>
      <c r="S93" s="70"/>
      <c r="T93" s="70"/>
      <c r="U93" s="70"/>
    </row>
    <row r="94" spans="2:21" ht="15" customHeight="1" x14ac:dyDescent="0.2">
      <c r="B94" s="70"/>
      <c r="C94" s="70"/>
      <c r="D94" s="70"/>
      <c r="E94" s="70"/>
      <c r="F94" s="70"/>
      <c r="G94" s="70"/>
      <c r="H94" s="70"/>
      <c r="I94" s="70"/>
      <c r="J94" s="70"/>
      <c r="K94" s="70"/>
      <c r="L94" s="70"/>
      <c r="M94" s="70"/>
      <c r="N94" s="70"/>
      <c r="O94" s="70"/>
      <c r="P94" s="70"/>
      <c r="Q94" s="70"/>
      <c r="R94" s="70"/>
      <c r="S94" s="70"/>
      <c r="T94" s="70"/>
      <c r="U94" s="70"/>
    </row>
    <row r="95" spans="2:21" ht="15" customHeight="1" x14ac:dyDescent="0.2">
      <c r="B95" s="70"/>
      <c r="C95" s="70"/>
      <c r="D95" s="70"/>
      <c r="E95" s="70"/>
      <c r="F95" s="70"/>
      <c r="G95" s="70"/>
      <c r="H95" s="70"/>
      <c r="I95" s="70"/>
      <c r="J95" s="70"/>
      <c r="K95" s="70"/>
      <c r="L95" s="70"/>
      <c r="M95" s="70"/>
      <c r="N95" s="70"/>
      <c r="O95" s="70"/>
      <c r="P95" s="70"/>
      <c r="Q95" s="70"/>
      <c r="R95" s="70"/>
      <c r="S95" s="70"/>
      <c r="T95" s="70"/>
      <c r="U95" s="70"/>
    </row>
    <row r="96" spans="2:21" ht="15" customHeight="1" x14ac:dyDescent="0.2">
      <c r="B96" s="70"/>
      <c r="C96" s="70"/>
      <c r="D96" s="70"/>
      <c r="E96" s="70"/>
      <c r="F96" s="70"/>
      <c r="G96" s="70"/>
      <c r="H96" s="70"/>
      <c r="I96" s="70"/>
      <c r="J96" s="70"/>
      <c r="K96" s="70"/>
      <c r="L96" s="70"/>
      <c r="M96" s="70"/>
      <c r="N96" s="70"/>
      <c r="O96" s="70"/>
      <c r="P96" s="70"/>
      <c r="Q96" s="70"/>
      <c r="R96" s="70"/>
      <c r="S96" s="70"/>
      <c r="T96" s="70"/>
      <c r="U96" s="70"/>
    </row>
    <row r="97" spans="2:21" ht="15" customHeight="1" x14ac:dyDescent="0.2">
      <c r="B97" s="70"/>
      <c r="C97" s="70"/>
      <c r="D97" s="70"/>
      <c r="E97" s="70"/>
      <c r="F97" s="70"/>
      <c r="G97" s="70"/>
      <c r="H97" s="70"/>
      <c r="I97" s="70"/>
      <c r="J97" s="70"/>
      <c r="K97" s="70"/>
      <c r="L97" s="70"/>
      <c r="M97" s="70"/>
      <c r="N97" s="70"/>
      <c r="O97" s="70"/>
      <c r="P97" s="70"/>
      <c r="Q97" s="70"/>
      <c r="R97" s="70"/>
      <c r="S97" s="70"/>
      <c r="T97" s="70"/>
      <c r="U97" s="70"/>
    </row>
    <row r="98" spans="2:21" ht="15" customHeight="1" x14ac:dyDescent="0.2">
      <c r="B98" s="70"/>
      <c r="C98" s="70"/>
      <c r="D98" s="70"/>
      <c r="E98" s="70"/>
      <c r="F98" s="70"/>
      <c r="G98" s="70"/>
      <c r="H98" s="70"/>
      <c r="I98" s="70"/>
      <c r="J98" s="70"/>
      <c r="K98" s="70"/>
      <c r="L98" s="70"/>
      <c r="M98" s="70"/>
      <c r="N98" s="70"/>
      <c r="O98" s="70"/>
      <c r="P98" s="70"/>
      <c r="Q98" s="70"/>
      <c r="R98" s="70"/>
      <c r="S98" s="70"/>
      <c r="T98" s="70"/>
      <c r="U98" s="70"/>
    </row>
    <row r="99" spans="2:21" ht="15" customHeight="1" x14ac:dyDescent="0.2">
      <c r="B99" s="70"/>
      <c r="C99" s="70"/>
      <c r="D99" s="70"/>
      <c r="E99" s="70"/>
      <c r="F99" s="70"/>
      <c r="G99" s="70"/>
      <c r="H99" s="70"/>
      <c r="I99" s="70"/>
      <c r="J99" s="70"/>
      <c r="K99" s="70"/>
      <c r="L99" s="70"/>
      <c r="M99" s="70"/>
      <c r="N99" s="70"/>
      <c r="O99" s="70"/>
      <c r="P99" s="70"/>
      <c r="Q99" s="70"/>
      <c r="R99" s="70"/>
      <c r="S99" s="70"/>
      <c r="T99" s="70"/>
      <c r="U99" s="70"/>
    </row>
    <row r="100" spans="2:21" ht="15" customHeight="1" x14ac:dyDescent="0.2">
      <c r="B100" s="70"/>
      <c r="C100" s="70"/>
      <c r="D100" s="70"/>
      <c r="E100" s="70"/>
      <c r="F100" s="70"/>
      <c r="G100" s="70"/>
      <c r="H100" s="70"/>
      <c r="I100" s="70"/>
      <c r="J100" s="70"/>
      <c r="K100" s="70"/>
      <c r="L100" s="70"/>
      <c r="M100" s="70"/>
      <c r="N100" s="70"/>
      <c r="O100" s="70"/>
      <c r="P100" s="70"/>
      <c r="Q100" s="70"/>
      <c r="R100" s="70"/>
      <c r="S100" s="70"/>
      <c r="T100" s="70"/>
      <c r="U100" s="70"/>
    </row>
    <row r="101" spans="2:21" ht="15" customHeight="1" x14ac:dyDescent="0.2">
      <c r="B101" s="70"/>
      <c r="C101" s="70"/>
      <c r="D101" s="70"/>
      <c r="E101" s="70"/>
      <c r="F101" s="70"/>
      <c r="G101" s="70"/>
      <c r="H101" s="70"/>
      <c r="I101" s="70"/>
      <c r="J101" s="70"/>
      <c r="K101" s="70"/>
      <c r="L101" s="70"/>
      <c r="M101" s="70"/>
      <c r="N101" s="70"/>
      <c r="O101" s="70"/>
      <c r="P101" s="70"/>
      <c r="Q101" s="70"/>
      <c r="R101" s="70"/>
      <c r="S101" s="70"/>
      <c r="T101" s="70"/>
      <c r="U101" s="70"/>
    </row>
    <row r="102" spans="2:21" ht="15" customHeight="1" x14ac:dyDescent="0.2">
      <c r="B102" s="70"/>
      <c r="C102" s="70"/>
      <c r="D102" s="70"/>
      <c r="E102" s="70"/>
      <c r="F102" s="70"/>
      <c r="G102" s="70"/>
      <c r="H102" s="70"/>
      <c r="I102" s="70"/>
      <c r="J102" s="70"/>
      <c r="K102" s="70"/>
      <c r="L102" s="70"/>
      <c r="M102" s="70"/>
      <c r="N102" s="70"/>
      <c r="O102" s="70"/>
      <c r="P102" s="70"/>
      <c r="Q102" s="70"/>
      <c r="R102" s="70"/>
      <c r="S102" s="70"/>
      <c r="T102" s="70"/>
      <c r="U102" s="70"/>
    </row>
    <row r="103" spans="2:21" ht="15" customHeight="1" x14ac:dyDescent="0.2">
      <c r="B103" s="70"/>
      <c r="C103" s="70"/>
      <c r="D103" s="70"/>
      <c r="E103" s="70"/>
      <c r="F103" s="70"/>
      <c r="G103" s="70"/>
      <c r="H103" s="70"/>
      <c r="I103" s="70"/>
      <c r="J103" s="70"/>
      <c r="K103" s="70"/>
      <c r="L103" s="70"/>
      <c r="M103" s="70"/>
      <c r="N103" s="70"/>
      <c r="O103" s="70"/>
      <c r="P103" s="70"/>
      <c r="Q103" s="70"/>
      <c r="R103" s="70"/>
      <c r="S103" s="70"/>
      <c r="T103" s="70"/>
      <c r="U103" s="70"/>
    </row>
    <row r="104" spans="2:21" ht="15" customHeight="1" x14ac:dyDescent="0.2">
      <c r="B104" s="70"/>
      <c r="C104" s="70"/>
      <c r="D104" s="70"/>
      <c r="E104" s="70"/>
      <c r="F104" s="70"/>
      <c r="G104" s="70"/>
      <c r="H104" s="70"/>
      <c r="I104" s="70"/>
      <c r="J104" s="70"/>
      <c r="K104" s="70"/>
      <c r="L104" s="70"/>
      <c r="M104" s="70"/>
      <c r="N104" s="70"/>
      <c r="O104" s="70"/>
      <c r="P104" s="70"/>
      <c r="Q104" s="70"/>
      <c r="R104" s="70"/>
      <c r="S104" s="70"/>
      <c r="T104" s="70"/>
      <c r="U104" s="70"/>
    </row>
    <row r="105" spans="2:21" ht="15" customHeight="1" x14ac:dyDescent="0.2">
      <c r="B105" s="70"/>
      <c r="C105" s="70"/>
      <c r="D105" s="70"/>
      <c r="E105" s="70"/>
      <c r="F105" s="70"/>
      <c r="G105" s="70"/>
      <c r="H105" s="70"/>
      <c r="I105" s="70"/>
      <c r="J105" s="70"/>
      <c r="K105" s="70"/>
      <c r="L105" s="70"/>
      <c r="M105" s="70"/>
      <c r="N105" s="70"/>
      <c r="O105" s="70"/>
      <c r="P105" s="70"/>
      <c r="Q105" s="70"/>
      <c r="R105" s="70"/>
      <c r="S105" s="70"/>
      <c r="T105" s="70"/>
      <c r="U105" s="70"/>
    </row>
    <row r="106" spans="2:21" ht="15" customHeight="1" x14ac:dyDescent="0.2">
      <c r="B106" s="70"/>
      <c r="C106" s="70"/>
      <c r="D106" s="70"/>
      <c r="E106" s="70"/>
      <c r="F106" s="70"/>
      <c r="G106" s="70"/>
      <c r="H106" s="70"/>
      <c r="I106" s="70"/>
      <c r="J106" s="70"/>
      <c r="K106" s="70"/>
      <c r="L106" s="70"/>
      <c r="M106" s="70"/>
      <c r="N106" s="70"/>
      <c r="O106" s="70"/>
      <c r="P106" s="70"/>
      <c r="Q106" s="70"/>
      <c r="R106" s="70"/>
      <c r="S106" s="70"/>
      <c r="T106" s="70"/>
      <c r="U106" s="70"/>
    </row>
    <row r="107" spans="2:21" ht="15" customHeight="1" x14ac:dyDescent="0.2">
      <c r="B107" s="70"/>
      <c r="C107" s="70"/>
      <c r="D107" s="70"/>
      <c r="E107" s="70"/>
      <c r="F107" s="70"/>
      <c r="G107" s="70"/>
      <c r="H107" s="70"/>
      <c r="I107" s="70"/>
      <c r="J107" s="70"/>
      <c r="K107" s="70"/>
      <c r="L107" s="70"/>
      <c r="M107" s="70"/>
      <c r="N107" s="70"/>
      <c r="O107" s="70"/>
      <c r="P107" s="70"/>
      <c r="Q107" s="70"/>
      <c r="R107" s="70"/>
      <c r="S107" s="70"/>
      <c r="T107" s="70"/>
      <c r="U107" s="70"/>
    </row>
    <row r="108" spans="2:21" ht="15" customHeight="1" x14ac:dyDescent="0.2">
      <c r="B108" s="70"/>
      <c r="C108" s="70"/>
      <c r="D108" s="70"/>
      <c r="E108" s="70"/>
      <c r="F108" s="70"/>
      <c r="G108" s="70"/>
      <c r="H108" s="70"/>
      <c r="I108" s="70"/>
      <c r="J108" s="70"/>
      <c r="K108" s="70"/>
      <c r="L108" s="70"/>
      <c r="M108" s="70"/>
      <c r="N108" s="70"/>
      <c r="O108" s="70"/>
      <c r="P108" s="70"/>
      <c r="Q108" s="70"/>
      <c r="R108" s="70"/>
      <c r="S108" s="70"/>
      <c r="T108" s="70"/>
      <c r="U108" s="70"/>
    </row>
    <row r="109" spans="2:21" ht="15" customHeight="1" x14ac:dyDescent="0.2">
      <c r="B109" s="70"/>
      <c r="C109" s="70"/>
      <c r="D109" s="70"/>
      <c r="E109" s="70"/>
      <c r="F109" s="70"/>
      <c r="G109" s="70"/>
      <c r="H109" s="70"/>
      <c r="I109" s="70"/>
      <c r="J109" s="70"/>
      <c r="K109" s="70"/>
      <c r="L109" s="70"/>
      <c r="M109" s="70"/>
      <c r="N109" s="70"/>
      <c r="O109" s="70"/>
      <c r="P109" s="70"/>
      <c r="Q109" s="70"/>
      <c r="R109" s="70"/>
      <c r="S109" s="70"/>
      <c r="T109" s="70"/>
      <c r="U109" s="70"/>
    </row>
    <row r="110" spans="2:21" ht="15" customHeight="1" x14ac:dyDescent="0.2">
      <c r="B110" s="70"/>
      <c r="C110" s="70"/>
      <c r="D110" s="70"/>
      <c r="E110" s="70"/>
      <c r="F110" s="70"/>
      <c r="G110" s="70"/>
      <c r="H110" s="70"/>
      <c r="I110" s="70"/>
      <c r="J110" s="70"/>
      <c r="K110" s="70"/>
      <c r="L110" s="70"/>
      <c r="M110" s="70"/>
      <c r="N110" s="70"/>
      <c r="O110" s="70"/>
      <c r="P110" s="70"/>
      <c r="Q110" s="70"/>
      <c r="R110" s="70"/>
      <c r="S110" s="70"/>
      <c r="T110" s="70"/>
      <c r="U110" s="70"/>
    </row>
    <row r="111" spans="2:21" ht="15" customHeight="1" x14ac:dyDescent="0.2">
      <c r="B111" s="70"/>
      <c r="C111" s="70"/>
      <c r="D111" s="70"/>
      <c r="E111" s="70"/>
      <c r="F111" s="70"/>
      <c r="G111" s="70"/>
      <c r="H111" s="70"/>
      <c r="I111" s="70"/>
      <c r="J111" s="70"/>
      <c r="K111" s="70"/>
      <c r="L111" s="70"/>
      <c r="M111" s="70"/>
      <c r="N111" s="70"/>
      <c r="O111" s="70"/>
      <c r="P111" s="70"/>
      <c r="Q111" s="70"/>
      <c r="R111" s="70"/>
      <c r="S111" s="70"/>
      <c r="T111" s="70"/>
      <c r="U111" s="70"/>
    </row>
    <row r="112" spans="2:21" ht="15" customHeight="1" x14ac:dyDescent="0.2">
      <c r="B112" s="70"/>
      <c r="C112" s="70"/>
      <c r="D112" s="70"/>
      <c r="E112" s="70"/>
      <c r="F112" s="70"/>
      <c r="G112" s="70"/>
      <c r="H112" s="70"/>
      <c r="I112" s="70"/>
      <c r="J112" s="70"/>
      <c r="K112" s="70"/>
      <c r="L112" s="70"/>
      <c r="M112" s="70"/>
      <c r="N112" s="70"/>
      <c r="O112" s="70"/>
      <c r="P112" s="70"/>
      <c r="Q112" s="70"/>
      <c r="R112" s="70"/>
      <c r="S112" s="70"/>
      <c r="T112" s="70"/>
      <c r="U112" s="70"/>
    </row>
    <row r="113" spans="2:21" ht="15" customHeight="1" x14ac:dyDescent="0.2">
      <c r="B113" s="70"/>
      <c r="C113" s="70"/>
      <c r="D113" s="70"/>
      <c r="E113" s="70"/>
      <c r="F113" s="70"/>
      <c r="G113" s="70"/>
      <c r="H113" s="70"/>
      <c r="I113" s="70"/>
      <c r="J113" s="70"/>
      <c r="K113" s="70"/>
      <c r="L113" s="70"/>
      <c r="M113" s="70"/>
      <c r="N113" s="70"/>
      <c r="O113" s="70"/>
      <c r="P113" s="70"/>
      <c r="Q113" s="70"/>
      <c r="R113" s="70"/>
      <c r="S113" s="70"/>
      <c r="T113" s="70"/>
      <c r="U113" s="70"/>
    </row>
    <row r="114" spans="2:21" ht="15" customHeight="1" x14ac:dyDescent="0.2">
      <c r="B114" s="70"/>
      <c r="C114" s="70"/>
      <c r="D114" s="70"/>
      <c r="E114" s="70"/>
      <c r="F114" s="70"/>
      <c r="G114" s="70"/>
      <c r="H114" s="70"/>
      <c r="I114" s="70"/>
      <c r="J114" s="70"/>
      <c r="K114" s="70"/>
      <c r="L114" s="70"/>
      <c r="M114" s="70"/>
      <c r="N114" s="70"/>
      <c r="O114" s="70"/>
      <c r="P114" s="70"/>
      <c r="Q114" s="70"/>
      <c r="R114" s="70"/>
      <c r="S114" s="70"/>
      <c r="T114" s="70"/>
      <c r="U114" s="70"/>
    </row>
    <row r="115" spans="2:21" ht="15" customHeight="1" x14ac:dyDescent="0.2">
      <c r="B115" s="70"/>
      <c r="C115" s="70"/>
      <c r="D115" s="70"/>
      <c r="E115" s="70"/>
      <c r="F115" s="70"/>
      <c r="G115" s="70"/>
      <c r="H115" s="70"/>
      <c r="I115" s="70"/>
      <c r="J115" s="70"/>
      <c r="K115" s="70"/>
      <c r="L115" s="70"/>
      <c r="M115" s="70"/>
      <c r="N115" s="70"/>
      <c r="O115" s="70"/>
      <c r="P115" s="70"/>
      <c r="Q115" s="70"/>
      <c r="R115" s="70"/>
      <c r="S115" s="70"/>
      <c r="T115" s="70"/>
      <c r="U115" s="70"/>
    </row>
    <row r="116" spans="2:21" ht="15" customHeight="1" x14ac:dyDescent="0.2">
      <c r="B116" s="70"/>
      <c r="C116" s="70"/>
      <c r="D116" s="70"/>
      <c r="E116" s="70"/>
      <c r="F116" s="70"/>
      <c r="G116" s="70"/>
      <c r="H116" s="70"/>
      <c r="I116" s="70"/>
      <c r="J116" s="70"/>
      <c r="K116" s="70"/>
      <c r="L116" s="70"/>
      <c r="M116" s="70"/>
      <c r="N116" s="70"/>
      <c r="O116" s="70"/>
      <c r="P116" s="70"/>
      <c r="Q116" s="70"/>
      <c r="R116" s="70"/>
      <c r="S116" s="70"/>
      <c r="T116" s="70"/>
      <c r="U116" s="70"/>
    </row>
    <row r="117" spans="2:21" ht="15" customHeight="1" x14ac:dyDescent="0.2">
      <c r="B117" s="70"/>
      <c r="C117" s="70"/>
      <c r="D117" s="70"/>
      <c r="E117" s="70"/>
      <c r="F117" s="70"/>
      <c r="G117" s="70"/>
      <c r="H117" s="70"/>
      <c r="I117" s="70"/>
      <c r="J117" s="70"/>
      <c r="K117" s="70"/>
      <c r="L117" s="70"/>
      <c r="M117" s="70"/>
      <c r="N117" s="70"/>
      <c r="O117" s="70"/>
      <c r="P117" s="70"/>
      <c r="Q117" s="70"/>
      <c r="R117" s="70"/>
      <c r="S117" s="70"/>
      <c r="T117" s="70"/>
      <c r="U117" s="70"/>
    </row>
    <row r="118" spans="2:21" ht="15" customHeight="1" x14ac:dyDescent="0.2">
      <c r="B118" s="70"/>
      <c r="C118" s="70"/>
      <c r="D118" s="70"/>
      <c r="E118" s="70"/>
      <c r="F118" s="70"/>
      <c r="G118" s="70"/>
      <c r="H118" s="70"/>
      <c r="I118" s="70"/>
      <c r="J118" s="70"/>
      <c r="K118" s="70"/>
      <c r="L118" s="70"/>
      <c r="M118" s="70"/>
      <c r="N118" s="70"/>
      <c r="O118" s="70"/>
      <c r="P118" s="70"/>
      <c r="Q118" s="70"/>
      <c r="R118" s="70"/>
      <c r="S118" s="70"/>
      <c r="T118" s="70"/>
      <c r="U118" s="70"/>
    </row>
    <row r="119" spans="2:21" ht="15" customHeight="1" x14ac:dyDescent="0.2">
      <c r="B119" s="70"/>
      <c r="C119" s="70"/>
      <c r="D119" s="70"/>
      <c r="E119" s="70"/>
      <c r="F119" s="70"/>
      <c r="G119" s="70"/>
      <c r="H119" s="70"/>
      <c r="I119" s="70"/>
      <c r="J119" s="70"/>
      <c r="K119" s="70"/>
      <c r="L119" s="70"/>
      <c r="M119" s="70"/>
      <c r="N119" s="70"/>
      <c r="O119" s="70"/>
      <c r="P119" s="70"/>
      <c r="Q119" s="70"/>
      <c r="R119" s="70"/>
      <c r="S119" s="70"/>
      <c r="T119" s="70"/>
      <c r="U119" s="70"/>
    </row>
    <row r="120" spans="2:21" ht="15" customHeight="1" x14ac:dyDescent="0.2">
      <c r="B120" s="70"/>
      <c r="C120" s="70"/>
      <c r="D120" s="70"/>
      <c r="E120" s="70"/>
      <c r="F120" s="70"/>
      <c r="G120" s="70"/>
      <c r="H120" s="70"/>
      <c r="I120" s="70"/>
      <c r="J120" s="70"/>
      <c r="K120" s="70"/>
      <c r="L120" s="70"/>
      <c r="M120" s="70"/>
      <c r="N120" s="70"/>
      <c r="O120" s="70"/>
      <c r="P120" s="70"/>
      <c r="Q120" s="70"/>
      <c r="R120" s="70"/>
      <c r="S120" s="70"/>
      <c r="T120" s="70"/>
      <c r="U120" s="70"/>
    </row>
    <row r="121" spans="2:21" ht="15" customHeight="1" x14ac:dyDescent="0.2">
      <c r="B121" s="70"/>
      <c r="C121" s="70"/>
      <c r="D121" s="70"/>
      <c r="E121" s="70"/>
      <c r="F121" s="70"/>
      <c r="G121" s="70"/>
      <c r="H121" s="70"/>
      <c r="I121" s="70"/>
      <c r="J121" s="70"/>
      <c r="K121" s="70"/>
      <c r="L121" s="70"/>
      <c r="M121" s="70"/>
      <c r="N121" s="70"/>
      <c r="O121" s="70"/>
      <c r="P121" s="70"/>
      <c r="Q121" s="70"/>
      <c r="R121" s="70"/>
      <c r="S121" s="70"/>
      <c r="T121" s="70"/>
      <c r="U121" s="70"/>
    </row>
    <row r="122" spans="2:21" ht="15" customHeight="1" x14ac:dyDescent="0.2">
      <c r="B122" s="70"/>
      <c r="C122" s="70"/>
      <c r="D122" s="70"/>
      <c r="E122" s="70"/>
      <c r="F122" s="70"/>
      <c r="G122" s="70"/>
      <c r="H122" s="70"/>
      <c r="I122" s="70"/>
      <c r="J122" s="70"/>
      <c r="K122" s="70"/>
      <c r="L122" s="70"/>
      <c r="M122" s="70"/>
      <c r="N122" s="70"/>
      <c r="O122" s="70"/>
      <c r="P122" s="70"/>
      <c r="Q122" s="70"/>
      <c r="R122" s="70"/>
      <c r="S122" s="70"/>
      <c r="T122" s="70"/>
      <c r="U122" s="70"/>
    </row>
    <row r="123" spans="2:21" ht="15" customHeight="1" x14ac:dyDescent="0.2">
      <c r="B123" s="70"/>
      <c r="C123" s="70"/>
      <c r="D123" s="70"/>
      <c r="E123" s="70"/>
      <c r="F123" s="70"/>
      <c r="G123" s="70"/>
      <c r="H123" s="70"/>
      <c r="I123" s="70"/>
      <c r="J123" s="70"/>
      <c r="K123" s="70"/>
      <c r="L123" s="70"/>
      <c r="M123" s="70"/>
      <c r="N123" s="70"/>
      <c r="O123" s="70"/>
      <c r="P123" s="70"/>
      <c r="Q123" s="70"/>
      <c r="R123" s="70"/>
      <c r="S123" s="70"/>
      <c r="T123" s="70"/>
      <c r="U123" s="70"/>
    </row>
    <row r="124" spans="2:21" ht="15" customHeight="1" x14ac:dyDescent="0.2">
      <c r="B124" s="70"/>
      <c r="C124" s="70"/>
      <c r="D124" s="70"/>
      <c r="E124" s="70"/>
      <c r="F124" s="70"/>
      <c r="G124" s="70"/>
      <c r="H124" s="70"/>
      <c r="I124" s="70"/>
      <c r="J124" s="70"/>
      <c r="K124" s="70"/>
      <c r="L124" s="70"/>
      <c r="M124" s="70"/>
      <c r="N124" s="70"/>
      <c r="O124" s="70"/>
      <c r="P124" s="70"/>
      <c r="Q124" s="70"/>
      <c r="R124" s="70"/>
      <c r="S124" s="70"/>
      <c r="T124" s="70"/>
      <c r="U124" s="70"/>
    </row>
    <row r="125" spans="2:21" ht="15" customHeight="1" x14ac:dyDescent="0.2">
      <c r="B125" s="70"/>
      <c r="C125" s="70"/>
      <c r="D125" s="70"/>
      <c r="E125" s="70"/>
      <c r="F125" s="70"/>
      <c r="G125" s="70"/>
      <c r="H125" s="70"/>
      <c r="I125" s="70"/>
      <c r="J125" s="70"/>
      <c r="K125" s="70"/>
      <c r="L125" s="70"/>
      <c r="M125" s="70"/>
      <c r="N125" s="70"/>
      <c r="O125" s="70"/>
      <c r="P125" s="70"/>
      <c r="Q125" s="70"/>
      <c r="R125" s="70"/>
      <c r="S125" s="70"/>
      <c r="T125" s="70"/>
      <c r="U125" s="70"/>
    </row>
    <row r="126" spans="2:21" ht="15" customHeight="1" x14ac:dyDescent="0.2">
      <c r="B126" s="70"/>
      <c r="C126" s="70"/>
      <c r="D126" s="70"/>
      <c r="E126" s="70"/>
      <c r="F126" s="70"/>
      <c r="G126" s="70"/>
      <c r="H126" s="70"/>
      <c r="I126" s="70"/>
      <c r="J126" s="70"/>
      <c r="K126" s="70"/>
      <c r="L126" s="70"/>
      <c r="M126" s="70"/>
      <c r="N126" s="70"/>
      <c r="O126" s="70"/>
      <c r="P126" s="70"/>
      <c r="Q126" s="70"/>
      <c r="R126" s="70"/>
      <c r="S126" s="70"/>
      <c r="T126" s="70"/>
      <c r="U126" s="70"/>
    </row>
    <row r="127" spans="2:21" ht="15" customHeight="1" x14ac:dyDescent="0.2">
      <c r="B127" s="70"/>
      <c r="C127" s="70"/>
      <c r="D127" s="70"/>
      <c r="E127" s="70"/>
      <c r="F127" s="70"/>
      <c r="G127" s="70"/>
      <c r="H127" s="70"/>
      <c r="I127" s="70"/>
      <c r="J127" s="70"/>
      <c r="K127" s="70"/>
      <c r="L127" s="70"/>
      <c r="M127" s="70"/>
      <c r="N127" s="70"/>
      <c r="O127" s="70"/>
      <c r="P127" s="70"/>
      <c r="Q127" s="70"/>
      <c r="R127" s="70"/>
      <c r="S127" s="70"/>
      <c r="T127" s="70"/>
      <c r="U127" s="70"/>
    </row>
    <row r="128" spans="2:21" ht="15" customHeight="1" x14ac:dyDescent="0.2">
      <c r="B128" s="70"/>
      <c r="C128" s="70"/>
      <c r="D128" s="70"/>
      <c r="E128" s="70"/>
      <c r="F128" s="70"/>
      <c r="G128" s="70"/>
      <c r="H128" s="70"/>
      <c r="I128" s="70"/>
      <c r="J128" s="70"/>
      <c r="K128" s="70"/>
      <c r="L128" s="70"/>
      <c r="M128" s="70"/>
      <c r="N128" s="70"/>
      <c r="O128" s="70"/>
      <c r="P128" s="70"/>
      <c r="Q128" s="70"/>
      <c r="R128" s="70"/>
      <c r="S128" s="70"/>
      <c r="T128" s="70"/>
      <c r="U128" s="70"/>
    </row>
    <row r="129" spans="2:21" ht="15" customHeight="1" x14ac:dyDescent="0.2">
      <c r="B129" s="70"/>
      <c r="C129" s="70"/>
      <c r="D129" s="70"/>
      <c r="E129" s="70"/>
      <c r="F129" s="70"/>
      <c r="G129" s="70"/>
      <c r="H129" s="70"/>
      <c r="I129" s="70"/>
      <c r="J129" s="70"/>
      <c r="K129" s="70"/>
      <c r="L129" s="70"/>
      <c r="M129" s="70"/>
      <c r="N129" s="70"/>
      <c r="O129" s="70"/>
      <c r="P129" s="70"/>
      <c r="Q129" s="70"/>
      <c r="R129" s="70"/>
      <c r="S129" s="70"/>
      <c r="T129" s="70"/>
      <c r="U129" s="70"/>
    </row>
    <row r="130" spans="2:21" ht="15" customHeight="1" x14ac:dyDescent="0.2">
      <c r="B130" s="70"/>
      <c r="C130" s="70"/>
      <c r="D130" s="70"/>
      <c r="E130" s="70"/>
      <c r="F130" s="70"/>
      <c r="G130" s="70"/>
      <c r="H130" s="70"/>
      <c r="I130" s="70"/>
      <c r="J130" s="70"/>
      <c r="K130" s="70"/>
      <c r="L130" s="70"/>
      <c r="M130" s="70"/>
      <c r="N130" s="70"/>
      <c r="O130" s="70"/>
      <c r="P130" s="70"/>
      <c r="Q130" s="70"/>
      <c r="R130" s="70"/>
      <c r="S130" s="70"/>
      <c r="T130" s="70"/>
      <c r="U130" s="70"/>
    </row>
    <row r="131" spans="2:21" ht="15" customHeight="1" x14ac:dyDescent="0.2">
      <c r="B131" s="70"/>
      <c r="C131" s="70"/>
      <c r="D131" s="70"/>
      <c r="E131" s="70"/>
      <c r="F131" s="70"/>
      <c r="G131" s="70"/>
      <c r="H131" s="70"/>
      <c r="I131" s="70"/>
      <c r="J131" s="70"/>
      <c r="K131" s="70"/>
      <c r="L131" s="70"/>
      <c r="M131" s="70"/>
      <c r="N131" s="70"/>
      <c r="O131" s="70"/>
      <c r="P131" s="70"/>
      <c r="Q131" s="70"/>
      <c r="R131" s="70"/>
      <c r="S131" s="70"/>
      <c r="T131" s="70"/>
      <c r="U131" s="70"/>
    </row>
    <row r="132" spans="2:21" ht="15" customHeight="1" x14ac:dyDescent="0.2">
      <c r="B132" s="70"/>
      <c r="C132" s="70"/>
      <c r="D132" s="70"/>
      <c r="E132" s="70"/>
      <c r="F132" s="70"/>
      <c r="G132" s="70"/>
      <c r="H132" s="70"/>
      <c r="I132" s="70"/>
      <c r="J132" s="70"/>
      <c r="K132" s="70"/>
      <c r="L132" s="70"/>
      <c r="M132" s="70"/>
      <c r="N132" s="70"/>
      <c r="O132" s="70"/>
      <c r="P132" s="70"/>
      <c r="Q132" s="70"/>
      <c r="R132" s="70"/>
      <c r="S132" s="70"/>
      <c r="T132" s="70"/>
      <c r="U132" s="70"/>
    </row>
    <row r="133" spans="2:21" ht="15" customHeight="1" x14ac:dyDescent="0.2">
      <c r="B133" s="70"/>
      <c r="C133" s="70"/>
      <c r="D133" s="70"/>
      <c r="E133" s="70"/>
      <c r="F133" s="70"/>
      <c r="G133" s="70"/>
      <c r="H133" s="70"/>
      <c r="I133" s="70"/>
      <c r="J133" s="70"/>
      <c r="K133" s="70"/>
      <c r="L133" s="70"/>
      <c r="M133" s="70"/>
      <c r="N133" s="70"/>
      <c r="O133" s="70"/>
      <c r="P133" s="70"/>
      <c r="Q133" s="70"/>
      <c r="R133" s="70"/>
      <c r="S133" s="70"/>
      <c r="T133" s="70"/>
      <c r="U133" s="70"/>
    </row>
    <row r="134" spans="2:21" ht="15" customHeight="1" x14ac:dyDescent="0.2">
      <c r="B134" s="70"/>
      <c r="C134" s="70"/>
      <c r="D134" s="70"/>
      <c r="E134" s="70"/>
      <c r="F134" s="70"/>
      <c r="G134" s="70"/>
      <c r="H134" s="70"/>
      <c r="I134" s="70"/>
      <c r="J134" s="70"/>
      <c r="K134" s="70"/>
      <c r="L134" s="70"/>
      <c r="M134" s="70"/>
      <c r="N134" s="70"/>
      <c r="O134" s="70"/>
      <c r="P134" s="70"/>
      <c r="Q134" s="70"/>
      <c r="R134" s="70"/>
      <c r="S134" s="70"/>
      <c r="T134" s="70"/>
      <c r="U134" s="70"/>
    </row>
    <row r="135" spans="2:21" ht="15" customHeight="1" x14ac:dyDescent="0.2">
      <c r="B135" s="70"/>
      <c r="C135" s="70"/>
      <c r="D135" s="70"/>
      <c r="E135" s="70"/>
      <c r="F135" s="70"/>
      <c r="G135" s="70"/>
      <c r="H135" s="70"/>
      <c r="I135" s="70"/>
      <c r="J135" s="70"/>
      <c r="K135" s="70"/>
      <c r="L135" s="70"/>
      <c r="M135" s="70"/>
      <c r="N135" s="70"/>
      <c r="O135" s="70"/>
      <c r="P135" s="70"/>
      <c r="Q135" s="70"/>
      <c r="R135" s="70"/>
      <c r="S135" s="70"/>
      <c r="T135" s="70"/>
      <c r="U135" s="70"/>
    </row>
    <row r="136" spans="2:21" ht="15" customHeight="1" x14ac:dyDescent="0.2">
      <c r="B136" s="70"/>
      <c r="C136" s="70"/>
      <c r="D136" s="70"/>
      <c r="E136" s="70"/>
      <c r="F136" s="70"/>
      <c r="G136" s="70"/>
      <c r="H136" s="70"/>
      <c r="I136" s="70"/>
      <c r="J136" s="70"/>
      <c r="K136" s="70"/>
      <c r="L136" s="70"/>
      <c r="M136" s="70"/>
      <c r="N136" s="70"/>
      <c r="O136" s="70"/>
      <c r="P136" s="70"/>
      <c r="Q136" s="70"/>
      <c r="R136" s="70"/>
      <c r="S136" s="70"/>
      <c r="T136" s="70"/>
      <c r="U136" s="70"/>
    </row>
    <row r="137" spans="2:21" ht="15" customHeight="1" x14ac:dyDescent="0.2">
      <c r="B137" s="70"/>
      <c r="C137" s="70"/>
      <c r="D137" s="70"/>
      <c r="E137" s="70"/>
      <c r="F137" s="70"/>
      <c r="G137" s="70"/>
      <c r="H137" s="70"/>
      <c r="I137" s="70"/>
      <c r="J137" s="70"/>
      <c r="K137" s="70"/>
      <c r="L137" s="70"/>
      <c r="M137" s="70"/>
      <c r="N137" s="70"/>
      <c r="O137" s="70"/>
      <c r="P137" s="70"/>
      <c r="Q137" s="70"/>
      <c r="R137" s="70"/>
      <c r="S137" s="70"/>
      <c r="T137" s="70"/>
      <c r="U137" s="70"/>
    </row>
    <row r="138" spans="2:21" ht="15" customHeight="1" x14ac:dyDescent="0.2">
      <c r="B138" s="70"/>
      <c r="C138" s="70"/>
      <c r="D138" s="70"/>
      <c r="E138" s="70"/>
      <c r="F138" s="70"/>
      <c r="G138" s="70"/>
      <c r="H138" s="70"/>
      <c r="I138" s="70"/>
      <c r="J138" s="70"/>
      <c r="K138" s="70"/>
      <c r="L138" s="70"/>
      <c r="M138" s="70"/>
      <c r="N138" s="70"/>
      <c r="O138" s="70"/>
      <c r="P138" s="70"/>
      <c r="Q138" s="70"/>
      <c r="R138" s="70"/>
      <c r="S138" s="70"/>
      <c r="T138" s="70"/>
      <c r="U138" s="70"/>
    </row>
    <row r="139" spans="2:21" ht="15" customHeight="1" x14ac:dyDescent="0.2">
      <c r="B139" s="70"/>
      <c r="C139" s="70"/>
      <c r="D139" s="70"/>
      <c r="E139" s="70"/>
      <c r="F139" s="70"/>
      <c r="G139" s="70"/>
      <c r="H139" s="70"/>
      <c r="I139" s="70"/>
      <c r="J139" s="70"/>
      <c r="K139" s="70"/>
      <c r="L139" s="70"/>
      <c r="M139" s="70"/>
      <c r="N139" s="70"/>
      <c r="O139" s="70"/>
      <c r="P139" s="70"/>
      <c r="Q139" s="70"/>
      <c r="R139" s="70"/>
      <c r="S139" s="70"/>
      <c r="T139" s="70"/>
      <c r="U139" s="70"/>
    </row>
    <row r="140" spans="2:21" ht="15" customHeight="1" x14ac:dyDescent="0.2">
      <c r="B140" s="70"/>
      <c r="C140" s="70"/>
      <c r="D140" s="70"/>
      <c r="E140" s="70"/>
      <c r="F140" s="70"/>
      <c r="G140" s="70"/>
      <c r="H140" s="70"/>
      <c r="I140" s="70"/>
      <c r="J140" s="70"/>
      <c r="K140" s="70"/>
      <c r="L140" s="70"/>
      <c r="M140" s="70"/>
      <c r="N140" s="70"/>
      <c r="O140" s="70"/>
      <c r="P140" s="70"/>
      <c r="Q140" s="70"/>
      <c r="R140" s="70"/>
      <c r="S140" s="70"/>
      <c r="T140" s="70"/>
      <c r="U140" s="70"/>
    </row>
    <row r="141" spans="2:21" ht="15" customHeight="1" x14ac:dyDescent="0.2">
      <c r="B141" s="70"/>
      <c r="C141" s="70"/>
      <c r="D141" s="70"/>
      <c r="E141" s="70"/>
      <c r="F141" s="70"/>
      <c r="G141" s="70"/>
      <c r="H141" s="70"/>
      <c r="I141" s="70"/>
      <c r="J141" s="70"/>
      <c r="K141" s="70"/>
      <c r="L141" s="70"/>
      <c r="M141" s="70"/>
      <c r="N141" s="70"/>
      <c r="O141" s="70"/>
      <c r="P141" s="70"/>
      <c r="Q141" s="70"/>
      <c r="R141" s="70"/>
      <c r="S141" s="70"/>
      <c r="T141" s="70"/>
      <c r="U141" s="70"/>
    </row>
    <row r="142" spans="2:21" ht="15" customHeight="1" x14ac:dyDescent="0.2">
      <c r="B142" s="70"/>
      <c r="C142" s="70"/>
      <c r="D142" s="70"/>
      <c r="E142" s="70"/>
      <c r="F142" s="70"/>
      <c r="G142" s="70"/>
      <c r="H142" s="70"/>
      <c r="I142" s="70"/>
      <c r="J142" s="70"/>
      <c r="K142" s="70"/>
      <c r="L142" s="70"/>
      <c r="M142" s="70"/>
      <c r="N142" s="70"/>
      <c r="O142" s="70"/>
      <c r="P142" s="70"/>
      <c r="Q142" s="70"/>
      <c r="R142" s="70"/>
      <c r="S142" s="70"/>
      <c r="T142" s="70"/>
      <c r="U142" s="70"/>
    </row>
    <row r="143" spans="2:21" ht="15" customHeight="1" x14ac:dyDescent="0.2">
      <c r="B143" s="70"/>
      <c r="C143" s="70"/>
      <c r="D143" s="70"/>
      <c r="E143" s="70"/>
      <c r="F143" s="70"/>
      <c r="G143" s="70"/>
      <c r="H143" s="70"/>
      <c r="I143" s="70"/>
      <c r="J143" s="70"/>
      <c r="K143" s="70"/>
      <c r="L143" s="70"/>
      <c r="M143" s="70"/>
      <c r="N143" s="70"/>
      <c r="O143" s="70"/>
      <c r="P143" s="70"/>
      <c r="Q143" s="70"/>
      <c r="R143" s="70"/>
      <c r="S143" s="70"/>
      <c r="T143" s="70"/>
      <c r="U143" s="70"/>
    </row>
    <row r="144" spans="2:21" ht="15" customHeight="1" x14ac:dyDescent="0.2">
      <c r="B144" s="70"/>
      <c r="C144" s="70"/>
      <c r="D144" s="70"/>
      <c r="E144" s="70"/>
      <c r="F144" s="70"/>
      <c r="G144" s="70"/>
      <c r="H144" s="70"/>
      <c r="I144" s="70"/>
      <c r="J144" s="70"/>
      <c r="K144" s="70"/>
      <c r="L144" s="70"/>
      <c r="M144" s="70"/>
      <c r="N144" s="70"/>
      <c r="O144" s="70"/>
      <c r="P144" s="70"/>
      <c r="Q144" s="70"/>
      <c r="R144" s="70"/>
      <c r="S144" s="70"/>
      <c r="T144" s="70"/>
      <c r="U144" s="70"/>
    </row>
    <row r="145" spans="2:21" ht="15" customHeight="1" x14ac:dyDescent="0.2">
      <c r="B145" s="70"/>
      <c r="C145" s="70"/>
      <c r="D145" s="70"/>
      <c r="E145" s="70"/>
      <c r="F145" s="70"/>
      <c r="G145" s="70"/>
      <c r="H145" s="70"/>
      <c r="I145" s="70"/>
      <c r="J145" s="70"/>
      <c r="K145" s="70"/>
      <c r="L145" s="70"/>
      <c r="M145" s="70"/>
      <c r="N145" s="70"/>
      <c r="O145" s="70"/>
      <c r="P145" s="70"/>
      <c r="Q145" s="70"/>
      <c r="R145" s="70"/>
      <c r="S145" s="70"/>
      <c r="T145" s="70"/>
      <c r="U145" s="70"/>
    </row>
    <row r="146" spans="2:21" ht="15" customHeight="1" x14ac:dyDescent="0.2">
      <c r="B146" s="70"/>
      <c r="C146" s="70"/>
      <c r="D146" s="70"/>
      <c r="E146" s="70"/>
      <c r="F146" s="70"/>
      <c r="G146" s="70"/>
      <c r="H146" s="70"/>
      <c r="I146" s="70"/>
      <c r="J146" s="70"/>
      <c r="K146" s="70"/>
      <c r="L146" s="70"/>
      <c r="M146" s="70"/>
      <c r="N146" s="70"/>
      <c r="O146" s="70"/>
      <c r="P146" s="70"/>
      <c r="Q146" s="70"/>
      <c r="R146" s="70"/>
      <c r="S146" s="70"/>
      <c r="T146" s="70"/>
      <c r="U146" s="70"/>
    </row>
    <row r="147" spans="2:21" ht="15" customHeight="1" x14ac:dyDescent="0.2">
      <c r="B147" s="70"/>
      <c r="C147" s="70"/>
      <c r="D147" s="70"/>
      <c r="E147" s="70"/>
      <c r="F147" s="70"/>
      <c r="G147" s="70"/>
      <c r="H147" s="70"/>
      <c r="I147" s="70"/>
      <c r="J147" s="70"/>
      <c r="K147" s="70"/>
      <c r="L147" s="70"/>
      <c r="M147" s="70"/>
      <c r="N147" s="70"/>
      <c r="O147" s="70"/>
      <c r="P147" s="70"/>
      <c r="Q147" s="70"/>
      <c r="R147" s="70"/>
      <c r="S147" s="70"/>
      <c r="T147" s="70"/>
      <c r="U147" s="70"/>
    </row>
    <row r="148" spans="2:21" ht="15" customHeight="1" x14ac:dyDescent="0.2">
      <c r="B148" s="70"/>
      <c r="C148" s="70"/>
      <c r="D148" s="70"/>
      <c r="E148" s="70"/>
      <c r="F148" s="70"/>
      <c r="G148" s="70"/>
      <c r="H148" s="70"/>
      <c r="I148" s="70"/>
      <c r="J148" s="70"/>
      <c r="K148" s="70"/>
      <c r="L148" s="70"/>
      <c r="M148" s="70"/>
      <c r="N148" s="70"/>
      <c r="O148" s="70"/>
      <c r="P148" s="70"/>
      <c r="Q148" s="70"/>
      <c r="R148" s="70"/>
      <c r="S148" s="70"/>
      <c r="T148" s="70"/>
      <c r="U148" s="70"/>
    </row>
    <row r="149" spans="2:21" ht="15" customHeight="1" x14ac:dyDescent="0.2">
      <c r="B149" s="70"/>
      <c r="C149" s="70"/>
      <c r="D149" s="70"/>
      <c r="E149" s="70"/>
      <c r="F149" s="70"/>
      <c r="G149" s="70"/>
      <c r="H149" s="70"/>
      <c r="I149" s="70"/>
      <c r="J149" s="70"/>
      <c r="K149" s="70"/>
      <c r="L149" s="70"/>
      <c r="M149" s="70"/>
      <c r="N149" s="70"/>
      <c r="O149" s="70"/>
      <c r="P149" s="70"/>
      <c r="Q149" s="70"/>
      <c r="R149" s="70"/>
      <c r="S149" s="70"/>
      <c r="T149" s="70"/>
      <c r="U149" s="70"/>
    </row>
    <row r="150" spans="2:21" ht="15" customHeight="1" x14ac:dyDescent="0.2">
      <c r="B150" s="70"/>
      <c r="C150" s="70"/>
      <c r="D150" s="70"/>
      <c r="E150" s="70"/>
      <c r="F150" s="70"/>
      <c r="G150" s="70"/>
      <c r="H150" s="70"/>
      <c r="I150" s="70"/>
      <c r="J150" s="70"/>
      <c r="K150" s="70"/>
      <c r="L150" s="70"/>
      <c r="M150" s="70"/>
      <c r="N150" s="70"/>
      <c r="O150" s="70"/>
      <c r="P150" s="70"/>
      <c r="Q150" s="70"/>
      <c r="R150" s="70"/>
      <c r="S150" s="70"/>
      <c r="T150" s="70"/>
      <c r="U150" s="70"/>
    </row>
    <row r="151" spans="2:21" ht="15" customHeight="1" x14ac:dyDescent="0.2">
      <c r="B151" s="70"/>
      <c r="C151" s="70"/>
      <c r="D151" s="70"/>
      <c r="E151" s="70"/>
      <c r="F151" s="70"/>
      <c r="G151" s="70"/>
      <c r="H151" s="70"/>
      <c r="I151" s="70"/>
      <c r="J151" s="70"/>
      <c r="K151" s="70"/>
      <c r="L151" s="70"/>
      <c r="M151" s="70"/>
      <c r="N151" s="70"/>
      <c r="O151" s="70"/>
      <c r="P151" s="70"/>
      <c r="Q151" s="70"/>
      <c r="R151" s="70"/>
      <c r="S151" s="70"/>
      <c r="T151" s="70"/>
      <c r="U151" s="70"/>
    </row>
    <row r="152" spans="2:21" ht="15" customHeight="1" x14ac:dyDescent="0.2">
      <c r="B152" s="70"/>
      <c r="C152" s="70"/>
      <c r="D152" s="70"/>
      <c r="E152" s="70"/>
      <c r="F152" s="70"/>
      <c r="G152" s="70"/>
      <c r="H152" s="70"/>
      <c r="I152" s="70"/>
      <c r="J152" s="70"/>
      <c r="K152" s="70"/>
      <c r="L152" s="70"/>
      <c r="M152" s="70"/>
      <c r="N152" s="70"/>
      <c r="O152" s="70"/>
      <c r="P152" s="70"/>
      <c r="Q152" s="70"/>
      <c r="R152" s="70"/>
      <c r="S152" s="70"/>
      <c r="T152" s="70"/>
      <c r="U152" s="70"/>
    </row>
    <row r="153" spans="2:21" ht="15" customHeight="1" x14ac:dyDescent="0.2">
      <c r="B153" s="70"/>
      <c r="C153" s="70"/>
      <c r="D153" s="70"/>
      <c r="E153" s="70"/>
      <c r="F153" s="70"/>
      <c r="G153" s="70"/>
      <c r="H153" s="70"/>
      <c r="I153" s="70"/>
      <c r="J153" s="70"/>
      <c r="K153" s="70"/>
      <c r="L153" s="70"/>
      <c r="M153" s="70"/>
      <c r="N153" s="70"/>
      <c r="O153" s="70"/>
      <c r="P153" s="70"/>
      <c r="Q153" s="70"/>
      <c r="R153" s="70"/>
      <c r="S153" s="70"/>
      <c r="T153" s="70"/>
      <c r="U153" s="70"/>
    </row>
    <row r="154" spans="2:21" ht="15" customHeight="1" x14ac:dyDescent="0.2">
      <c r="B154" s="70"/>
      <c r="C154" s="70"/>
      <c r="D154" s="70"/>
      <c r="E154" s="70"/>
      <c r="F154" s="70"/>
      <c r="G154" s="70"/>
      <c r="H154" s="70"/>
      <c r="I154" s="70"/>
      <c r="J154" s="70"/>
      <c r="K154" s="70"/>
      <c r="L154" s="70"/>
      <c r="M154" s="70"/>
      <c r="N154" s="70"/>
      <c r="O154" s="70"/>
      <c r="P154" s="70"/>
      <c r="Q154" s="70"/>
      <c r="R154" s="70"/>
      <c r="S154" s="70"/>
      <c r="T154" s="70"/>
      <c r="U154" s="70"/>
    </row>
    <row r="155" spans="2:21" ht="15" customHeight="1" x14ac:dyDescent="0.2">
      <c r="B155" s="70"/>
      <c r="C155" s="70"/>
      <c r="D155" s="70"/>
      <c r="E155" s="70"/>
      <c r="F155" s="70"/>
      <c r="G155" s="70"/>
      <c r="H155" s="70"/>
      <c r="I155" s="70"/>
      <c r="J155" s="70"/>
      <c r="K155" s="70"/>
      <c r="L155" s="70"/>
      <c r="M155" s="70"/>
      <c r="N155" s="70"/>
      <c r="O155" s="70"/>
      <c r="P155" s="70"/>
      <c r="Q155" s="70"/>
      <c r="R155" s="70"/>
      <c r="S155" s="70"/>
      <c r="T155" s="70"/>
      <c r="U155" s="70"/>
    </row>
    <row r="156" spans="2:21" ht="15" customHeight="1" x14ac:dyDescent="0.2">
      <c r="B156" s="70"/>
      <c r="C156" s="70"/>
      <c r="D156" s="70"/>
      <c r="E156" s="70"/>
      <c r="F156" s="70"/>
      <c r="G156" s="70"/>
      <c r="H156" s="70"/>
      <c r="I156" s="70"/>
      <c r="J156" s="70"/>
      <c r="K156" s="70"/>
      <c r="L156" s="70"/>
      <c r="M156" s="70"/>
      <c r="N156" s="70"/>
      <c r="O156" s="70"/>
      <c r="P156" s="70"/>
      <c r="Q156" s="70"/>
      <c r="R156" s="70"/>
      <c r="S156" s="70"/>
      <c r="T156" s="70"/>
      <c r="U156" s="70"/>
    </row>
    <row r="157" spans="2:21" ht="15" customHeight="1" x14ac:dyDescent="0.2">
      <c r="B157" s="70"/>
      <c r="C157" s="70"/>
      <c r="D157" s="70"/>
      <c r="E157" s="70"/>
      <c r="F157" s="70"/>
      <c r="G157" s="70"/>
      <c r="H157" s="70"/>
      <c r="I157" s="70"/>
      <c r="J157" s="70"/>
      <c r="K157" s="70"/>
      <c r="L157" s="70"/>
      <c r="M157" s="70"/>
      <c r="N157" s="70"/>
      <c r="O157" s="70"/>
      <c r="P157" s="70"/>
      <c r="Q157" s="70"/>
      <c r="R157" s="70"/>
      <c r="S157" s="70"/>
      <c r="T157" s="70"/>
      <c r="U157" s="70"/>
    </row>
    <row r="158" spans="2:21" ht="15" customHeight="1" x14ac:dyDescent="0.2">
      <c r="B158" s="70"/>
      <c r="C158" s="70"/>
      <c r="D158" s="70"/>
      <c r="E158" s="70"/>
      <c r="F158" s="70"/>
      <c r="G158" s="70"/>
      <c r="H158" s="70"/>
      <c r="I158" s="70"/>
      <c r="J158" s="70"/>
      <c r="K158" s="70"/>
      <c r="L158" s="70"/>
      <c r="M158" s="70"/>
      <c r="N158" s="70"/>
      <c r="O158" s="70"/>
      <c r="P158" s="70"/>
      <c r="Q158" s="70"/>
      <c r="R158" s="70"/>
      <c r="S158" s="70"/>
      <c r="T158" s="70"/>
      <c r="U158" s="70"/>
    </row>
    <row r="159" spans="2:21" ht="15" customHeight="1" x14ac:dyDescent="0.2">
      <c r="B159" s="70"/>
      <c r="C159" s="70"/>
      <c r="D159" s="70"/>
      <c r="E159" s="70"/>
      <c r="F159" s="70"/>
      <c r="G159" s="70"/>
      <c r="H159" s="70"/>
      <c r="I159" s="70"/>
      <c r="J159" s="70"/>
      <c r="K159" s="70"/>
      <c r="L159" s="70"/>
      <c r="M159" s="70"/>
      <c r="N159" s="70"/>
      <c r="O159" s="70"/>
      <c r="P159" s="70"/>
      <c r="Q159" s="70"/>
      <c r="R159" s="70"/>
      <c r="S159" s="70"/>
      <c r="T159" s="70"/>
      <c r="U159" s="70"/>
    </row>
    <row r="160" spans="2:21" ht="15" customHeight="1" x14ac:dyDescent="0.2">
      <c r="B160" s="70"/>
      <c r="C160" s="70"/>
      <c r="D160" s="70"/>
      <c r="E160" s="70"/>
      <c r="F160" s="70"/>
      <c r="G160" s="70"/>
      <c r="H160" s="70"/>
      <c r="I160" s="70"/>
      <c r="J160" s="70"/>
      <c r="K160" s="70"/>
      <c r="L160" s="70"/>
      <c r="M160" s="70"/>
      <c r="N160" s="70"/>
      <c r="O160" s="70"/>
      <c r="P160" s="70"/>
      <c r="Q160" s="70"/>
      <c r="R160" s="70"/>
      <c r="S160" s="70"/>
      <c r="T160" s="70"/>
      <c r="U160" s="70"/>
    </row>
    <row r="161" spans="2:21" ht="15" customHeight="1" x14ac:dyDescent="0.2">
      <c r="B161" s="70"/>
      <c r="C161" s="70"/>
      <c r="D161" s="70"/>
      <c r="E161" s="70"/>
      <c r="F161" s="70"/>
      <c r="G161" s="70"/>
      <c r="H161" s="70"/>
      <c r="I161" s="70"/>
      <c r="J161" s="70"/>
      <c r="K161" s="70"/>
      <c r="L161" s="70"/>
      <c r="M161" s="70"/>
      <c r="N161" s="70"/>
      <c r="O161" s="70"/>
      <c r="P161" s="70"/>
      <c r="Q161" s="70"/>
      <c r="R161" s="70"/>
      <c r="S161" s="70"/>
      <c r="T161" s="70"/>
      <c r="U161" s="70"/>
    </row>
    <row r="162" spans="2:21" ht="15" customHeight="1" x14ac:dyDescent="0.2">
      <c r="B162" s="70"/>
      <c r="C162" s="70"/>
      <c r="D162" s="70"/>
      <c r="E162" s="70"/>
      <c r="F162" s="70"/>
      <c r="G162" s="70"/>
      <c r="H162" s="70"/>
      <c r="I162" s="70"/>
      <c r="J162" s="70"/>
      <c r="K162" s="70"/>
      <c r="L162" s="70"/>
      <c r="M162" s="70"/>
      <c r="N162" s="70"/>
      <c r="O162" s="70"/>
      <c r="P162" s="70"/>
      <c r="Q162" s="70"/>
      <c r="R162" s="70"/>
      <c r="S162" s="70"/>
      <c r="T162" s="70"/>
      <c r="U162" s="70"/>
    </row>
    <row r="163" spans="2:21" ht="15" customHeight="1" x14ac:dyDescent="0.2">
      <c r="B163" s="70"/>
      <c r="C163" s="70"/>
      <c r="D163" s="70"/>
      <c r="E163" s="70"/>
      <c r="F163" s="70"/>
      <c r="G163" s="70"/>
      <c r="H163" s="70"/>
      <c r="I163" s="70"/>
      <c r="J163" s="70"/>
      <c r="K163" s="70"/>
      <c r="L163" s="70"/>
      <c r="M163" s="70"/>
      <c r="N163" s="70"/>
      <c r="O163" s="70"/>
      <c r="P163" s="70"/>
      <c r="Q163" s="70"/>
      <c r="R163" s="70"/>
      <c r="S163" s="70"/>
      <c r="T163" s="70"/>
      <c r="U163" s="70"/>
    </row>
    <row r="164" spans="2:21" ht="15" customHeight="1" x14ac:dyDescent="0.2">
      <c r="B164" s="70"/>
      <c r="C164" s="70"/>
      <c r="D164" s="70"/>
      <c r="E164" s="70"/>
      <c r="F164" s="70"/>
      <c r="G164" s="70"/>
      <c r="H164" s="70"/>
      <c r="I164" s="70"/>
      <c r="J164" s="70"/>
      <c r="K164" s="70"/>
      <c r="L164" s="70"/>
      <c r="M164" s="70"/>
      <c r="N164" s="70"/>
      <c r="O164" s="70"/>
      <c r="P164" s="70"/>
      <c r="Q164" s="70"/>
      <c r="R164" s="70"/>
      <c r="S164" s="70"/>
      <c r="T164" s="70"/>
      <c r="U164" s="70"/>
    </row>
    <row r="165" spans="2:21" ht="15" customHeight="1" x14ac:dyDescent="0.2">
      <c r="B165" s="70"/>
      <c r="C165" s="70"/>
      <c r="D165" s="70"/>
      <c r="E165" s="70"/>
      <c r="F165" s="70"/>
      <c r="G165" s="70"/>
      <c r="H165" s="70"/>
      <c r="I165" s="70"/>
      <c r="J165" s="70"/>
      <c r="K165" s="70"/>
      <c r="L165" s="70"/>
      <c r="M165" s="70"/>
      <c r="N165" s="70"/>
      <c r="O165" s="70"/>
      <c r="P165" s="70"/>
      <c r="Q165" s="70"/>
      <c r="R165" s="70"/>
      <c r="S165" s="70"/>
      <c r="T165" s="70"/>
      <c r="U165" s="70"/>
    </row>
    <row r="166" spans="2:21" ht="15" customHeight="1" x14ac:dyDescent="0.2">
      <c r="B166" s="70"/>
      <c r="C166" s="70"/>
      <c r="D166" s="70"/>
      <c r="E166" s="70"/>
      <c r="F166" s="70"/>
      <c r="G166" s="70"/>
      <c r="H166" s="70"/>
      <c r="I166" s="70"/>
      <c r="J166" s="70"/>
      <c r="K166" s="70"/>
      <c r="L166" s="70"/>
      <c r="M166" s="70"/>
      <c r="N166" s="70"/>
      <c r="O166" s="70"/>
      <c r="P166" s="70"/>
      <c r="Q166" s="70"/>
      <c r="R166" s="70"/>
      <c r="S166" s="70"/>
      <c r="T166" s="70"/>
      <c r="U166" s="70"/>
    </row>
    <row r="167" spans="2:21" ht="15" customHeight="1" x14ac:dyDescent="0.2">
      <c r="B167" s="70"/>
      <c r="C167" s="70"/>
      <c r="D167" s="70"/>
      <c r="E167" s="70"/>
      <c r="F167" s="70"/>
      <c r="G167" s="70"/>
      <c r="H167" s="70"/>
      <c r="I167" s="70"/>
      <c r="J167" s="70"/>
      <c r="K167" s="70"/>
      <c r="L167" s="70"/>
      <c r="M167" s="70"/>
      <c r="N167" s="70"/>
      <c r="O167" s="70"/>
      <c r="P167" s="70"/>
      <c r="Q167" s="70"/>
      <c r="R167" s="70"/>
      <c r="S167" s="70"/>
      <c r="T167" s="70"/>
      <c r="U167" s="70"/>
    </row>
    <row r="168" spans="2:21" ht="15" customHeight="1" x14ac:dyDescent="0.2">
      <c r="B168" s="70"/>
      <c r="C168" s="70"/>
      <c r="D168" s="70"/>
      <c r="E168" s="70"/>
      <c r="F168" s="70"/>
      <c r="G168" s="70"/>
      <c r="H168" s="70"/>
      <c r="I168" s="70"/>
      <c r="J168" s="70"/>
      <c r="K168" s="70"/>
      <c r="L168" s="70"/>
      <c r="M168" s="70"/>
      <c r="N168" s="70"/>
      <c r="O168" s="70"/>
      <c r="P168" s="70"/>
      <c r="Q168" s="70"/>
      <c r="R168" s="70"/>
      <c r="S168" s="70"/>
      <c r="T168" s="70"/>
      <c r="U168" s="70"/>
    </row>
    <row r="169" spans="2:21" ht="15" customHeight="1" x14ac:dyDescent="0.2">
      <c r="B169" s="70"/>
      <c r="C169" s="70"/>
      <c r="D169" s="70"/>
      <c r="E169" s="70"/>
      <c r="F169" s="70"/>
      <c r="G169" s="70"/>
      <c r="H169" s="70"/>
      <c r="I169" s="70"/>
      <c r="J169" s="70"/>
      <c r="K169" s="70"/>
      <c r="L169" s="70"/>
      <c r="M169" s="70"/>
      <c r="N169" s="70"/>
      <c r="O169" s="70"/>
      <c r="P169" s="70"/>
      <c r="Q169" s="70"/>
      <c r="R169" s="70"/>
      <c r="S169" s="70"/>
      <c r="T169" s="70"/>
      <c r="U169" s="70"/>
    </row>
    <row r="170" spans="2:21" ht="15" customHeight="1" x14ac:dyDescent="0.2">
      <c r="B170" s="70"/>
      <c r="C170" s="70"/>
      <c r="D170" s="70"/>
      <c r="E170" s="70"/>
      <c r="F170" s="70"/>
      <c r="G170" s="70"/>
      <c r="H170" s="70"/>
      <c r="I170" s="70"/>
      <c r="J170" s="70"/>
      <c r="K170" s="70"/>
      <c r="L170" s="70"/>
      <c r="M170" s="70"/>
      <c r="N170" s="70"/>
      <c r="O170" s="70"/>
      <c r="P170" s="70"/>
      <c r="Q170" s="70"/>
      <c r="R170" s="70"/>
      <c r="S170" s="70"/>
      <c r="T170" s="70"/>
      <c r="U170" s="70"/>
    </row>
    <row r="171" spans="2:21" ht="15" customHeight="1" x14ac:dyDescent="0.2">
      <c r="B171" s="70"/>
      <c r="C171" s="70"/>
      <c r="D171" s="70"/>
      <c r="E171" s="70"/>
      <c r="F171" s="70"/>
      <c r="G171" s="70"/>
      <c r="H171" s="70"/>
      <c r="I171" s="70"/>
      <c r="J171" s="70"/>
      <c r="K171" s="70"/>
      <c r="L171" s="70"/>
      <c r="M171" s="70"/>
      <c r="N171" s="70"/>
      <c r="O171" s="70"/>
      <c r="P171" s="70"/>
      <c r="Q171" s="70"/>
      <c r="R171" s="70"/>
      <c r="S171" s="70"/>
      <c r="T171" s="70"/>
      <c r="U171" s="70"/>
    </row>
    <row r="172" spans="2:21" ht="15" customHeight="1" x14ac:dyDescent="0.2">
      <c r="B172" s="70"/>
      <c r="C172" s="70"/>
      <c r="D172" s="70"/>
      <c r="E172" s="70"/>
      <c r="F172" s="70"/>
      <c r="G172" s="70"/>
      <c r="H172" s="70"/>
      <c r="I172" s="70"/>
      <c r="J172" s="70"/>
      <c r="K172" s="70"/>
      <c r="L172" s="70"/>
      <c r="M172" s="70"/>
      <c r="N172" s="70"/>
      <c r="O172" s="70"/>
      <c r="P172" s="70"/>
      <c r="Q172" s="70"/>
      <c r="R172" s="70"/>
      <c r="S172" s="70"/>
      <c r="T172" s="70"/>
      <c r="U172" s="70"/>
    </row>
    <row r="173" spans="2:21" ht="15" customHeight="1" x14ac:dyDescent="0.2">
      <c r="B173" s="70"/>
      <c r="C173" s="70"/>
      <c r="D173" s="70"/>
      <c r="E173" s="70"/>
      <c r="F173" s="70"/>
      <c r="G173" s="70"/>
      <c r="H173" s="70"/>
      <c r="I173" s="70"/>
      <c r="J173" s="70"/>
      <c r="K173" s="70"/>
      <c r="L173" s="70"/>
      <c r="M173" s="70"/>
      <c r="N173" s="70"/>
      <c r="O173" s="70"/>
      <c r="P173" s="70"/>
      <c r="Q173" s="70"/>
      <c r="R173" s="70"/>
      <c r="S173" s="70"/>
      <c r="T173" s="70"/>
      <c r="U173" s="70"/>
    </row>
    <row r="174" spans="2:21" ht="15" customHeight="1" x14ac:dyDescent="0.2">
      <c r="B174" s="70"/>
      <c r="C174" s="70"/>
      <c r="D174" s="70"/>
      <c r="E174" s="70"/>
      <c r="F174" s="70"/>
      <c r="G174" s="70"/>
      <c r="H174" s="70"/>
      <c r="I174" s="70"/>
      <c r="J174" s="70"/>
      <c r="K174" s="70"/>
      <c r="L174" s="70"/>
      <c r="M174" s="70"/>
      <c r="N174" s="70"/>
      <c r="O174" s="70"/>
      <c r="P174" s="70"/>
      <c r="Q174" s="70"/>
      <c r="R174" s="70"/>
      <c r="S174" s="70"/>
      <c r="T174" s="70"/>
      <c r="U174" s="70"/>
    </row>
    <row r="175" spans="2:21" ht="15" customHeight="1" x14ac:dyDescent="0.2">
      <c r="B175" s="70"/>
      <c r="C175" s="70"/>
      <c r="D175" s="70"/>
      <c r="E175" s="70"/>
      <c r="F175" s="70"/>
      <c r="G175" s="70"/>
      <c r="H175" s="70"/>
      <c r="I175" s="70"/>
      <c r="J175" s="70"/>
      <c r="K175" s="70"/>
      <c r="L175" s="70"/>
      <c r="M175" s="70"/>
      <c r="N175" s="70"/>
      <c r="O175" s="70"/>
      <c r="P175" s="70"/>
      <c r="Q175" s="70"/>
      <c r="R175" s="70"/>
      <c r="S175" s="70"/>
      <c r="T175" s="70"/>
      <c r="U175" s="70"/>
    </row>
    <row r="176" spans="2:21" ht="15" customHeight="1" x14ac:dyDescent="0.2">
      <c r="B176" s="70"/>
      <c r="C176" s="70"/>
      <c r="D176" s="70"/>
      <c r="E176" s="70"/>
      <c r="F176" s="70"/>
      <c r="G176" s="70"/>
      <c r="H176" s="70"/>
      <c r="I176" s="70"/>
      <c r="J176" s="70"/>
      <c r="K176" s="70"/>
      <c r="L176" s="70"/>
      <c r="M176" s="70"/>
      <c r="N176" s="70"/>
      <c r="O176" s="70"/>
      <c r="P176" s="70"/>
      <c r="Q176" s="70"/>
      <c r="R176" s="70"/>
      <c r="S176" s="70"/>
      <c r="T176" s="70"/>
      <c r="U176" s="70"/>
    </row>
    <row r="177" spans="2:21" ht="15" customHeight="1" x14ac:dyDescent="0.2">
      <c r="B177" s="70"/>
      <c r="C177" s="70"/>
      <c r="D177" s="70"/>
      <c r="E177" s="70"/>
      <c r="F177" s="70"/>
      <c r="G177" s="70"/>
      <c r="H177" s="70"/>
      <c r="I177" s="70"/>
      <c r="J177" s="70"/>
      <c r="K177" s="70"/>
      <c r="L177" s="70"/>
      <c r="M177" s="70"/>
      <c r="N177" s="70"/>
      <c r="O177" s="70"/>
      <c r="P177" s="70"/>
      <c r="Q177" s="70"/>
      <c r="R177" s="70"/>
      <c r="S177" s="70"/>
      <c r="T177" s="70"/>
      <c r="U177" s="70"/>
    </row>
    <row r="178" spans="2:21" ht="15" customHeight="1" x14ac:dyDescent="0.2">
      <c r="B178" s="70"/>
      <c r="C178" s="70"/>
      <c r="D178" s="70"/>
      <c r="E178" s="70"/>
      <c r="F178" s="70"/>
      <c r="G178" s="70"/>
      <c r="H178" s="70"/>
      <c r="I178" s="70"/>
      <c r="J178" s="70"/>
      <c r="K178" s="70"/>
      <c r="L178" s="70"/>
      <c r="M178" s="70"/>
      <c r="N178" s="70"/>
      <c r="O178" s="70"/>
      <c r="P178" s="70"/>
      <c r="Q178" s="70"/>
      <c r="R178" s="70"/>
      <c r="S178" s="70"/>
      <c r="T178" s="70"/>
      <c r="U178" s="70"/>
    </row>
    <row r="179" spans="2:21" ht="15" customHeight="1" x14ac:dyDescent="0.2">
      <c r="B179" s="70"/>
      <c r="C179" s="70"/>
      <c r="D179" s="70"/>
      <c r="E179" s="70"/>
      <c r="F179" s="70"/>
      <c r="G179" s="70"/>
      <c r="H179" s="70"/>
      <c r="I179" s="70"/>
      <c r="J179" s="70"/>
      <c r="K179" s="70"/>
      <c r="L179" s="70"/>
      <c r="M179" s="70"/>
      <c r="N179" s="70"/>
      <c r="O179" s="70"/>
      <c r="P179" s="70"/>
      <c r="Q179" s="70"/>
      <c r="R179" s="70"/>
      <c r="S179" s="70"/>
      <c r="T179" s="70"/>
      <c r="U179" s="70"/>
    </row>
    <row r="180" spans="2:21" ht="15" customHeight="1" x14ac:dyDescent="0.2">
      <c r="B180" s="70"/>
      <c r="C180" s="70"/>
      <c r="D180" s="70"/>
      <c r="E180" s="70"/>
      <c r="F180" s="70"/>
      <c r="G180" s="70"/>
      <c r="H180" s="70"/>
      <c r="I180" s="70"/>
      <c r="J180" s="70"/>
      <c r="K180" s="70"/>
      <c r="L180" s="70"/>
      <c r="M180" s="70"/>
      <c r="N180" s="70"/>
      <c r="O180" s="70"/>
      <c r="P180" s="70"/>
      <c r="Q180" s="70"/>
      <c r="R180" s="70"/>
      <c r="S180" s="70"/>
      <c r="T180" s="70"/>
      <c r="U180" s="70"/>
    </row>
    <row r="181" spans="2:21" ht="15" customHeight="1" x14ac:dyDescent="0.2">
      <c r="B181" s="70"/>
      <c r="C181" s="70"/>
      <c r="D181" s="70"/>
      <c r="E181" s="70"/>
      <c r="F181" s="70"/>
      <c r="G181" s="70"/>
      <c r="H181" s="70"/>
      <c r="I181" s="70"/>
      <c r="J181" s="70"/>
      <c r="K181" s="70"/>
      <c r="L181" s="70"/>
      <c r="M181" s="70"/>
      <c r="N181" s="70"/>
      <c r="O181" s="70"/>
      <c r="P181" s="70"/>
      <c r="Q181" s="70"/>
      <c r="R181" s="70"/>
      <c r="S181" s="70"/>
      <c r="T181" s="70"/>
      <c r="U181" s="70"/>
    </row>
    <row r="182" spans="2:21" ht="15" customHeight="1" x14ac:dyDescent="0.2">
      <c r="B182" s="70"/>
      <c r="C182" s="70"/>
      <c r="D182" s="70"/>
      <c r="E182" s="70"/>
      <c r="F182" s="70"/>
      <c r="G182" s="70"/>
      <c r="H182" s="70"/>
      <c r="I182" s="70"/>
      <c r="J182" s="70"/>
      <c r="K182" s="70"/>
      <c r="L182" s="70"/>
      <c r="M182" s="70"/>
      <c r="N182" s="70"/>
      <c r="O182" s="70"/>
      <c r="P182" s="70"/>
      <c r="Q182" s="70"/>
      <c r="R182" s="70"/>
      <c r="S182" s="70"/>
      <c r="T182" s="70"/>
      <c r="U182" s="70"/>
    </row>
    <row r="183" spans="2:21" ht="15" customHeight="1" x14ac:dyDescent="0.2">
      <c r="B183" s="70"/>
      <c r="C183" s="70"/>
      <c r="D183" s="70"/>
      <c r="E183" s="70"/>
      <c r="F183" s="70"/>
      <c r="G183" s="70"/>
      <c r="H183" s="70"/>
      <c r="I183" s="70"/>
      <c r="J183" s="70"/>
      <c r="K183" s="70"/>
      <c r="L183" s="70"/>
      <c r="M183" s="70"/>
      <c r="N183" s="70"/>
      <c r="O183" s="70"/>
      <c r="P183" s="70"/>
      <c r="Q183" s="70"/>
      <c r="R183" s="70"/>
      <c r="S183" s="70"/>
      <c r="T183" s="70"/>
      <c r="U183" s="70"/>
    </row>
    <row r="184" spans="2:21" ht="15" customHeight="1" x14ac:dyDescent="0.2">
      <c r="B184" s="70"/>
      <c r="C184" s="70"/>
      <c r="D184" s="70"/>
      <c r="E184" s="70"/>
      <c r="F184" s="70"/>
      <c r="G184" s="70"/>
      <c r="H184" s="70"/>
      <c r="I184" s="70"/>
      <c r="J184" s="70"/>
      <c r="K184" s="70"/>
      <c r="L184" s="70"/>
      <c r="M184" s="70"/>
      <c r="N184" s="70"/>
      <c r="O184" s="70"/>
      <c r="P184" s="70"/>
      <c r="Q184" s="70"/>
      <c r="R184" s="70"/>
      <c r="S184" s="70"/>
      <c r="T184" s="70"/>
      <c r="U184" s="70"/>
    </row>
    <row r="185" spans="2:21" ht="15" customHeight="1" x14ac:dyDescent="0.2">
      <c r="B185" s="70"/>
      <c r="C185" s="70"/>
      <c r="D185" s="70"/>
      <c r="E185" s="70"/>
      <c r="F185" s="70"/>
      <c r="G185" s="70"/>
      <c r="H185" s="70"/>
      <c r="I185" s="70"/>
      <c r="J185" s="70"/>
      <c r="K185" s="70"/>
      <c r="L185" s="70"/>
      <c r="M185" s="70"/>
      <c r="N185" s="70"/>
      <c r="O185" s="70"/>
      <c r="P185" s="70"/>
      <c r="Q185" s="70"/>
      <c r="R185" s="70"/>
      <c r="S185" s="70"/>
      <c r="T185" s="70"/>
      <c r="U185" s="70"/>
    </row>
  </sheetData>
  <sheetProtection algorithmName="SHA-512" hashValue="o+QrPG1JXr/MjHGfZDRvxY7+mF+bOrzxhxSOs8qselqhvQ6CUzjRYz+X3ipV5dCoVd8F2s6q7fFh/ylwNAN8bQ==" saltValue="gT8E5PikV7+iZSDYJNAnRg==" spinCount="100000" sheet="1" objects="1" scenarios="1" selectLockedCells="1"/>
  <mergeCells count="38">
    <mergeCell ref="C2:R2"/>
    <mergeCell ref="C3:R3"/>
    <mergeCell ref="C4:R4"/>
    <mergeCell ref="B5:U5"/>
    <mergeCell ref="C6:T6"/>
    <mergeCell ref="H8:T8"/>
    <mergeCell ref="H10:T10"/>
    <mergeCell ref="H11:T11"/>
    <mergeCell ref="P13:T13"/>
    <mergeCell ref="J9:L9"/>
    <mergeCell ref="P9:R9"/>
    <mergeCell ref="C15:O15"/>
    <mergeCell ref="C16:O16"/>
    <mergeCell ref="C17:O17"/>
    <mergeCell ref="C18:O18"/>
    <mergeCell ref="C19:O19"/>
    <mergeCell ref="C20:O20"/>
    <mergeCell ref="C21:O21"/>
    <mergeCell ref="C22:O22"/>
    <mergeCell ref="C23:O23"/>
    <mergeCell ref="C24:O24"/>
    <mergeCell ref="C25:O25"/>
    <mergeCell ref="C26:O26"/>
    <mergeCell ref="C27:O27"/>
    <mergeCell ref="C28:O28"/>
    <mergeCell ref="C29:O29"/>
    <mergeCell ref="C30:O30"/>
    <mergeCell ref="C31:O31"/>
    <mergeCell ref="C32:O32"/>
    <mergeCell ref="C33:O33"/>
    <mergeCell ref="C34:O34"/>
    <mergeCell ref="R54:T54"/>
    <mergeCell ref="C35:O35"/>
    <mergeCell ref="C36:O36"/>
    <mergeCell ref="C37:O37"/>
    <mergeCell ref="C38:O38"/>
    <mergeCell ref="C42:T52"/>
    <mergeCell ref="C53:T53"/>
  </mergeCells>
  <conditionalFormatting sqref="J9:L9 P9:R9">
    <cfRule type="containsErrors" dxfId="1" priority="1">
      <formula>ISERROR(J9)</formula>
    </cfRule>
  </conditionalFormatting>
  <printOptions horizontalCentered="1"/>
  <pageMargins left="0.31" right="0.31" top="0.39314960629921264" bottom="0.59" header="0" footer="0.2"/>
  <pageSetup paperSize="9" scale="97" fitToHeight="3" orientation="portrait" horizontalDpi="300" verticalDpi="300"/>
  <headerFooter>
    <oddFooter>&amp;C&amp;"Verdana,Regular"&amp;9&amp;K808080Page &amp;P of &amp;N</oddFooter>
  </headerFooter>
  <rowBreaks count="1" manualBreakCount="1">
    <brk id="54" min="1" max="20" man="1"/>
  </rowBreaks>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5F8534F-C1DE-2A41-8B9E-3787D686E8D3}">
          <x14:formula1>
            <xm:f>Events!$D$2:$D$14</xm:f>
          </x14:formula1>
          <xm:sqref>H8:T8</xm:sqref>
        </x14:dataValidation>
        <x14:dataValidation type="list" allowBlank="1" showInputMessage="1" showErrorMessage="1" xr:uid="{4B1879E7-0AE7-654A-8FF7-289DE7D41582}">
          <x14:formula1>
            <xm:f>Events!$A$2:$A$14</xm:f>
          </x14:formula1>
          <xm:sqref>J9:L9</xm:sqref>
        </x14:dataValidation>
        <x14:dataValidation type="list" allowBlank="1" showInputMessage="1" showErrorMessage="1" xr:uid="{264F3590-E7F5-7E4A-9183-88E27902F016}">
          <x14:formula1>
            <xm:f>Events!$B$2:$B$14</xm:f>
          </x14:formula1>
          <xm:sqref>P9:R9</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0.34998626667073579"/>
  </sheetPr>
  <dimension ref="A1:AE231"/>
  <sheetViews>
    <sheetView zoomScale="115" zoomScaleNormal="115" zoomScalePageLayoutView="115" workbookViewId="0">
      <selection activeCell="C15" sqref="C15:D15"/>
    </sheetView>
  </sheetViews>
  <sheetFormatPr baseColWidth="10" defaultColWidth="0" defaultRowHeight="15" customHeight="1" x14ac:dyDescent="0.2"/>
  <cols>
    <col min="1" max="1" width="10.5" style="74" customWidth="1"/>
    <col min="2" max="2" width="5" style="72" customWidth="1"/>
    <col min="3" max="14" width="4.6640625" style="72" customWidth="1"/>
    <col min="15" max="20" width="7.1640625" style="72" customWidth="1"/>
    <col min="21" max="21" width="4.6640625" style="74" customWidth="1"/>
    <col min="22" max="29" width="11.5" style="72" hidden="1" customWidth="1"/>
    <col min="30" max="30" width="27.6640625" style="72" hidden="1" customWidth="1"/>
    <col min="31" max="16384" width="11.5" style="72" hidden="1"/>
  </cols>
  <sheetData>
    <row r="1" spans="2:31" ht="15" customHeight="1" x14ac:dyDescent="0.2">
      <c r="B1" s="519"/>
      <c r="C1" s="519"/>
      <c r="D1" s="519"/>
      <c r="E1" s="519"/>
      <c r="F1" s="519"/>
      <c r="G1" s="519"/>
      <c r="H1" s="519"/>
      <c r="I1" s="519"/>
      <c r="J1" s="519"/>
      <c r="K1" s="519"/>
      <c r="L1" s="519"/>
      <c r="M1" s="519"/>
      <c r="N1" s="519"/>
      <c r="O1" s="519"/>
      <c r="P1" s="519"/>
      <c r="Q1" s="70"/>
      <c r="R1" s="70"/>
      <c r="S1" s="70"/>
      <c r="T1" s="70"/>
      <c r="V1" s="75"/>
      <c r="W1" s="76" t="s">
        <v>147</v>
      </c>
      <c r="X1" s="71"/>
      <c r="Y1" s="71"/>
      <c r="Z1" s="71" t="s">
        <v>148</v>
      </c>
      <c r="AA1" s="71" t="s">
        <v>149</v>
      </c>
      <c r="AB1" s="71" t="s">
        <v>184</v>
      </c>
      <c r="AC1" s="71" t="s">
        <v>150</v>
      </c>
      <c r="AD1" s="71" t="s">
        <v>185</v>
      </c>
    </row>
    <row r="2" spans="2:31" ht="15" customHeight="1" x14ac:dyDescent="0.2">
      <c r="B2" s="455" t="s">
        <v>114</v>
      </c>
      <c r="C2" s="455"/>
      <c r="D2" s="455"/>
      <c r="E2" s="455"/>
      <c r="F2" s="455"/>
      <c r="G2" s="455"/>
      <c r="H2" s="455"/>
      <c r="I2" s="455"/>
      <c r="J2" s="455"/>
      <c r="K2" s="455"/>
      <c r="L2" s="455"/>
      <c r="M2" s="455"/>
      <c r="N2" s="455"/>
      <c r="O2" s="455"/>
      <c r="P2" s="455"/>
      <c r="Q2" s="455"/>
      <c r="R2" s="70"/>
      <c r="S2" s="70"/>
      <c r="T2" s="70"/>
      <c r="X2" s="71"/>
      <c r="Y2" s="71"/>
      <c r="Z2" s="71" t="s">
        <v>151</v>
      </c>
      <c r="AA2" s="71" t="s">
        <v>152</v>
      </c>
      <c r="AB2" s="71" t="s">
        <v>194</v>
      </c>
      <c r="AC2" s="71" t="s">
        <v>73</v>
      </c>
      <c r="AD2" s="71" t="s">
        <v>180</v>
      </c>
      <c r="AE2" s="72" t="s">
        <v>186</v>
      </c>
    </row>
    <row r="3" spans="2:31" ht="15" customHeight="1" x14ac:dyDescent="0.2">
      <c r="B3" s="456" t="e">
        <f>Events!L7&amp;" "&amp;#REF!&amp;" "&amp;Events!#REF!&amp;" "&amp;Events!L15</f>
        <v>#REF!</v>
      </c>
      <c r="C3" s="456"/>
      <c r="D3" s="456"/>
      <c r="E3" s="456"/>
      <c r="F3" s="456"/>
      <c r="G3" s="456"/>
      <c r="H3" s="456"/>
      <c r="I3" s="456"/>
      <c r="J3" s="456"/>
      <c r="K3" s="456"/>
      <c r="L3" s="456"/>
      <c r="M3" s="456"/>
      <c r="N3" s="456"/>
      <c r="O3" s="456"/>
      <c r="P3" s="456"/>
      <c r="Q3" s="456"/>
      <c r="R3" s="83"/>
      <c r="S3" s="83"/>
      <c r="T3" s="83"/>
      <c r="X3" s="71"/>
      <c r="Y3" s="71"/>
      <c r="Z3" s="71"/>
      <c r="AA3" s="71" t="s">
        <v>154</v>
      </c>
      <c r="AB3" s="71" t="s">
        <v>195</v>
      </c>
      <c r="AC3" s="71" t="s">
        <v>193</v>
      </c>
      <c r="AD3" s="71" t="s">
        <v>181</v>
      </c>
      <c r="AE3" s="72" t="s">
        <v>187</v>
      </c>
    </row>
    <row r="4" spans="2:31" ht="15" customHeight="1" x14ac:dyDescent="0.2">
      <c r="B4" s="457" t="s">
        <v>155</v>
      </c>
      <c r="C4" s="457"/>
      <c r="D4" s="457"/>
      <c r="E4" s="457"/>
      <c r="F4" s="457"/>
      <c r="G4" s="457"/>
      <c r="H4" s="457"/>
      <c r="I4" s="457"/>
      <c r="J4" s="457"/>
      <c r="K4" s="457"/>
      <c r="L4" s="457"/>
      <c r="M4" s="457"/>
      <c r="N4" s="457"/>
      <c r="O4" s="457"/>
      <c r="P4" s="457"/>
      <c r="Q4" s="457"/>
      <c r="R4" s="70"/>
      <c r="S4" s="70"/>
      <c r="T4" s="70"/>
      <c r="X4" s="71"/>
      <c r="Y4" s="71"/>
      <c r="Z4" s="71"/>
      <c r="AA4" s="71" t="s">
        <v>156</v>
      </c>
      <c r="AB4" s="71"/>
      <c r="AC4" s="71" t="s">
        <v>153</v>
      </c>
      <c r="AD4" s="71" t="s">
        <v>182</v>
      </c>
      <c r="AE4" s="72" t="s">
        <v>188</v>
      </c>
    </row>
    <row r="5" spans="2:31" ht="15" customHeight="1" x14ac:dyDescent="0.2">
      <c r="B5" s="520"/>
      <c r="C5" s="520"/>
      <c r="D5" s="520"/>
      <c r="E5" s="520"/>
      <c r="F5" s="520"/>
      <c r="G5" s="520"/>
      <c r="H5" s="520"/>
      <c r="I5" s="520"/>
      <c r="J5" s="520"/>
      <c r="K5" s="520"/>
      <c r="L5" s="520"/>
      <c r="M5" s="520"/>
      <c r="N5" s="520"/>
      <c r="O5" s="520"/>
      <c r="P5" s="520"/>
      <c r="Q5" s="70"/>
      <c r="R5" s="70"/>
      <c r="S5" s="70"/>
      <c r="T5" s="70"/>
      <c r="X5" s="71"/>
      <c r="Y5" s="71"/>
      <c r="Z5" s="71"/>
      <c r="AA5" s="71" t="s">
        <v>157</v>
      </c>
      <c r="AB5" s="71"/>
      <c r="AC5" s="71"/>
      <c r="AD5" s="71" t="s">
        <v>183</v>
      </c>
      <c r="AE5" s="72" t="s">
        <v>189</v>
      </c>
    </row>
    <row r="6" spans="2:31" ht="10" customHeight="1" x14ac:dyDescent="0.2">
      <c r="B6" s="70"/>
      <c r="C6" s="70"/>
      <c r="D6" s="77"/>
      <c r="E6" s="70"/>
      <c r="F6" s="70"/>
      <c r="G6" s="70"/>
      <c r="H6" s="70"/>
      <c r="I6" s="70"/>
      <c r="J6" s="70"/>
      <c r="K6" s="70"/>
      <c r="L6" s="70"/>
      <c r="M6" s="70"/>
      <c r="N6" s="70"/>
      <c r="O6" s="70"/>
      <c r="P6" s="70"/>
      <c r="Q6" s="70"/>
      <c r="R6" s="70"/>
      <c r="S6" s="70"/>
      <c r="T6" s="70"/>
      <c r="X6" s="71"/>
      <c r="Y6" s="71"/>
      <c r="Z6" s="71"/>
      <c r="AA6" s="71" t="s">
        <v>158</v>
      </c>
      <c r="AB6" s="71"/>
      <c r="AC6" s="71"/>
      <c r="AD6" s="71"/>
    </row>
    <row r="7" spans="2:31" ht="18.75" customHeight="1" x14ac:dyDescent="0.2">
      <c r="B7" s="521" t="s">
        <v>159</v>
      </c>
      <c r="C7" s="521"/>
      <c r="D7" s="521"/>
      <c r="E7" s="521"/>
      <c r="F7" s="521"/>
      <c r="G7" s="521"/>
      <c r="H7" s="521"/>
      <c r="I7" s="521"/>
      <c r="J7" s="521"/>
      <c r="K7" s="521"/>
      <c r="L7" s="521"/>
      <c r="M7" s="521"/>
      <c r="N7" s="521"/>
      <c r="O7" s="521"/>
      <c r="P7" s="521"/>
      <c r="Q7" s="521"/>
      <c r="R7" s="521"/>
      <c r="S7" s="521"/>
      <c r="T7" s="521"/>
      <c r="X7" s="71"/>
      <c r="Y7" s="71"/>
      <c r="Z7" s="71"/>
      <c r="AA7" s="71" t="s">
        <v>160</v>
      </c>
      <c r="AB7" s="71"/>
      <c r="AC7" s="71"/>
      <c r="AD7" s="71"/>
    </row>
    <row r="8" spans="2:31" ht="15" customHeight="1" x14ac:dyDescent="0.2">
      <c r="B8" s="522" t="s">
        <v>161</v>
      </c>
      <c r="C8" s="522"/>
      <c r="D8" s="522"/>
      <c r="E8" s="522"/>
      <c r="F8" s="522"/>
      <c r="G8" s="522"/>
      <c r="H8" s="522"/>
      <c r="I8" s="522"/>
      <c r="J8" s="522"/>
      <c r="K8" s="522"/>
      <c r="L8" s="522"/>
      <c r="M8" s="522"/>
      <c r="N8" s="522"/>
      <c r="O8" s="522"/>
      <c r="P8" s="522"/>
      <c r="Q8" s="522"/>
      <c r="R8" s="522"/>
      <c r="S8" s="522"/>
      <c r="T8" s="522"/>
      <c r="X8" s="71"/>
      <c r="Y8" s="71"/>
      <c r="Z8" s="71"/>
      <c r="AA8" s="71" t="s">
        <v>162</v>
      </c>
      <c r="AB8" s="71"/>
      <c r="AC8" s="71"/>
      <c r="AD8" s="71"/>
    </row>
    <row r="9" spans="2:31" ht="9" customHeight="1" x14ac:dyDescent="0.2">
      <c r="B9" s="70"/>
      <c r="C9" s="70"/>
      <c r="D9" s="70"/>
      <c r="E9" s="70"/>
      <c r="F9" s="70"/>
      <c r="G9" s="70"/>
      <c r="H9" s="70"/>
      <c r="I9" s="70"/>
      <c r="J9" s="70"/>
      <c r="K9" s="70"/>
      <c r="L9" s="70"/>
      <c r="M9" s="70"/>
      <c r="N9" s="70"/>
      <c r="O9" s="70"/>
      <c r="P9" s="70"/>
      <c r="Q9" s="70"/>
      <c r="R9" s="70"/>
      <c r="S9" s="70"/>
      <c r="T9" s="70"/>
      <c r="X9" s="71"/>
      <c r="Y9" s="71"/>
      <c r="Z9" s="71"/>
      <c r="AA9" s="71" t="s">
        <v>163</v>
      </c>
      <c r="AB9" s="71"/>
      <c r="AC9" s="71"/>
      <c r="AD9" s="71"/>
    </row>
    <row r="10" spans="2:31" ht="15" customHeight="1" x14ac:dyDescent="0.2">
      <c r="B10" s="523" t="s">
        <v>179</v>
      </c>
      <c r="C10" s="523"/>
      <c r="D10" s="523"/>
      <c r="E10" s="523"/>
      <c r="F10" s="523"/>
      <c r="G10" s="491" t="e">
        <f>#REF!</f>
        <v>#REF!</v>
      </c>
      <c r="H10" s="491"/>
      <c r="I10" s="491"/>
      <c r="J10" s="491"/>
      <c r="K10" s="491"/>
      <c r="L10" s="491"/>
      <c r="M10" s="491"/>
      <c r="N10" s="491"/>
      <c r="O10" s="491"/>
      <c r="P10" s="491"/>
      <c r="Q10" s="491"/>
      <c r="R10" s="491"/>
      <c r="S10" s="491"/>
      <c r="T10" s="491"/>
      <c r="X10" s="71"/>
      <c r="Y10" s="71"/>
      <c r="Z10" s="71"/>
      <c r="AA10" s="71" t="s">
        <v>164</v>
      </c>
      <c r="AB10" s="71"/>
      <c r="AC10" s="71"/>
      <c r="AD10" s="71"/>
    </row>
    <row r="11" spans="2:31" ht="15" customHeight="1" x14ac:dyDescent="0.2">
      <c r="B11" s="84" t="s">
        <v>192</v>
      </c>
      <c r="C11" s="84"/>
      <c r="D11" s="84"/>
      <c r="E11" s="84"/>
      <c r="F11" s="84"/>
      <c r="G11" s="85"/>
      <c r="H11" s="85"/>
      <c r="I11" s="85"/>
      <c r="J11" s="461" t="e">
        <f>#REF!</f>
        <v>#REF!</v>
      </c>
      <c r="K11" s="461"/>
      <c r="L11" s="461"/>
      <c r="M11" s="461"/>
      <c r="N11" s="460" t="s">
        <v>190</v>
      </c>
      <c r="O11" s="460"/>
      <c r="P11" s="461" t="e">
        <f>#REF!</f>
        <v>#REF!</v>
      </c>
      <c r="Q11" s="461"/>
      <c r="R11" s="85"/>
      <c r="S11" s="85"/>
      <c r="T11" s="85"/>
      <c r="X11" s="71"/>
      <c r="Y11" s="71"/>
      <c r="Z11" s="71"/>
      <c r="AA11" s="71" t="s">
        <v>165</v>
      </c>
      <c r="AB11" s="71"/>
      <c r="AC11" s="71"/>
      <c r="AD11" s="71"/>
    </row>
    <row r="12" spans="2:31" ht="15" customHeight="1" x14ac:dyDescent="0.2">
      <c r="B12" s="84" t="s">
        <v>118</v>
      </c>
      <c r="C12" s="84"/>
      <c r="D12" s="84"/>
      <c r="E12" s="84"/>
      <c r="F12" s="84"/>
      <c r="G12" s="491" t="e">
        <f>#REF!</f>
        <v>#REF!</v>
      </c>
      <c r="H12" s="491"/>
      <c r="I12" s="491"/>
      <c r="J12" s="491"/>
      <c r="K12" s="491"/>
      <c r="L12" s="491"/>
      <c r="M12" s="491"/>
      <c r="N12" s="491"/>
      <c r="O12" s="491"/>
      <c r="P12" s="491"/>
      <c r="Q12" s="491"/>
      <c r="R12" s="491"/>
      <c r="S12" s="491"/>
      <c r="T12" s="491"/>
      <c r="X12" s="71"/>
      <c r="Y12" s="71"/>
      <c r="Z12" s="71"/>
      <c r="AA12" s="71" t="s">
        <v>166</v>
      </c>
      <c r="AB12" s="71"/>
      <c r="AC12" s="71"/>
      <c r="AD12" s="71"/>
    </row>
    <row r="13" spans="2:31" ht="11" customHeight="1" x14ac:dyDescent="0.2">
      <c r="B13" s="70"/>
      <c r="C13" s="70"/>
      <c r="D13" s="70"/>
      <c r="E13" s="70"/>
      <c r="F13" s="70"/>
      <c r="G13" s="70"/>
      <c r="H13" s="70"/>
      <c r="I13" s="70"/>
      <c r="J13" s="70"/>
      <c r="K13" s="70"/>
      <c r="L13" s="70"/>
      <c r="M13" s="70"/>
      <c r="N13" s="70"/>
      <c r="O13" s="70"/>
      <c r="P13" s="70"/>
      <c r="Q13" s="70"/>
      <c r="R13" s="70"/>
      <c r="S13" s="70"/>
      <c r="T13" s="70"/>
      <c r="X13" s="71"/>
      <c r="Y13" s="71"/>
      <c r="Z13" s="71"/>
      <c r="AA13" s="71" t="s">
        <v>167</v>
      </c>
      <c r="AB13" s="71"/>
      <c r="AC13" s="71"/>
      <c r="AD13" s="71"/>
    </row>
    <row r="14" spans="2:31" ht="15" customHeight="1" x14ac:dyDescent="0.2">
      <c r="B14" s="492">
        <v>1</v>
      </c>
      <c r="C14" s="495" t="s">
        <v>196</v>
      </c>
      <c r="D14" s="496"/>
      <c r="E14" s="497" t="s">
        <v>168</v>
      </c>
      <c r="F14" s="495"/>
      <c r="G14" s="495"/>
      <c r="H14" s="495"/>
      <c r="I14" s="495"/>
      <c r="J14" s="495"/>
      <c r="K14" s="497" t="s">
        <v>169</v>
      </c>
      <c r="L14" s="496"/>
      <c r="M14" s="498" t="s">
        <v>170</v>
      </c>
      <c r="N14" s="499"/>
      <c r="O14" s="499"/>
      <c r="P14" s="499"/>
      <c r="Q14" s="499"/>
      <c r="R14" s="499"/>
      <c r="S14" s="498" t="s">
        <v>169</v>
      </c>
      <c r="T14" s="500"/>
      <c r="X14" s="71"/>
      <c r="Y14" s="71"/>
      <c r="Z14" s="71"/>
      <c r="AA14" s="71" t="s">
        <v>171</v>
      </c>
      <c r="AB14" s="71"/>
      <c r="AC14" s="71"/>
      <c r="AD14" s="71"/>
    </row>
    <row r="15" spans="2:31" ht="15" customHeight="1" x14ac:dyDescent="0.2">
      <c r="B15" s="493"/>
      <c r="C15" s="501"/>
      <c r="D15" s="479"/>
      <c r="E15" s="502"/>
      <c r="F15" s="480"/>
      <c r="G15" s="480"/>
      <c r="H15" s="480"/>
      <c r="I15" s="480"/>
      <c r="J15" s="480"/>
      <c r="K15" s="503"/>
      <c r="L15" s="504"/>
      <c r="M15" s="505"/>
      <c r="N15" s="506"/>
      <c r="O15" s="506"/>
      <c r="P15" s="506"/>
      <c r="Q15" s="506"/>
      <c r="R15" s="507"/>
      <c r="S15" s="508"/>
      <c r="T15" s="509"/>
    </row>
    <row r="16" spans="2:31" ht="15" customHeight="1" x14ac:dyDescent="0.2">
      <c r="B16" s="493"/>
      <c r="C16" s="510" t="s">
        <v>172</v>
      </c>
      <c r="D16" s="483"/>
      <c r="E16" s="483"/>
      <c r="F16" s="483"/>
      <c r="G16" s="483"/>
      <c r="H16" s="483"/>
      <c r="I16" s="483"/>
      <c r="J16" s="483"/>
      <c r="K16" s="483"/>
      <c r="L16" s="483"/>
      <c r="M16" s="483"/>
      <c r="N16" s="483"/>
      <c r="O16" s="482" t="s">
        <v>5</v>
      </c>
      <c r="P16" s="511"/>
      <c r="Q16" s="482" t="s">
        <v>173</v>
      </c>
      <c r="R16" s="511"/>
      <c r="S16" s="483" t="s">
        <v>174</v>
      </c>
      <c r="T16" s="484"/>
    </row>
    <row r="17" spans="2:30" ht="15" customHeight="1" x14ac:dyDescent="0.2">
      <c r="B17" s="493"/>
      <c r="C17" s="512"/>
      <c r="D17" s="513"/>
      <c r="E17" s="513"/>
      <c r="F17" s="513"/>
      <c r="G17" s="513"/>
      <c r="H17" s="513"/>
      <c r="I17" s="513"/>
      <c r="J17" s="513"/>
      <c r="K17" s="513"/>
      <c r="L17" s="513"/>
      <c r="M17" s="513"/>
      <c r="N17" s="513"/>
      <c r="O17" s="478"/>
      <c r="P17" s="479"/>
      <c r="Q17" s="478"/>
      <c r="R17" s="479"/>
      <c r="S17" s="480"/>
      <c r="T17" s="481"/>
    </row>
    <row r="18" spans="2:30" ht="15" customHeight="1" x14ac:dyDescent="0.2">
      <c r="B18" s="493"/>
      <c r="C18" s="512"/>
      <c r="D18" s="513"/>
      <c r="E18" s="513"/>
      <c r="F18" s="513"/>
      <c r="G18" s="513"/>
      <c r="H18" s="513"/>
      <c r="I18" s="513"/>
      <c r="J18" s="513"/>
      <c r="K18" s="513"/>
      <c r="L18" s="513"/>
      <c r="M18" s="513"/>
      <c r="N18" s="513"/>
      <c r="O18" s="482" t="s">
        <v>175</v>
      </c>
      <c r="P18" s="483"/>
      <c r="Q18" s="483"/>
      <c r="R18" s="483"/>
      <c r="S18" s="483"/>
      <c r="T18" s="484"/>
    </row>
    <row r="19" spans="2:30" ht="15" customHeight="1" x14ac:dyDescent="0.2">
      <c r="B19" s="493"/>
      <c r="C19" s="512"/>
      <c r="D19" s="513"/>
      <c r="E19" s="513"/>
      <c r="F19" s="513"/>
      <c r="G19" s="513"/>
      <c r="H19" s="513"/>
      <c r="I19" s="513"/>
      <c r="J19" s="513"/>
      <c r="K19" s="513"/>
      <c r="L19" s="513"/>
      <c r="M19" s="513"/>
      <c r="N19" s="513"/>
      <c r="O19" s="485"/>
      <c r="P19" s="486"/>
      <c r="Q19" s="486"/>
      <c r="R19" s="486"/>
      <c r="S19" s="486"/>
      <c r="T19" s="487"/>
    </row>
    <row r="20" spans="2:30" ht="15" customHeight="1" x14ac:dyDescent="0.2">
      <c r="B20" s="493"/>
      <c r="C20" s="512"/>
      <c r="D20" s="513"/>
      <c r="E20" s="513"/>
      <c r="F20" s="513"/>
      <c r="G20" s="513"/>
      <c r="H20" s="513"/>
      <c r="I20" s="513"/>
      <c r="J20" s="513"/>
      <c r="K20" s="513"/>
      <c r="L20" s="513"/>
      <c r="M20" s="513"/>
      <c r="N20" s="513"/>
      <c r="O20" s="485"/>
      <c r="P20" s="486"/>
      <c r="Q20" s="486"/>
      <c r="R20" s="486"/>
      <c r="S20" s="486"/>
      <c r="T20" s="487"/>
    </row>
    <row r="21" spans="2:30" ht="15" customHeight="1" x14ac:dyDescent="0.2">
      <c r="B21" s="493"/>
      <c r="C21" s="512"/>
      <c r="D21" s="513"/>
      <c r="E21" s="513"/>
      <c r="F21" s="513"/>
      <c r="G21" s="513"/>
      <c r="H21" s="513"/>
      <c r="I21" s="513"/>
      <c r="J21" s="513"/>
      <c r="K21" s="513"/>
      <c r="L21" s="513"/>
      <c r="M21" s="513"/>
      <c r="N21" s="513"/>
      <c r="O21" s="485"/>
      <c r="P21" s="486"/>
      <c r="Q21" s="486"/>
      <c r="R21" s="486"/>
      <c r="S21" s="486"/>
      <c r="T21" s="487"/>
    </row>
    <row r="22" spans="2:30" ht="15" customHeight="1" x14ac:dyDescent="0.2">
      <c r="B22" s="493"/>
      <c r="C22" s="514"/>
      <c r="D22" s="515"/>
      <c r="E22" s="515"/>
      <c r="F22" s="515"/>
      <c r="G22" s="515"/>
      <c r="H22" s="515"/>
      <c r="I22" s="515"/>
      <c r="J22" s="515"/>
      <c r="K22" s="515"/>
      <c r="L22" s="515"/>
      <c r="M22" s="515"/>
      <c r="N22" s="515"/>
      <c r="O22" s="488" t="str">
        <f>IF(Q17=$AD$2,$AE$2,IF(Q17=$AD$3,$AE$3,IF(Q17=$AD$4,$AE$4,IF(Q17=$AD$5,$AE$5," "))))</f>
        <v xml:space="preserve"> </v>
      </c>
      <c r="P22" s="489"/>
      <c r="Q22" s="489"/>
      <c r="R22" s="489"/>
      <c r="S22" s="489"/>
      <c r="T22" s="490"/>
    </row>
    <row r="23" spans="2:30" ht="15" customHeight="1" x14ac:dyDescent="0.2">
      <c r="B23" s="493"/>
      <c r="C23" s="462" t="s">
        <v>176</v>
      </c>
      <c r="D23" s="462"/>
      <c r="E23" s="462"/>
      <c r="F23" s="462"/>
      <c r="G23" s="462"/>
      <c r="H23" s="462"/>
      <c r="I23" s="462"/>
      <c r="J23" s="462"/>
      <c r="K23" s="462"/>
      <c r="L23" s="462"/>
      <c r="M23" s="462"/>
      <c r="N23" s="462"/>
      <c r="O23" s="462"/>
      <c r="P23" s="463"/>
      <c r="Q23" s="464" t="s">
        <v>177</v>
      </c>
      <c r="R23" s="462"/>
      <c r="S23" s="462"/>
      <c r="T23" s="465"/>
    </row>
    <row r="24" spans="2:30" ht="15" customHeight="1" x14ac:dyDescent="0.2">
      <c r="B24" s="493"/>
      <c r="C24" s="466"/>
      <c r="D24" s="467"/>
      <c r="E24" s="467"/>
      <c r="F24" s="467"/>
      <c r="G24" s="467"/>
      <c r="H24" s="467"/>
      <c r="I24" s="467"/>
      <c r="J24" s="467"/>
      <c r="K24" s="467"/>
      <c r="L24" s="467"/>
      <c r="M24" s="467"/>
      <c r="N24" s="467"/>
      <c r="O24" s="467"/>
      <c r="P24" s="468"/>
      <c r="Q24" s="472"/>
      <c r="R24" s="473"/>
      <c r="S24" s="473"/>
      <c r="T24" s="474"/>
    </row>
    <row r="25" spans="2:30" ht="15" customHeight="1" x14ac:dyDescent="0.2">
      <c r="B25" s="494"/>
      <c r="C25" s="469"/>
      <c r="D25" s="470"/>
      <c r="E25" s="470"/>
      <c r="F25" s="470"/>
      <c r="G25" s="470"/>
      <c r="H25" s="470"/>
      <c r="I25" s="470"/>
      <c r="J25" s="470"/>
      <c r="K25" s="470"/>
      <c r="L25" s="470"/>
      <c r="M25" s="470"/>
      <c r="N25" s="470"/>
      <c r="O25" s="470"/>
      <c r="P25" s="471"/>
      <c r="Q25" s="475"/>
      <c r="R25" s="476"/>
      <c r="S25" s="476"/>
      <c r="T25" s="477"/>
    </row>
    <row r="26" spans="2:30" ht="15" customHeight="1" x14ac:dyDescent="0.2">
      <c r="B26" s="78"/>
      <c r="C26" s="78"/>
      <c r="D26" s="78"/>
      <c r="E26" s="78"/>
      <c r="F26" s="78"/>
      <c r="G26" s="78"/>
      <c r="H26" s="78"/>
      <c r="I26" s="78"/>
      <c r="J26" s="78"/>
      <c r="K26" s="78"/>
      <c r="L26" s="78"/>
      <c r="M26" s="78"/>
      <c r="N26" s="78"/>
      <c r="O26" s="78"/>
      <c r="P26" s="78"/>
      <c r="Q26" s="78"/>
      <c r="R26" s="78"/>
      <c r="S26" s="78"/>
      <c r="T26" s="78"/>
    </row>
    <row r="27" spans="2:30" ht="15" customHeight="1" x14ac:dyDescent="0.2">
      <c r="B27" s="492">
        <v>2</v>
      </c>
      <c r="C27" s="495" t="s">
        <v>196</v>
      </c>
      <c r="D27" s="496"/>
      <c r="E27" s="497" t="s">
        <v>168</v>
      </c>
      <c r="F27" s="495"/>
      <c r="G27" s="495"/>
      <c r="H27" s="495"/>
      <c r="I27" s="495"/>
      <c r="J27" s="495"/>
      <c r="K27" s="497" t="s">
        <v>169</v>
      </c>
      <c r="L27" s="496"/>
      <c r="M27" s="498" t="s">
        <v>170</v>
      </c>
      <c r="N27" s="499"/>
      <c r="O27" s="499"/>
      <c r="P27" s="499"/>
      <c r="Q27" s="499"/>
      <c r="R27" s="499"/>
      <c r="S27" s="498" t="s">
        <v>169</v>
      </c>
      <c r="T27" s="500"/>
      <c r="X27" s="71"/>
      <c r="Y27" s="71"/>
      <c r="Z27" s="71"/>
      <c r="AA27" s="71" t="s">
        <v>171</v>
      </c>
      <c r="AB27" s="71"/>
      <c r="AC27" s="71"/>
      <c r="AD27" s="71"/>
    </row>
    <row r="28" spans="2:30" ht="15" customHeight="1" x14ac:dyDescent="0.2">
      <c r="B28" s="493"/>
      <c r="C28" s="501"/>
      <c r="D28" s="479"/>
      <c r="E28" s="502"/>
      <c r="F28" s="480"/>
      <c r="G28" s="480"/>
      <c r="H28" s="480"/>
      <c r="I28" s="480"/>
      <c r="J28" s="480"/>
      <c r="K28" s="503"/>
      <c r="L28" s="504"/>
      <c r="M28" s="505"/>
      <c r="N28" s="506"/>
      <c r="O28" s="506"/>
      <c r="P28" s="506"/>
      <c r="Q28" s="506"/>
      <c r="R28" s="507"/>
      <c r="S28" s="508"/>
      <c r="T28" s="509"/>
    </row>
    <row r="29" spans="2:30" ht="15" customHeight="1" x14ac:dyDescent="0.2">
      <c r="B29" s="493"/>
      <c r="C29" s="510" t="s">
        <v>172</v>
      </c>
      <c r="D29" s="483"/>
      <c r="E29" s="483"/>
      <c r="F29" s="483"/>
      <c r="G29" s="483"/>
      <c r="H29" s="483"/>
      <c r="I29" s="483"/>
      <c r="J29" s="483"/>
      <c r="K29" s="483"/>
      <c r="L29" s="483"/>
      <c r="M29" s="483"/>
      <c r="N29" s="483"/>
      <c r="O29" s="482" t="s">
        <v>5</v>
      </c>
      <c r="P29" s="511"/>
      <c r="Q29" s="482" t="s">
        <v>173</v>
      </c>
      <c r="R29" s="511"/>
      <c r="S29" s="483" t="s">
        <v>174</v>
      </c>
      <c r="T29" s="484"/>
    </row>
    <row r="30" spans="2:30" ht="15" customHeight="1" x14ac:dyDescent="0.2">
      <c r="B30" s="493"/>
      <c r="C30" s="512"/>
      <c r="D30" s="513"/>
      <c r="E30" s="513"/>
      <c r="F30" s="513"/>
      <c r="G30" s="513"/>
      <c r="H30" s="513"/>
      <c r="I30" s="513"/>
      <c r="J30" s="513"/>
      <c r="K30" s="513"/>
      <c r="L30" s="513"/>
      <c r="M30" s="513"/>
      <c r="N30" s="513"/>
      <c r="O30" s="478"/>
      <c r="P30" s="479"/>
      <c r="Q30" s="478"/>
      <c r="R30" s="479"/>
      <c r="S30" s="480"/>
      <c r="T30" s="481"/>
    </row>
    <row r="31" spans="2:30" ht="15" customHeight="1" x14ac:dyDescent="0.2">
      <c r="B31" s="493"/>
      <c r="C31" s="512"/>
      <c r="D31" s="513"/>
      <c r="E31" s="513"/>
      <c r="F31" s="513"/>
      <c r="G31" s="513"/>
      <c r="H31" s="513"/>
      <c r="I31" s="513"/>
      <c r="J31" s="513"/>
      <c r="K31" s="513"/>
      <c r="L31" s="513"/>
      <c r="M31" s="513"/>
      <c r="N31" s="513"/>
      <c r="O31" s="482" t="s">
        <v>175</v>
      </c>
      <c r="P31" s="483"/>
      <c r="Q31" s="483"/>
      <c r="R31" s="483"/>
      <c r="S31" s="483"/>
      <c r="T31" s="484"/>
    </row>
    <row r="32" spans="2:30" ht="15" customHeight="1" x14ac:dyDescent="0.2">
      <c r="B32" s="493"/>
      <c r="C32" s="512"/>
      <c r="D32" s="513"/>
      <c r="E32" s="513"/>
      <c r="F32" s="513"/>
      <c r="G32" s="513"/>
      <c r="H32" s="513"/>
      <c r="I32" s="513"/>
      <c r="J32" s="513"/>
      <c r="K32" s="513"/>
      <c r="L32" s="513"/>
      <c r="M32" s="513"/>
      <c r="N32" s="513"/>
      <c r="O32" s="485"/>
      <c r="P32" s="486"/>
      <c r="Q32" s="486"/>
      <c r="R32" s="486"/>
      <c r="S32" s="486"/>
      <c r="T32" s="487"/>
    </row>
    <row r="33" spans="2:30" ht="15" customHeight="1" x14ac:dyDescent="0.2">
      <c r="B33" s="493"/>
      <c r="C33" s="512"/>
      <c r="D33" s="513"/>
      <c r="E33" s="513"/>
      <c r="F33" s="513"/>
      <c r="G33" s="513"/>
      <c r="H33" s="513"/>
      <c r="I33" s="513"/>
      <c r="J33" s="513"/>
      <c r="K33" s="513"/>
      <c r="L33" s="513"/>
      <c r="M33" s="513"/>
      <c r="N33" s="513"/>
      <c r="O33" s="485"/>
      <c r="P33" s="486"/>
      <c r="Q33" s="486"/>
      <c r="R33" s="486"/>
      <c r="S33" s="486"/>
      <c r="T33" s="487"/>
    </row>
    <row r="34" spans="2:30" ht="15" customHeight="1" x14ac:dyDescent="0.2">
      <c r="B34" s="493"/>
      <c r="C34" s="512"/>
      <c r="D34" s="513"/>
      <c r="E34" s="513"/>
      <c r="F34" s="513"/>
      <c r="G34" s="513"/>
      <c r="H34" s="513"/>
      <c r="I34" s="513"/>
      <c r="J34" s="513"/>
      <c r="K34" s="513"/>
      <c r="L34" s="513"/>
      <c r="M34" s="513"/>
      <c r="N34" s="513"/>
      <c r="O34" s="485"/>
      <c r="P34" s="486"/>
      <c r="Q34" s="486"/>
      <c r="R34" s="486"/>
      <c r="S34" s="486"/>
      <c r="T34" s="487"/>
    </row>
    <row r="35" spans="2:30" ht="15" customHeight="1" x14ac:dyDescent="0.2">
      <c r="B35" s="493"/>
      <c r="C35" s="514"/>
      <c r="D35" s="515"/>
      <c r="E35" s="515"/>
      <c r="F35" s="515"/>
      <c r="G35" s="515"/>
      <c r="H35" s="515"/>
      <c r="I35" s="515"/>
      <c r="J35" s="515"/>
      <c r="K35" s="515"/>
      <c r="L35" s="515"/>
      <c r="M35" s="515"/>
      <c r="N35" s="515"/>
      <c r="O35" s="488" t="str">
        <f>IF(Q30=$AD$2,$AE$2,IF(Q30=$AD$3,$AE$3,IF(Q30=$AD$4,$AE$4,IF(Q30=$AD$5,$AE$5," "))))</f>
        <v xml:space="preserve"> </v>
      </c>
      <c r="P35" s="489"/>
      <c r="Q35" s="489"/>
      <c r="R35" s="489"/>
      <c r="S35" s="489"/>
      <c r="T35" s="490"/>
    </row>
    <row r="36" spans="2:30" ht="15" customHeight="1" x14ac:dyDescent="0.2">
      <c r="B36" s="493"/>
      <c r="C36" s="462" t="s">
        <v>176</v>
      </c>
      <c r="D36" s="462"/>
      <c r="E36" s="462"/>
      <c r="F36" s="462"/>
      <c r="G36" s="462"/>
      <c r="H36" s="462"/>
      <c r="I36" s="462"/>
      <c r="J36" s="462"/>
      <c r="K36" s="462"/>
      <c r="L36" s="462"/>
      <c r="M36" s="462"/>
      <c r="N36" s="462"/>
      <c r="O36" s="462"/>
      <c r="P36" s="463"/>
      <c r="Q36" s="464" t="s">
        <v>177</v>
      </c>
      <c r="R36" s="462"/>
      <c r="S36" s="462"/>
      <c r="T36" s="465"/>
    </row>
    <row r="37" spans="2:30" ht="15" customHeight="1" x14ac:dyDescent="0.2">
      <c r="B37" s="493"/>
      <c r="C37" s="466"/>
      <c r="D37" s="467"/>
      <c r="E37" s="467"/>
      <c r="F37" s="467"/>
      <c r="G37" s="467"/>
      <c r="H37" s="467"/>
      <c r="I37" s="467"/>
      <c r="J37" s="467"/>
      <c r="K37" s="467"/>
      <c r="L37" s="467"/>
      <c r="M37" s="467"/>
      <c r="N37" s="467"/>
      <c r="O37" s="467"/>
      <c r="P37" s="468"/>
      <c r="Q37" s="472"/>
      <c r="R37" s="473"/>
      <c r="S37" s="473"/>
      <c r="T37" s="474"/>
    </row>
    <row r="38" spans="2:30" ht="15" customHeight="1" x14ac:dyDescent="0.2">
      <c r="B38" s="494"/>
      <c r="C38" s="469"/>
      <c r="D38" s="470"/>
      <c r="E38" s="470"/>
      <c r="F38" s="470"/>
      <c r="G38" s="470"/>
      <c r="H38" s="470"/>
      <c r="I38" s="470"/>
      <c r="J38" s="470"/>
      <c r="K38" s="470"/>
      <c r="L38" s="470"/>
      <c r="M38" s="470"/>
      <c r="N38" s="470"/>
      <c r="O38" s="470"/>
      <c r="P38" s="471"/>
      <c r="Q38" s="475"/>
      <c r="R38" s="476"/>
      <c r="S38" s="476"/>
      <c r="T38" s="477"/>
    </row>
    <row r="39" spans="2:30" ht="15" customHeight="1" x14ac:dyDescent="0.2">
      <c r="B39" s="78"/>
      <c r="C39" s="78"/>
      <c r="D39" s="78"/>
      <c r="E39" s="78"/>
      <c r="F39" s="78"/>
      <c r="G39" s="78"/>
      <c r="H39" s="78"/>
      <c r="I39" s="78"/>
      <c r="J39" s="78"/>
      <c r="K39" s="78"/>
      <c r="L39" s="78"/>
      <c r="M39" s="78"/>
      <c r="N39" s="78"/>
      <c r="O39" s="78"/>
      <c r="P39" s="78"/>
      <c r="Q39" s="78"/>
      <c r="R39" s="78"/>
      <c r="S39" s="78"/>
      <c r="T39" s="78"/>
    </row>
    <row r="40" spans="2:30" ht="15" customHeight="1" x14ac:dyDescent="0.2">
      <c r="B40" s="516">
        <f>1+B27</f>
        <v>3</v>
      </c>
      <c r="C40" s="495" t="s">
        <v>196</v>
      </c>
      <c r="D40" s="496"/>
      <c r="E40" s="497" t="s">
        <v>168</v>
      </c>
      <c r="F40" s="495"/>
      <c r="G40" s="495"/>
      <c r="H40" s="495"/>
      <c r="I40" s="495"/>
      <c r="J40" s="495"/>
      <c r="K40" s="497" t="s">
        <v>169</v>
      </c>
      <c r="L40" s="496"/>
      <c r="M40" s="498" t="s">
        <v>170</v>
      </c>
      <c r="N40" s="499"/>
      <c r="O40" s="499"/>
      <c r="P40" s="499"/>
      <c r="Q40" s="499"/>
      <c r="R40" s="499"/>
      <c r="S40" s="498" t="s">
        <v>169</v>
      </c>
      <c r="T40" s="500"/>
      <c r="X40" s="71"/>
      <c r="Y40" s="71"/>
      <c r="Z40" s="71"/>
      <c r="AA40" s="71" t="s">
        <v>171</v>
      </c>
      <c r="AB40" s="71"/>
      <c r="AC40" s="71"/>
      <c r="AD40" s="71"/>
    </row>
    <row r="41" spans="2:30" ht="15" customHeight="1" x14ac:dyDescent="0.2">
      <c r="B41" s="517"/>
      <c r="C41" s="501"/>
      <c r="D41" s="479"/>
      <c r="E41" s="502"/>
      <c r="F41" s="480"/>
      <c r="G41" s="480"/>
      <c r="H41" s="480"/>
      <c r="I41" s="480"/>
      <c r="J41" s="480"/>
      <c r="K41" s="503"/>
      <c r="L41" s="504"/>
      <c r="M41" s="505"/>
      <c r="N41" s="506"/>
      <c r="O41" s="506"/>
      <c r="P41" s="506"/>
      <c r="Q41" s="506"/>
      <c r="R41" s="507"/>
      <c r="S41" s="508"/>
      <c r="T41" s="509"/>
    </row>
    <row r="42" spans="2:30" ht="15" customHeight="1" x14ac:dyDescent="0.2">
      <c r="B42" s="517"/>
      <c r="C42" s="510" t="s">
        <v>172</v>
      </c>
      <c r="D42" s="483"/>
      <c r="E42" s="483"/>
      <c r="F42" s="483"/>
      <c r="G42" s="483"/>
      <c r="H42" s="483"/>
      <c r="I42" s="483"/>
      <c r="J42" s="483"/>
      <c r="K42" s="483"/>
      <c r="L42" s="483"/>
      <c r="M42" s="483"/>
      <c r="N42" s="483"/>
      <c r="O42" s="482" t="s">
        <v>5</v>
      </c>
      <c r="P42" s="511"/>
      <c r="Q42" s="482" t="s">
        <v>173</v>
      </c>
      <c r="R42" s="511"/>
      <c r="S42" s="483" t="s">
        <v>174</v>
      </c>
      <c r="T42" s="484"/>
    </row>
    <row r="43" spans="2:30" ht="15" customHeight="1" x14ac:dyDescent="0.2">
      <c r="B43" s="517"/>
      <c r="C43" s="512"/>
      <c r="D43" s="513"/>
      <c r="E43" s="513"/>
      <c r="F43" s="513"/>
      <c r="G43" s="513"/>
      <c r="H43" s="513"/>
      <c r="I43" s="513"/>
      <c r="J43" s="513"/>
      <c r="K43" s="513"/>
      <c r="L43" s="513"/>
      <c r="M43" s="513"/>
      <c r="N43" s="513"/>
      <c r="O43" s="478"/>
      <c r="P43" s="479"/>
      <c r="Q43" s="478"/>
      <c r="R43" s="479"/>
      <c r="S43" s="480"/>
      <c r="T43" s="481"/>
    </row>
    <row r="44" spans="2:30" ht="15" customHeight="1" x14ac:dyDescent="0.2">
      <c r="B44" s="517"/>
      <c r="C44" s="512"/>
      <c r="D44" s="513"/>
      <c r="E44" s="513"/>
      <c r="F44" s="513"/>
      <c r="G44" s="513"/>
      <c r="H44" s="513"/>
      <c r="I44" s="513"/>
      <c r="J44" s="513"/>
      <c r="K44" s="513"/>
      <c r="L44" s="513"/>
      <c r="M44" s="513"/>
      <c r="N44" s="513"/>
      <c r="O44" s="482" t="s">
        <v>175</v>
      </c>
      <c r="P44" s="483"/>
      <c r="Q44" s="483"/>
      <c r="R44" s="483"/>
      <c r="S44" s="483"/>
      <c r="T44" s="484"/>
    </row>
    <row r="45" spans="2:30" ht="15" customHeight="1" x14ac:dyDescent="0.2">
      <c r="B45" s="517"/>
      <c r="C45" s="512"/>
      <c r="D45" s="513"/>
      <c r="E45" s="513"/>
      <c r="F45" s="513"/>
      <c r="G45" s="513"/>
      <c r="H45" s="513"/>
      <c r="I45" s="513"/>
      <c r="J45" s="513"/>
      <c r="K45" s="513"/>
      <c r="L45" s="513"/>
      <c r="M45" s="513"/>
      <c r="N45" s="513"/>
      <c r="O45" s="485"/>
      <c r="P45" s="486"/>
      <c r="Q45" s="486"/>
      <c r="R45" s="486"/>
      <c r="S45" s="486"/>
      <c r="T45" s="487"/>
    </row>
    <row r="46" spans="2:30" ht="15" customHeight="1" x14ac:dyDescent="0.2">
      <c r="B46" s="517"/>
      <c r="C46" s="512"/>
      <c r="D46" s="513"/>
      <c r="E46" s="513"/>
      <c r="F46" s="513"/>
      <c r="G46" s="513"/>
      <c r="H46" s="513"/>
      <c r="I46" s="513"/>
      <c r="J46" s="513"/>
      <c r="K46" s="513"/>
      <c r="L46" s="513"/>
      <c r="M46" s="513"/>
      <c r="N46" s="513"/>
      <c r="O46" s="485"/>
      <c r="P46" s="486"/>
      <c r="Q46" s="486"/>
      <c r="R46" s="486"/>
      <c r="S46" s="486"/>
      <c r="T46" s="487"/>
    </row>
    <row r="47" spans="2:30" ht="15" customHeight="1" x14ac:dyDescent="0.2">
      <c r="B47" s="517"/>
      <c r="C47" s="512"/>
      <c r="D47" s="513"/>
      <c r="E47" s="513"/>
      <c r="F47" s="513"/>
      <c r="G47" s="513"/>
      <c r="H47" s="513"/>
      <c r="I47" s="513"/>
      <c r="J47" s="513"/>
      <c r="K47" s="513"/>
      <c r="L47" s="513"/>
      <c r="M47" s="513"/>
      <c r="N47" s="513"/>
      <c r="O47" s="485"/>
      <c r="P47" s="486"/>
      <c r="Q47" s="486"/>
      <c r="R47" s="486"/>
      <c r="S47" s="486"/>
      <c r="T47" s="487"/>
    </row>
    <row r="48" spans="2:30" ht="15" customHeight="1" x14ac:dyDescent="0.2">
      <c r="B48" s="517"/>
      <c r="C48" s="514"/>
      <c r="D48" s="515"/>
      <c r="E48" s="515"/>
      <c r="F48" s="515"/>
      <c r="G48" s="515"/>
      <c r="H48" s="515"/>
      <c r="I48" s="515"/>
      <c r="J48" s="515"/>
      <c r="K48" s="515"/>
      <c r="L48" s="515"/>
      <c r="M48" s="515"/>
      <c r="N48" s="515"/>
      <c r="O48" s="488" t="str">
        <f>IF(Q43=$AD$2,$AE$2,IF(Q43=$AD$3,$AE$3,IF(Q43=$AD$4,$AE$4,IF(Q43=$AD$5,$AE$5," "))))</f>
        <v xml:space="preserve"> </v>
      </c>
      <c r="P48" s="489"/>
      <c r="Q48" s="489"/>
      <c r="R48" s="489"/>
      <c r="S48" s="489"/>
      <c r="T48" s="490"/>
    </row>
    <row r="49" spans="2:30" ht="15" customHeight="1" x14ac:dyDescent="0.2">
      <c r="B49" s="517"/>
      <c r="C49" s="462" t="s">
        <v>176</v>
      </c>
      <c r="D49" s="462"/>
      <c r="E49" s="462"/>
      <c r="F49" s="462"/>
      <c r="G49" s="462"/>
      <c r="H49" s="462"/>
      <c r="I49" s="462"/>
      <c r="J49" s="462"/>
      <c r="K49" s="462"/>
      <c r="L49" s="462"/>
      <c r="M49" s="462"/>
      <c r="N49" s="462"/>
      <c r="O49" s="462"/>
      <c r="P49" s="463"/>
      <c r="Q49" s="464" t="s">
        <v>177</v>
      </c>
      <c r="R49" s="462"/>
      <c r="S49" s="462"/>
      <c r="T49" s="465"/>
    </row>
    <row r="50" spans="2:30" ht="15" customHeight="1" x14ac:dyDescent="0.2">
      <c r="B50" s="517"/>
      <c r="C50" s="466"/>
      <c r="D50" s="467"/>
      <c r="E50" s="467"/>
      <c r="F50" s="467"/>
      <c r="G50" s="467"/>
      <c r="H50" s="467"/>
      <c r="I50" s="467"/>
      <c r="J50" s="467"/>
      <c r="K50" s="467"/>
      <c r="L50" s="467"/>
      <c r="M50" s="467"/>
      <c r="N50" s="467"/>
      <c r="O50" s="467"/>
      <c r="P50" s="468"/>
      <c r="Q50" s="472"/>
      <c r="R50" s="473"/>
      <c r="S50" s="473"/>
      <c r="T50" s="474"/>
    </row>
    <row r="51" spans="2:30" ht="15" customHeight="1" x14ac:dyDescent="0.2">
      <c r="B51" s="518"/>
      <c r="C51" s="469"/>
      <c r="D51" s="470"/>
      <c r="E51" s="470"/>
      <c r="F51" s="470"/>
      <c r="G51" s="470"/>
      <c r="H51" s="470"/>
      <c r="I51" s="470"/>
      <c r="J51" s="470"/>
      <c r="K51" s="470"/>
      <c r="L51" s="470"/>
      <c r="M51" s="470"/>
      <c r="N51" s="470"/>
      <c r="O51" s="470"/>
      <c r="P51" s="471"/>
      <c r="Q51" s="475"/>
      <c r="R51" s="476"/>
      <c r="S51" s="476"/>
      <c r="T51" s="477"/>
    </row>
    <row r="52" spans="2:30" ht="15" customHeight="1" x14ac:dyDescent="0.2">
      <c r="B52" s="78"/>
      <c r="C52" s="78"/>
      <c r="D52" s="78"/>
      <c r="E52" s="78"/>
      <c r="F52" s="78"/>
      <c r="G52" s="78"/>
      <c r="H52" s="78"/>
      <c r="I52" s="78"/>
      <c r="J52" s="78"/>
      <c r="K52" s="78"/>
      <c r="L52" s="78"/>
      <c r="M52" s="78"/>
      <c r="N52" s="78"/>
      <c r="O52" s="78"/>
      <c r="P52" s="78"/>
      <c r="Q52" s="78"/>
      <c r="R52" s="78"/>
      <c r="S52" s="78"/>
      <c r="T52" s="78"/>
    </row>
    <row r="53" spans="2:30" ht="15" customHeight="1" x14ac:dyDescent="0.2">
      <c r="B53" s="516">
        <f>1+B40</f>
        <v>4</v>
      </c>
      <c r="C53" s="495" t="s">
        <v>196</v>
      </c>
      <c r="D53" s="496"/>
      <c r="E53" s="497" t="s">
        <v>168</v>
      </c>
      <c r="F53" s="495"/>
      <c r="G53" s="495"/>
      <c r="H53" s="495"/>
      <c r="I53" s="495"/>
      <c r="J53" s="495"/>
      <c r="K53" s="497" t="s">
        <v>169</v>
      </c>
      <c r="L53" s="496"/>
      <c r="M53" s="498" t="s">
        <v>170</v>
      </c>
      <c r="N53" s="499"/>
      <c r="O53" s="499"/>
      <c r="P53" s="499"/>
      <c r="Q53" s="499"/>
      <c r="R53" s="499"/>
      <c r="S53" s="498" t="s">
        <v>169</v>
      </c>
      <c r="T53" s="500"/>
      <c r="X53" s="71"/>
      <c r="Y53" s="71"/>
      <c r="Z53" s="71"/>
      <c r="AA53" s="71" t="s">
        <v>171</v>
      </c>
      <c r="AB53" s="71"/>
      <c r="AC53" s="71"/>
      <c r="AD53" s="71"/>
    </row>
    <row r="54" spans="2:30" ht="15" customHeight="1" x14ac:dyDescent="0.2">
      <c r="B54" s="517"/>
      <c r="C54" s="501"/>
      <c r="D54" s="479"/>
      <c r="E54" s="502"/>
      <c r="F54" s="480"/>
      <c r="G54" s="480"/>
      <c r="H54" s="480"/>
      <c r="I54" s="480"/>
      <c r="J54" s="480"/>
      <c r="K54" s="503"/>
      <c r="L54" s="504"/>
      <c r="M54" s="505"/>
      <c r="N54" s="506"/>
      <c r="O54" s="506"/>
      <c r="P54" s="506"/>
      <c r="Q54" s="506"/>
      <c r="R54" s="507"/>
      <c r="S54" s="508"/>
      <c r="T54" s="509"/>
    </row>
    <row r="55" spans="2:30" ht="15" customHeight="1" x14ac:dyDescent="0.2">
      <c r="B55" s="517"/>
      <c r="C55" s="510" t="s">
        <v>172</v>
      </c>
      <c r="D55" s="483"/>
      <c r="E55" s="483"/>
      <c r="F55" s="483"/>
      <c r="G55" s="483"/>
      <c r="H55" s="483"/>
      <c r="I55" s="483"/>
      <c r="J55" s="483"/>
      <c r="K55" s="483"/>
      <c r="L55" s="483"/>
      <c r="M55" s="483"/>
      <c r="N55" s="483"/>
      <c r="O55" s="482" t="s">
        <v>5</v>
      </c>
      <c r="P55" s="511"/>
      <c r="Q55" s="482" t="s">
        <v>173</v>
      </c>
      <c r="R55" s="511"/>
      <c r="S55" s="483" t="s">
        <v>174</v>
      </c>
      <c r="T55" s="484"/>
    </row>
    <row r="56" spans="2:30" ht="15" customHeight="1" x14ac:dyDescent="0.2">
      <c r="B56" s="517"/>
      <c r="C56" s="512"/>
      <c r="D56" s="513"/>
      <c r="E56" s="513"/>
      <c r="F56" s="513"/>
      <c r="G56" s="513"/>
      <c r="H56" s="513"/>
      <c r="I56" s="513"/>
      <c r="J56" s="513"/>
      <c r="K56" s="513"/>
      <c r="L56" s="513"/>
      <c r="M56" s="513"/>
      <c r="N56" s="513"/>
      <c r="O56" s="478"/>
      <c r="P56" s="479"/>
      <c r="Q56" s="478"/>
      <c r="R56" s="479"/>
      <c r="S56" s="480"/>
      <c r="T56" s="481"/>
    </row>
    <row r="57" spans="2:30" ht="15" customHeight="1" x14ac:dyDescent="0.2">
      <c r="B57" s="517"/>
      <c r="C57" s="512"/>
      <c r="D57" s="513"/>
      <c r="E57" s="513"/>
      <c r="F57" s="513"/>
      <c r="G57" s="513"/>
      <c r="H57" s="513"/>
      <c r="I57" s="513"/>
      <c r="J57" s="513"/>
      <c r="K57" s="513"/>
      <c r="L57" s="513"/>
      <c r="M57" s="513"/>
      <c r="N57" s="513"/>
      <c r="O57" s="482" t="s">
        <v>175</v>
      </c>
      <c r="P57" s="483"/>
      <c r="Q57" s="483"/>
      <c r="R57" s="483"/>
      <c r="S57" s="483"/>
      <c r="T57" s="484"/>
    </row>
    <row r="58" spans="2:30" ht="15" customHeight="1" x14ac:dyDescent="0.2">
      <c r="B58" s="517"/>
      <c r="C58" s="512"/>
      <c r="D58" s="513"/>
      <c r="E58" s="513"/>
      <c r="F58" s="513"/>
      <c r="G58" s="513"/>
      <c r="H58" s="513"/>
      <c r="I58" s="513"/>
      <c r="J58" s="513"/>
      <c r="K58" s="513"/>
      <c r="L58" s="513"/>
      <c r="M58" s="513"/>
      <c r="N58" s="513"/>
      <c r="O58" s="485"/>
      <c r="P58" s="486"/>
      <c r="Q58" s="486"/>
      <c r="R58" s="486"/>
      <c r="S58" s="486"/>
      <c r="T58" s="487"/>
    </row>
    <row r="59" spans="2:30" ht="15" customHeight="1" x14ac:dyDescent="0.2">
      <c r="B59" s="517"/>
      <c r="C59" s="512"/>
      <c r="D59" s="513"/>
      <c r="E59" s="513"/>
      <c r="F59" s="513"/>
      <c r="G59" s="513"/>
      <c r="H59" s="513"/>
      <c r="I59" s="513"/>
      <c r="J59" s="513"/>
      <c r="K59" s="513"/>
      <c r="L59" s="513"/>
      <c r="M59" s="513"/>
      <c r="N59" s="513"/>
      <c r="O59" s="485"/>
      <c r="P59" s="486"/>
      <c r="Q59" s="486"/>
      <c r="R59" s="486"/>
      <c r="S59" s="486"/>
      <c r="T59" s="487"/>
    </row>
    <row r="60" spans="2:30" ht="15" customHeight="1" x14ac:dyDescent="0.2">
      <c r="B60" s="517"/>
      <c r="C60" s="512"/>
      <c r="D60" s="513"/>
      <c r="E60" s="513"/>
      <c r="F60" s="513"/>
      <c r="G60" s="513"/>
      <c r="H60" s="513"/>
      <c r="I60" s="513"/>
      <c r="J60" s="513"/>
      <c r="K60" s="513"/>
      <c r="L60" s="513"/>
      <c r="M60" s="513"/>
      <c r="N60" s="513"/>
      <c r="O60" s="485"/>
      <c r="P60" s="486"/>
      <c r="Q60" s="486"/>
      <c r="R60" s="486"/>
      <c r="S60" s="486"/>
      <c r="T60" s="487"/>
    </row>
    <row r="61" spans="2:30" ht="15" customHeight="1" x14ac:dyDescent="0.2">
      <c r="B61" s="517"/>
      <c r="C61" s="514"/>
      <c r="D61" s="515"/>
      <c r="E61" s="515"/>
      <c r="F61" s="515"/>
      <c r="G61" s="515"/>
      <c r="H61" s="515"/>
      <c r="I61" s="515"/>
      <c r="J61" s="515"/>
      <c r="K61" s="515"/>
      <c r="L61" s="515"/>
      <c r="M61" s="515"/>
      <c r="N61" s="515"/>
      <c r="O61" s="488" t="str">
        <f>IF(Q56=$AD$2,$AE$2,IF(Q56=$AD$3,$AE$3,IF(Q56=$AD$4,$AE$4,IF(Q56=$AD$5,$AE$5," "))))</f>
        <v xml:space="preserve"> </v>
      </c>
      <c r="P61" s="489"/>
      <c r="Q61" s="489"/>
      <c r="R61" s="489"/>
      <c r="S61" s="489"/>
      <c r="T61" s="490"/>
    </row>
    <row r="62" spans="2:30" ht="15" customHeight="1" x14ac:dyDescent="0.2">
      <c r="B62" s="517"/>
      <c r="C62" s="462" t="s">
        <v>176</v>
      </c>
      <c r="D62" s="462"/>
      <c r="E62" s="462"/>
      <c r="F62" s="462"/>
      <c r="G62" s="462"/>
      <c r="H62" s="462"/>
      <c r="I62" s="462"/>
      <c r="J62" s="462"/>
      <c r="K62" s="462"/>
      <c r="L62" s="462"/>
      <c r="M62" s="462"/>
      <c r="N62" s="462"/>
      <c r="O62" s="462"/>
      <c r="P62" s="463"/>
      <c r="Q62" s="464" t="s">
        <v>177</v>
      </c>
      <c r="R62" s="462"/>
      <c r="S62" s="462"/>
      <c r="T62" s="465"/>
    </row>
    <row r="63" spans="2:30" ht="15" customHeight="1" x14ac:dyDescent="0.2">
      <c r="B63" s="517"/>
      <c r="C63" s="466"/>
      <c r="D63" s="467"/>
      <c r="E63" s="467"/>
      <c r="F63" s="467"/>
      <c r="G63" s="467"/>
      <c r="H63" s="467"/>
      <c r="I63" s="467"/>
      <c r="J63" s="467"/>
      <c r="K63" s="467"/>
      <c r="L63" s="467"/>
      <c r="M63" s="467"/>
      <c r="N63" s="467"/>
      <c r="O63" s="467"/>
      <c r="P63" s="468"/>
      <c r="Q63" s="472"/>
      <c r="R63" s="473"/>
      <c r="S63" s="473"/>
      <c r="T63" s="474"/>
    </row>
    <row r="64" spans="2:30" ht="15" customHeight="1" x14ac:dyDescent="0.2">
      <c r="B64" s="518"/>
      <c r="C64" s="469"/>
      <c r="D64" s="470"/>
      <c r="E64" s="470"/>
      <c r="F64" s="470"/>
      <c r="G64" s="470"/>
      <c r="H64" s="470"/>
      <c r="I64" s="470"/>
      <c r="J64" s="470"/>
      <c r="K64" s="470"/>
      <c r="L64" s="470"/>
      <c r="M64" s="470"/>
      <c r="N64" s="470"/>
      <c r="O64" s="470"/>
      <c r="P64" s="471"/>
      <c r="Q64" s="475"/>
      <c r="R64" s="476"/>
      <c r="S64" s="476"/>
      <c r="T64" s="477"/>
    </row>
    <row r="65" spans="2:30" ht="15" customHeight="1" x14ac:dyDescent="0.2">
      <c r="B65" s="78"/>
      <c r="C65" s="78"/>
      <c r="D65" s="78"/>
      <c r="E65" s="78"/>
      <c r="F65" s="78"/>
      <c r="G65" s="78"/>
      <c r="H65" s="78"/>
      <c r="I65" s="78"/>
      <c r="J65" s="78"/>
      <c r="K65" s="78"/>
      <c r="L65" s="78"/>
      <c r="M65" s="78"/>
      <c r="N65" s="78"/>
      <c r="O65" s="78"/>
      <c r="P65" s="78"/>
      <c r="Q65" s="78"/>
      <c r="R65" s="78"/>
      <c r="S65" s="78"/>
      <c r="T65" s="78"/>
    </row>
    <row r="66" spans="2:30" ht="15" customHeight="1" x14ac:dyDescent="0.2">
      <c r="B66" s="516">
        <f>1+B53</f>
        <v>5</v>
      </c>
      <c r="C66" s="495" t="s">
        <v>196</v>
      </c>
      <c r="D66" s="496"/>
      <c r="E66" s="497" t="s">
        <v>168</v>
      </c>
      <c r="F66" s="495"/>
      <c r="G66" s="495"/>
      <c r="H66" s="495"/>
      <c r="I66" s="495"/>
      <c r="J66" s="495"/>
      <c r="K66" s="497" t="s">
        <v>169</v>
      </c>
      <c r="L66" s="496"/>
      <c r="M66" s="498" t="s">
        <v>170</v>
      </c>
      <c r="N66" s="499"/>
      <c r="O66" s="499"/>
      <c r="P66" s="499"/>
      <c r="Q66" s="499"/>
      <c r="R66" s="499"/>
      <c r="S66" s="498" t="s">
        <v>169</v>
      </c>
      <c r="T66" s="500"/>
      <c r="X66" s="71"/>
      <c r="Y66" s="71"/>
      <c r="Z66" s="71"/>
      <c r="AA66" s="71" t="s">
        <v>171</v>
      </c>
      <c r="AB66" s="71"/>
      <c r="AC66" s="71"/>
      <c r="AD66" s="71"/>
    </row>
    <row r="67" spans="2:30" ht="15" customHeight="1" x14ac:dyDescent="0.2">
      <c r="B67" s="517"/>
      <c r="C67" s="501"/>
      <c r="D67" s="479"/>
      <c r="E67" s="502"/>
      <c r="F67" s="480"/>
      <c r="G67" s="480"/>
      <c r="H67" s="480"/>
      <c r="I67" s="480"/>
      <c r="J67" s="480"/>
      <c r="K67" s="503"/>
      <c r="L67" s="504"/>
      <c r="M67" s="505"/>
      <c r="N67" s="506"/>
      <c r="O67" s="506"/>
      <c r="P67" s="506"/>
      <c r="Q67" s="506"/>
      <c r="R67" s="507"/>
      <c r="S67" s="508"/>
      <c r="T67" s="509"/>
    </row>
    <row r="68" spans="2:30" ht="15" customHeight="1" x14ac:dyDescent="0.2">
      <c r="B68" s="517"/>
      <c r="C68" s="510" t="s">
        <v>172</v>
      </c>
      <c r="D68" s="483"/>
      <c r="E68" s="483"/>
      <c r="F68" s="483"/>
      <c r="G68" s="483"/>
      <c r="H68" s="483"/>
      <c r="I68" s="483"/>
      <c r="J68" s="483"/>
      <c r="K68" s="483"/>
      <c r="L68" s="483"/>
      <c r="M68" s="483"/>
      <c r="N68" s="483"/>
      <c r="O68" s="482" t="s">
        <v>5</v>
      </c>
      <c r="P68" s="511"/>
      <c r="Q68" s="482" t="s">
        <v>173</v>
      </c>
      <c r="R68" s="511"/>
      <c r="S68" s="483" t="s">
        <v>174</v>
      </c>
      <c r="T68" s="484"/>
    </row>
    <row r="69" spans="2:30" ht="15" customHeight="1" x14ac:dyDescent="0.2">
      <c r="B69" s="517"/>
      <c r="C69" s="512"/>
      <c r="D69" s="513"/>
      <c r="E69" s="513"/>
      <c r="F69" s="513"/>
      <c r="G69" s="513"/>
      <c r="H69" s="513"/>
      <c r="I69" s="513"/>
      <c r="J69" s="513"/>
      <c r="K69" s="513"/>
      <c r="L69" s="513"/>
      <c r="M69" s="513"/>
      <c r="N69" s="513"/>
      <c r="O69" s="478"/>
      <c r="P69" s="479"/>
      <c r="Q69" s="478"/>
      <c r="R69" s="479"/>
      <c r="S69" s="480"/>
      <c r="T69" s="481"/>
    </row>
    <row r="70" spans="2:30" ht="15" customHeight="1" x14ac:dyDescent="0.2">
      <c r="B70" s="517"/>
      <c r="C70" s="512"/>
      <c r="D70" s="513"/>
      <c r="E70" s="513"/>
      <c r="F70" s="513"/>
      <c r="G70" s="513"/>
      <c r="H70" s="513"/>
      <c r="I70" s="513"/>
      <c r="J70" s="513"/>
      <c r="K70" s="513"/>
      <c r="L70" s="513"/>
      <c r="M70" s="513"/>
      <c r="N70" s="513"/>
      <c r="O70" s="482" t="s">
        <v>175</v>
      </c>
      <c r="P70" s="483"/>
      <c r="Q70" s="483"/>
      <c r="R70" s="483"/>
      <c r="S70" s="483"/>
      <c r="T70" s="484"/>
    </row>
    <row r="71" spans="2:30" ht="15" customHeight="1" x14ac:dyDescent="0.2">
      <c r="B71" s="517"/>
      <c r="C71" s="512"/>
      <c r="D71" s="513"/>
      <c r="E71" s="513"/>
      <c r="F71" s="513"/>
      <c r="G71" s="513"/>
      <c r="H71" s="513"/>
      <c r="I71" s="513"/>
      <c r="J71" s="513"/>
      <c r="K71" s="513"/>
      <c r="L71" s="513"/>
      <c r="M71" s="513"/>
      <c r="N71" s="513"/>
      <c r="O71" s="485"/>
      <c r="P71" s="486"/>
      <c r="Q71" s="486"/>
      <c r="R71" s="486"/>
      <c r="S71" s="486"/>
      <c r="T71" s="487"/>
    </row>
    <row r="72" spans="2:30" ht="15" customHeight="1" x14ac:dyDescent="0.2">
      <c r="B72" s="517"/>
      <c r="C72" s="512"/>
      <c r="D72" s="513"/>
      <c r="E72" s="513"/>
      <c r="F72" s="513"/>
      <c r="G72" s="513"/>
      <c r="H72" s="513"/>
      <c r="I72" s="513"/>
      <c r="J72" s="513"/>
      <c r="K72" s="513"/>
      <c r="L72" s="513"/>
      <c r="M72" s="513"/>
      <c r="N72" s="513"/>
      <c r="O72" s="485"/>
      <c r="P72" s="486"/>
      <c r="Q72" s="486"/>
      <c r="R72" s="486"/>
      <c r="S72" s="486"/>
      <c r="T72" s="487"/>
    </row>
    <row r="73" spans="2:30" ht="15" customHeight="1" x14ac:dyDescent="0.2">
      <c r="B73" s="517"/>
      <c r="C73" s="512"/>
      <c r="D73" s="513"/>
      <c r="E73" s="513"/>
      <c r="F73" s="513"/>
      <c r="G73" s="513"/>
      <c r="H73" s="513"/>
      <c r="I73" s="513"/>
      <c r="J73" s="513"/>
      <c r="K73" s="513"/>
      <c r="L73" s="513"/>
      <c r="M73" s="513"/>
      <c r="N73" s="513"/>
      <c r="O73" s="485"/>
      <c r="P73" s="486"/>
      <c r="Q73" s="486"/>
      <c r="R73" s="486"/>
      <c r="S73" s="486"/>
      <c r="T73" s="487"/>
    </row>
    <row r="74" spans="2:30" ht="15" customHeight="1" x14ac:dyDescent="0.2">
      <c r="B74" s="517"/>
      <c r="C74" s="514"/>
      <c r="D74" s="515"/>
      <c r="E74" s="515"/>
      <c r="F74" s="515"/>
      <c r="G74" s="515"/>
      <c r="H74" s="515"/>
      <c r="I74" s="515"/>
      <c r="J74" s="515"/>
      <c r="K74" s="515"/>
      <c r="L74" s="515"/>
      <c r="M74" s="515"/>
      <c r="N74" s="515"/>
      <c r="O74" s="488" t="str">
        <f>IF(Q69=$AD$2,$AE$2,IF(Q69=$AD$3,$AE$3,IF(Q69=$AD$4,$AE$4,IF(Q69=$AD$5,$AE$5," "))))</f>
        <v xml:space="preserve"> </v>
      </c>
      <c r="P74" s="489"/>
      <c r="Q74" s="489"/>
      <c r="R74" s="489"/>
      <c r="S74" s="489"/>
      <c r="T74" s="490"/>
    </row>
    <row r="75" spans="2:30" ht="15" customHeight="1" x14ac:dyDescent="0.2">
      <c r="B75" s="517"/>
      <c r="C75" s="462" t="s">
        <v>176</v>
      </c>
      <c r="D75" s="462"/>
      <c r="E75" s="462"/>
      <c r="F75" s="462"/>
      <c r="G75" s="462"/>
      <c r="H75" s="462"/>
      <c r="I75" s="462"/>
      <c r="J75" s="462"/>
      <c r="K75" s="462"/>
      <c r="L75" s="462"/>
      <c r="M75" s="462"/>
      <c r="N75" s="462"/>
      <c r="O75" s="462"/>
      <c r="P75" s="463"/>
      <c r="Q75" s="464" t="s">
        <v>177</v>
      </c>
      <c r="R75" s="462"/>
      <c r="S75" s="462"/>
      <c r="T75" s="465"/>
    </row>
    <row r="76" spans="2:30" ht="15" customHeight="1" x14ac:dyDescent="0.2">
      <c r="B76" s="517"/>
      <c r="C76" s="466"/>
      <c r="D76" s="467"/>
      <c r="E76" s="467"/>
      <c r="F76" s="467"/>
      <c r="G76" s="467"/>
      <c r="H76" s="467"/>
      <c r="I76" s="467"/>
      <c r="J76" s="467"/>
      <c r="K76" s="467"/>
      <c r="L76" s="467"/>
      <c r="M76" s="467"/>
      <c r="N76" s="467"/>
      <c r="O76" s="467"/>
      <c r="P76" s="468"/>
      <c r="Q76" s="472"/>
      <c r="R76" s="473"/>
      <c r="S76" s="473"/>
      <c r="T76" s="474"/>
    </row>
    <row r="77" spans="2:30" ht="15" customHeight="1" x14ac:dyDescent="0.2">
      <c r="B77" s="518"/>
      <c r="C77" s="469"/>
      <c r="D77" s="470"/>
      <c r="E77" s="470"/>
      <c r="F77" s="470"/>
      <c r="G77" s="470"/>
      <c r="H77" s="470"/>
      <c r="I77" s="470"/>
      <c r="J77" s="470"/>
      <c r="K77" s="470"/>
      <c r="L77" s="470"/>
      <c r="M77" s="470"/>
      <c r="N77" s="470"/>
      <c r="O77" s="470"/>
      <c r="P77" s="471"/>
      <c r="Q77" s="475"/>
      <c r="R77" s="476"/>
      <c r="S77" s="476"/>
      <c r="T77" s="477"/>
    </row>
    <row r="78" spans="2:30" ht="15" customHeight="1" x14ac:dyDescent="0.2">
      <c r="B78" s="78"/>
      <c r="C78" s="78"/>
      <c r="D78" s="78"/>
      <c r="E78" s="78"/>
      <c r="F78" s="78"/>
      <c r="G78" s="78"/>
      <c r="H78" s="78"/>
      <c r="I78" s="78"/>
      <c r="J78" s="78"/>
      <c r="K78" s="78"/>
      <c r="L78" s="78"/>
      <c r="M78" s="78"/>
      <c r="N78" s="78"/>
      <c r="O78" s="78"/>
      <c r="P78" s="78"/>
      <c r="Q78" s="78"/>
      <c r="R78" s="78"/>
      <c r="S78" s="78"/>
      <c r="T78" s="78"/>
    </row>
    <row r="79" spans="2:30" ht="15" customHeight="1" x14ac:dyDescent="0.2">
      <c r="B79" s="516">
        <f>1+B66</f>
        <v>6</v>
      </c>
      <c r="C79" s="495" t="s">
        <v>196</v>
      </c>
      <c r="D79" s="496"/>
      <c r="E79" s="497" t="s">
        <v>168</v>
      </c>
      <c r="F79" s="495"/>
      <c r="G79" s="495"/>
      <c r="H79" s="495"/>
      <c r="I79" s="495"/>
      <c r="J79" s="495"/>
      <c r="K79" s="497" t="s">
        <v>169</v>
      </c>
      <c r="L79" s="496"/>
      <c r="M79" s="498" t="s">
        <v>170</v>
      </c>
      <c r="N79" s="499"/>
      <c r="O79" s="499"/>
      <c r="P79" s="499"/>
      <c r="Q79" s="499"/>
      <c r="R79" s="499"/>
      <c r="S79" s="498" t="s">
        <v>169</v>
      </c>
      <c r="T79" s="500"/>
      <c r="X79" s="71"/>
      <c r="Y79" s="71"/>
      <c r="Z79" s="71"/>
      <c r="AA79" s="71" t="s">
        <v>171</v>
      </c>
      <c r="AB79" s="71"/>
      <c r="AC79" s="71"/>
      <c r="AD79" s="71"/>
    </row>
    <row r="80" spans="2:30" ht="15" customHeight="1" x14ac:dyDescent="0.2">
      <c r="B80" s="517"/>
      <c r="C80" s="501"/>
      <c r="D80" s="479"/>
      <c r="E80" s="502"/>
      <c r="F80" s="480"/>
      <c r="G80" s="480"/>
      <c r="H80" s="480"/>
      <c r="I80" s="480"/>
      <c r="J80" s="480"/>
      <c r="K80" s="503"/>
      <c r="L80" s="504"/>
      <c r="M80" s="505"/>
      <c r="N80" s="506"/>
      <c r="O80" s="506"/>
      <c r="P80" s="506"/>
      <c r="Q80" s="506"/>
      <c r="R80" s="507"/>
      <c r="S80" s="508"/>
      <c r="T80" s="509"/>
    </row>
    <row r="81" spans="2:30" ht="15" customHeight="1" x14ac:dyDescent="0.2">
      <c r="B81" s="517"/>
      <c r="C81" s="510" t="s">
        <v>172</v>
      </c>
      <c r="D81" s="483"/>
      <c r="E81" s="483"/>
      <c r="F81" s="483"/>
      <c r="G81" s="483"/>
      <c r="H81" s="483"/>
      <c r="I81" s="483"/>
      <c r="J81" s="483"/>
      <c r="K81" s="483"/>
      <c r="L81" s="483"/>
      <c r="M81" s="483"/>
      <c r="N81" s="483"/>
      <c r="O81" s="482" t="s">
        <v>5</v>
      </c>
      <c r="P81" s="511"/>
      <c r="Q81" s="482" t="s">
        <v>173</v>
      </c>
      <c r="R81" s="511"/>
      <c r="S81" s="483" t="s">
        <v>174</v>
      </c>
      <c r="T81" s="484"/>
    </row>
    <row r="82" spans="2:30" ht="15" customHeight="1" x14ac:dyDescent="0.2">
      <c r="B82" s="517"/>
      <c r="C82" s="512"/>
      <c r="D82" s="513"/>
      <c r="E82" s="513"/>
      <c r="F82" s="513"/>
      <c r="G82" s="513"/>
      <c r="H82" s="513"/>
      <c r="I82" s="513"/>
      <c r="J82" s="513"/>
      <c r="K82" s="513"/>
      <c r="L82" s="513"/>
      <c r="M82" s="513"/>
      <c r="N82" s="513"/>
      <c r="O82" s="478"/>
      <c r="P82" s="479"/>
      <c r="Q82" s="478"/>
      <c r="R82" s="479"/>
      <c r="S82" s="480"/>
      <c r="T82" s="481"/>
    </row>
    <row r="83" spans="2:30" ht="15" customHeight="1" x14ac:dyDescent="0.2">
      <c r="B83" s="517"/>
      <c r="C83" s="512"/>
      <c r="D83" s="513"/>
      <c r="E83" s="513"/>
      <c r="F83" s="513"/>
      <c r="G83" s="513"/>
      <c r="H83" s="513"/>
      <c r="I83" s="513"/>
      <c r="J83" s="513"/>
      <c r="K83" s="513"/>
      <c r="L83" s="513"/>
      <c r="M83" s="513"/>
      <c r="N83" s="513"/>
      <c r="O83" s="482" t="s">
        <v>175</v>
      </c>
      <c r="P83" s="483"/>
      <c r="Q83" s="483"/>
      <c r="R83" s="483"/>
      <c r="S83" s="483"/>
      <c r="T83" s="484"/>
    </row>
    <row r="84" spans="2:30" ht="15" customHeight="1" x14ac:dyDescent="0.2">
      <c r="B84" s="517"/>
      <c r="C84" s="512"/>
      <c r="D84" s="513"/>
      <c r="E84" s="513"/>
      <c r="F84" s="513"/>
      <c r="G84" s="513"/>
      <c r="H84" s="513"/>
      <c r="I84" s="513"/>
      <c r="J84" s="513"/>
      <c r="K84" s="513"/>
      <c r="L84" s="513"/>
      <c r="M84" s="513"/>
      <c r="N84" s="513"/>
      <c r="O84" s="485"/>
      <c r="P84" s="486"/>
      <c r="Q84" s="486"/>
      <c r="R84" s="486"/>
      <c r="S84" s="486"/>
      <c r="T84" s="487"/>
    </row>
    <row r="85" spans="2:30" ht="15" customHeight="1" x14ac:dyDescent="0.2">
      <c r="B85" s="517"/>
      <c r="C85" s="512"/>
      <c r="D85" s="513"/>
      <c r="E85" s="513"/>
      <c r="F85" s="513"/>
      <c r="G85" s="513"/>
      <c r="H85" s="513"/>
      <c r="I85" s="513"/>
      <c r="J85" s="513"/>
      <c r="K85" s="513"/>
      <c r="L85" s="513"/>
      <c r="M85" s="513"/>
      <c r="N85" s="513"/>
      <c r="O85" s="485"/>
      <c r="P85" s="486"/>
      <c r="Q85" s="486"/>
      <c r="R85" s="486"/>
      <c r="S85" s="486"/>
      <c r="T85" s="487"/>
    </row>
    <row r="86" spans="2:30" ht="15" customHeight="1" x14ac:dyDescent="0.2">
      <c r="B86" s="517"/>
      <c r="C86" s="512"/>
      <c r="D86" s="513"/>
      <c r="E86" s="513"/>
      <c r="F86" s="513"/>
      <c r="G86" s="513"/>
      <c r="H86" s="513"/>
      <c r="I86" s="513"/>
      <c r="J86" s="513"/>
      <c r="K86" s="513"/>
      <c r="L86" s="513"/>
      <c r="M86" s="513"/>
      <c r="N86" s="513"/>
      <c r="O86" s="485"/>
      <c r="P86" s="486"/>
      <c r="Q86" s="486"/>
      <c r="R86" s="486"/>
      <c r="S86" s="486"/>
      <c r="T86" s="487"/>
    </row>
    <row r="87" spans="2:30" ht="15" customHeight="1" x14ac:dyDescent="0.2">
      <c r="B87" s="517"/>
      <c r="C87" s="514"/>
      <c r="D87" s="515"/>
      <c r="E87" s="515"/>
      <c r="F87" s="515"/>
      <c r="G87" s="515"/>
      <c r="H87" s="515"/>
      <c r="I87" s="515"/>
      <c r="J87" s="515"/>
      <c r="K87" s="515"/>
      <c r="L87" s="515"/>
      <c r="M87" s="515"/>
      <c r="N87" s="515"/>
      <c r="O87" s="488" t="str">
        <f>IF(Q82=$AD$2,$AE$2,IF(Q82=$AD$3,$AE$3,IF(Q82=$AD$4,$AE$4,IF(Q82=$AD$5,$AE$5," "))))</f>
        <v xml:space="preserve"> </v>
      </c>
      <c r="P87" s="489"/>
      <c r="Q87" s="489"/>
      <c r="R87" s="489"/>
      <c r="S87" s="489"/>
      <c r="T87" s="490"/>
    </row>
    <row r="88" spans="2:30" ht="15" customHeight="1" x14ac:dyDescent="0.2">
      <c r="B88" s="517"/>
      <c r="C88" s="462" t="s">
        <v>176</v>
      </c>
      <c r="D88" s="462"/>
      <c r="E88" s="462"/>
      <c r="F88" s="462"/>
      <c r="G88" s="462"/>
      <c r="H88" s="462"/>
      <c r="I88" s="462"/>
      <c r="J88" s="462"/>
      <c r="K88" s="462"/>
      <c r="L88" s="462"/>
      <c r="M88" s="462"/>
      <c r="N88" s="462"/>
      <c r="O88" s="462"/>
      <c r="P88" s="463"/>
      <c r="Q88" s="464" t="s">
        <v>177</v>
      </c>
      <c r="R88" s="462"/>
      <c r="S88" s="462"/>
      <c r="T88" s="465"/>
    </row>
    <row r="89" spans="2:30" ht="15" customHeight="1" x14ac:dyDescent="0.2">
      <c r="B89" s="517"/>
      <c r="C89" s="466"/>
      <c r="D89" s="467"/>
      <c r="E89" s="467"/>
      <c r="F89" s="467"/>
      <c r="G89" s="467"/>
      <c r="H89" s="467"/>
      <c r="I89" s="467"/>
      <c r="J89" s="467"/>
      <c r="K89" s="467"/>
      <c r="L89" s="467"/>
      <c r="M89" s="467"/>
      <c r="N89" s="467"/>
      <c r="O89" s="467"/>
      <c r="P89" s="468"/>
      <c r="Q89" s="472"/>
      <c r="R89" s="473"/>
      <c r="S89" s="473"/>
      <c r="T89" s="474"/>
    </row>
    <row r="90" spans="2:30" ht="15" customHeight="1" x14ac:dyDescent="0.2">
      <c r="B90" s="518"/>
      <c r="C90" s="469"/>
      <c r="D90" s="470"/>
      <c r="E90" s="470"/>
      <c r="F90" s="470"/>
      <c r="G90" s="470"/>
      <c r="H90" s="470"/>
      <c r="I90" s="470"/>
      <c r="J90" s="470"/>
      <c r="K90" s="470"/>
      <c r="L90" s="470"/>
      <c r="M90" s="470"/>
      <c r="N90" s="470"/>
      <c r="O90" s="470"/>
      <c r="P90" s="471"/>
      <c r="Q90" s="475"/>
      <c r="R90" s="476"/>
      <c r="S90" s="476"/>
      <c r="T90" s="477"/>
    </row>
    <row r="91" spans="2:30" ht="15" customHeight="1" x14ac:dyDescent="0.2">
      <c r="B91" s="78"/>
      <c r="C91" s="78"/>
      <c r="D91" s="78"/>
      <c r="E91" s="78"/>
      <c r="F91" s="78"/>
      <c r="G91" s="78"/>
      <c r="H91" s="78"/>
      <c r="I91" s="78"/>
      <c r="J91" s="78"/>
      <c r="K91" s="78"/>
      <c r="L91" s="78"/>
      <c r="M91" s="78"/>
      <c r="N91" s="78"/>
      <c r="O91" s="78"/>
      <c r="P91" s="78"/>
      <c r="Q91" s="78"/>
      <c r="R91" s="78"/>
      <c r="S91" s="78"/>
      <c r="T91" s="78"/>
    </row>
    <row r="92" spans="2:30" ht="15" customHeight="1" x14ac:dyDescent="0.2">
      <c r="B92" s="516">
        <f>1+B79</f>
        <v>7</v>
      </c>
      <c r="C92" s="495" t="s">
        <v>196</v>
      </c>
      <c r="D92" s="496"/>
      <c r="E92" s="497" t="s">
        <v>168</v>
      </c>
      <c r="F92" s="495"/>
      <c r="G92" s="495"/>
      <c r="H92" s="495"/>
      <c r="I92" s="495"/>
      <c r="J92" s="495"/>
      <c r="K92" s="497" t="s">
        <v>169</v>
      </c>
      <c r="L92" s="496"/>
      <c r="M92" s="498" t="s">
        <v>170</v>
      </c>
      <c r="N92" s="499"/>
      <c r="O92" s="499"/>
      <c r="P92" s="499"/>
      <c r="Q92" s="499"/>
      <c r="R92" s="499"/>
      <c r="S92" s="498" t="s">
        <v>169</v>
      </c>
      <c r="T92" s="500"/>
      <c r="X92" s="71"/>
      <c r="Y92" s="71"/>
      <c r="Z92" s="71"/>
      <c r="AA92" s="71" t="s">
        <v>171</v>
      </c>
      <c r="AB92" s="71"/>
      <c r="AC92" s="71"/>
      <c r="AD92" s="71"/>
    </row>
    <row r="93" spans="2:30" ht="15" customHeight="1" x14ac:dyDescent="0.2">
      <c r="B93" s="517"/>
      <c r="C93" s="501"/>
      <c r="D93" s="479"/>
      <c r="E93" s="502"/>
      <c r="F93" s="480"/>
      <c r="G93" s="480"/>
      <c r="H93" s="480"/>
      <c r="I93" s="480"/>
      <c r="J93" s="480"/>
      <c r="K93" s="503"/>
      <c r="L93" s="504"/>
      <c r="M93" s="505"/>
      <c r="N93" s="506"/>
      <c r="O93" s="506"/>
      <c r="P93" s="506"/>
      <c r="Q93" s="506"/>
      <c r="R93" s="507"/>
      <c r="S93" s="508"/>
      <c r="T93" s="509"/>
    </row>
    <row r="94" spans="2:30" ht="15" customHeight="1" x14ac:dyDescent="0.2">
      <c r="B94" s="517"/>
      <c r="C94" s="510" t="s">
        <v>172</v>
      </c>
      <c r="D94" s="483"/>
      <c r="E94" s="483"/>
      <c r="F94" s="483"/>
      <c r="G94" s="483"/>
      <c r="H94" s="483"/>
      <c r="I94" s="483"/>
      <c r="J94" s="483"/>
      <c r="K94" s="483"/>
      <c r="L94" s="483"/>
      <c r="M94" s="483"/>
      <c r="N94" s="483"/>
      <c r="O94" s="482" t="s">
        <v>5</v>
      </c>
      <c r="P94" s="511"/>
      <c r="Q94" s="482" t="s">
        <v>173</v>
      </c>
      <c r="R94" s="511"/>
      <c r="S94" s="483" t="s">
        <v>174</v>
      </c>
      <c r="T94" s="484"/>
    </row>
    <row r="95" spans="2:30" ht="15" customHeight="1" x14ac:dyDescent="0.2">
      <c r="B95" s="517"/>
      <c r="C95" s="512"/>
      <c r="D95" s="513"/>
      <c r="E95" s="513"/>
      <c r="F95" s="513"/>
      <c r="G95" s="513"/>
      <c r="H95" s="513"/>
      <c r="I95" s="513"/>
      <c r="J95" s="513"/>
      <c r="K95" s="513"/>
      <c r="L95" s="513"/>
      <c r="M95" s="513"/>
      <c r="N95" s="513"/>
      <c r="O95" s="478"/>
      <c r="P95" s="479"/>
      <c r="Q95" s="478"/>
      <c r="R95" s="479"/>
      <c r="S95" s="480"/>
      <c r="T95" s="481"/>
    </row>
    <row r="96" spans="2:30" ht="15" customHeight="1" x14ac:dyDescent="0.2">
      <c r="B96" s="517"/>
      <c r="C96" s="512"/>
      <c r="D96" s="513"/>
      <c r="E96" s="513"/>
      <c r="F96" s="513"/>
      <c r="G96" s="513"/>
      <c r="H96" s="513"/>
      <c r="I96" s="513"/>
      <c r="J96" s="513"/>
      <c r="K96" s="513"/>
      <c r="L96" s="513"/>
      <c r="M96" s="513"/>
      <c r="N96" s="513"/>
      <c r="O96" s="482" t="s">
        <v>175</v>
      </c>
      <c r="P96" s="483"/>
      <c r="Q96" s="483"/>
      <c r="R96" s="483"/>
      <c r="S96" s="483"/>
      <c r="T96" s="484"/>
    </row>
    <row r="97" spans="2:30" ht="15" customHeight="1" x14ac:dyDescent="0.2">
      <c r="B97" s="517"/>
      <c r="C97" s="512"/>
      <c r="D97" s="513"/>
      <c r="E97" s="513"/>
      <c r="F97" s="513"/>
      <c r="G97" s="513"/>
      <c r="H97" s="513"/>
      <c r="I97" s="513"/>
      <c r="J97" s="513"/>
      <c r="K97" s="513"/>
      <c r="L97" s="513"/>
      <c r="M97" s="513"/>
      <c r="N97" s="513"/>
      <c r="O97" s="485"/>
      <c r="P97" s="486"/>
      <c r="Q97" s="486"/>
      <c r="R97" s="486"/>
      <c r="S97" s="486"/>
      <c r="T97" s="487"/>
    </row>
    <row r="98" spans="2:30" ht="15" customHeight="1" x14ac:dyDescent="0.2">
      <c r="B98" s="517"/>
      <c r="C98" s="512"/>
      <c r="D98" s="513"/>
      <c r="E98" s="513"/>
      <c r="F98" s="513"/>
      <c r="G98" s="513"/>
      <c r="H98" s="513"/>
      <c r="I98" s="513"/>
      <c r="J98" s="513"/>
      <c r="K98" s="513"/>
      <c r="L98" s="513"/>
      <c r="M98" s="513"/>
      <c r="N98" s="513"/>
      <c r="O98" s="485"/>
      <c r="P98" s="486"/>
      <c r="Q98" s="486"/>
      <c r="R98" s="486"/>
      <c r="S98" s="486"/>
      <c r="T98" s="487"/>
    </row>
    <row r="99" spans="2:30" ht="15" customHeight="1" x14ac:dyDescent="0.2">
      <c r="B99" s="517"/>
      <c r="C99" s="512"/>
      <c r="D99" s="513"/>
      <c r="E99" s="513"/>
      <c r="F99" s="513"/>
      <c r="G99" s="513"/>
      <c r="H99" s="513"/>
      <c r="I99" s="513"/>
      <c r="J99" s="513"/>
      <c r="K99" s="513"/>
      <c r="L99" s="513"/>
      <c r="M99" s="513"/>
      <c r="N99" s="513"/>
      <c r="O99" s="485"/>
      <c r="P99" s="486"/>
      <c r="Q99" s="486"/>
      <c r="R99" s="486"/>
      <c r="S99" s="486"/>
      <c r="T99" s="487"/>
    </row>
    <row r="100" spans="2:30" ht="15" customHeight="1" x14ac:dyDescent="0.2">
      <c r="B100" s="517"/>
      <c r="C100" s="514"/>
      <c r="D100" s="515"/>
      <c r="E100" s="515"/>
      <c r="F100" s="515"/>
      <c r="G100" s="515"/>
      <c r="H100" s="515"/>
      <c r="I100" s="515"/>
      <c r="J100" s="515"/>
      <c r="K100" s="515"/>
      <c r="L100" s="515"/>
      <c r="M100" s="515"/>
      <c r="N100" s="515"/>
      <c r="O100" s="488" t="str">
        <f>IF(Q95=$AD$2,$AE$2,IF(Q95=$AD$3,$AE$3,IF(Q95=$AD$4,$AE$4,IF(Q95=$AD$5,$AE$5," "))))</f>
        <v xml:space="preserve"> </v>
      </c>
      <c r="P100" s="489"/>
      <c r="Q100" s="489"/>
      <c r="R100" s="489"/>
      <c r="S100" s="489"/>
      <c r="T100" s="490"/>
    </row>
    <row r="101" spans="2:30" ht="15" customHeight="1" x14ac:dyDescent="0.2">
      <c r="B101" s="517"/>
      <c r="C101" s="462" t="s">
        <v>176</v>
      </c>
      <c r="D101" s="462"/>
      <c r="E101" s="462"/>
      <c r="F101" s="462"/>
      <c r="G101" s="462"/>
      <c r="H101" s="462"/>
      <c r="I101" s="462"/>
      <c r="J101" s="462"/>
      <c r="K101" s="462"/>
      <c r="L101" s="462"/>
      <c r="M101" s="462"/>
      <c r="N101" s="462"/>
      <c r="O101" s="462"/>
      <c r="P101" s="463"/>
      <c r="Q101" s="464" t="s">
        <v>177</v>
      </c>
      <c r="R101" s="462"/>
      <c r="S101" s="462"/>
      <c r="T101" s="465"/>
    </row>
    <row r="102" spans="2:30" ht="15" customHeight="1" x14ac:dyDescent="0.2">
      <c r="B102" s="517"/>
      <c r="C102" s="466"/>
      <c r="D102" s="467"/>
      <c r="E102" s="467"/>
      <c r="F102" s="467"/>
      <c r="G102" s="467"/>
      <c r="H102" s="467"/>
      <c r="I102" s="467"/>
      <c r="J102" s="467"/>
      <c r="K102" s="467"/>
      <c r="L102" s="467"/>
      <c r="M102" s="467"/>
      <c r="N102" s="467"/>
      <c r="O102" s="467"/>
      <c r="P102" s="468"/>
      <c r="Q102" s="472"/>
      <c r="R102" s="473"/>
      <c r="S102" s="473"/>
      <c r="T102" s="474"/>
    </row>
    <row r="103" spans="2:30" ht="15" customHeight="1" x14ac:dyDescent="0.2">
      <c r="B103" s="518"/>
      <c r="C103" s="469"/>
      <c r="D103" s="470"/>
      <c r="E103" s="470"/>
      <c r="F103" s="470"/>
      <c r="G103" s="470"/>
      <c r="H103" s="470"/>
      <c r="I103" s="470"/>
      <c r="J103" s="470"/>
      <c r="K103" s="470"/>
      <c r="L103" s="470"/>
      <c r="M103" s="470"/>
      <c r="N103" s="470"/>
      <c r="O103" s="470"/>
      <c r="P103" s="471"/>
      <c r="Q103" s="475"/>
      <c r="R103" s="476"/>
      <c r="S103" s="476"/>
      <c r="T103" s="477"/>
    </row>
    <row r="104" spans="2:30" ht="15" customHeight="1" x14ac:dyDescent="0.2">
      <c r="B104" s="78"/>
      <c r="C104" s="78"/>
      <c r="D104" s="78"/>
      <c r="E104" s="78"/>
      <c r="F104" s="78"/>
      <c r="G104" s="78"/>
      <c r="H104" s="78"/>
      <c r="I104" s="78"/>
      <c r="J104" s="78"/>
      <c r="K104" s="78"/>
      <c r="L104" s="78"/>
      <c r="M104" s="78"/>
      <c r="N104" s="78"/>
      <c r="O104" s="78"/>
      <c r="P104" s="78"/>
      <c r="Q104" s="78"/>
      <c r="R104" s="78"/>
      <c r="S104" s="78"/>
      <c r="T104" s="78"/>
    </row>
    <row r="105" spans="2:30" ht="15" customHeight="1" x14ac:dyDescent="0.2">
      <c r="B105" s="516">
        <f>1+B92</f>
        <v>8</v>
      </c>
      <c r="C105" s="495" t="s">
        <v>196</v>
      </c>
      <c r="D105" s="496"/>
      <c r="E105" s="497" t="s">
        <v>168</v>
      </c>
      <c r="F105" s="495"/>
      <c r="G105" s="495"/>
      <c r="H105" s="495"/>
      <c r="I105" s="495"/>
      <c r="J105" s="495"/>
      <c r="K105" s="497" t="s">
        <v>169</v>
      </c>
      <c r="L105" s="496"/>
      <c r="M105" s="498" t="s">
        <v>170</v>
      </c>
      <c r="N105" s="499"/>
      <c r="O105" s="499"/>
      <c r="P105" s="499"/>
      <c r="Q105" s="499"/>
      <c r="R105" s="499"/>
      <c r="S105" s="498" t="s">
        <v>169</v>
      </c>
      <c r="T105" s="500"/>
      <c r="X105" s="71"/>
      <c r="Y105" s="71"/>
      <c r="Z105" s="71"/>
      <c r="AA105" s="71" t="s">
        <v>171</v>
      </c>
      <c r="AB105" s="71"/>
      <c r="AC105" s="71"/>
      <c r="AD105" s="71"/>
    </row>
    <row r="106" spans="2:30" ht="15" customHeight="1" x14ac:dyDescent="0.2">
      <c r="B106" s="517"/>
      <c r="C106" s="501"/>
      <c r="D106" s="479"/>
      <c r="E106" s="502"/>
      <c r="F106" s="480"/>
      <c r="G106" s="480"/>
      <c r="H106" s="480"/>
      <c r="I106" s="480"/>
      <c r="J106" s="480"/>
      <c r="K106" s="503"/>
      <c r="L106" s="504"/>
      <c r="M106" s="505"/>
      <c r="N106" s="506"/>
      <c r="O106" s="506"/>
      <c r="P106" s="506"/>
      <c r="Q106" s="506"/>
      <c r="R106" s="507"/>
      <c r="S106" s="508"/>
      <c r="T106" s="509"/>
    </row>
    <row r="107" spans="2:30" ht="15" customHeight="1" x14ac:dyDescent="0.2">
      <c r="B107" s="517"/>
      <c r="C107" s="510" t="s">
        <v>172</v>
      </c>
      <c r="D107" s="483"/>
      <c r="E107" s="483"/>
      <c r="F107" s="483"/>
      <c r="G107" s="483"/>
      <c r="H107" s="483"/>
      <c r="I107" s="483"/>
      <c r="J107" s="483"/>
      <c r="K107" s="483"/>
      <c r="L107" s="483"/>
      <c r="M107" s="483"/>
      <c r="N107" s="483"/>
      <c r="O107" s="482" t="s">
        <v>5</v>
      </c>
      <c r="P107" s="511"/>
      <c r="Q107" s="482" t="s">
        <v>173</v>
      </c>
      <c r="R107" s="511"/>
      <c r="S107" s="483" t="s">
        <v>174</v>
      </c>
      <c r="T107" s="484"/>
    </row>
    <row r="108" spans="2:30" ht="15" customHeight="1" x14ac:dyDescent="0.2">
      <c r="B108" s="517"/>
      <c r="C108" s="512"/>
      <c r="D108" s="513"/>
      <c r="E108" s="513"/>
      <c r="F108" s="513"/>
      <c r="G108" s="513"/>
      <c r="H108" s="513"/>
      <c r="I108" s="513"/>
      <c r="J108" s="513"/>
      <c r="K108" s="513"/>
      <c r="L108" s="513"/>
      <c r="M108" s="513"/>
      <c r="N108" s="513"/>
      <c r="O108" s="478"/>
      <c r="P108" s="479"/>
      <c r="Q108" s="478"/>
      <c r="R108" s="479"/>
      <c r="S108" s="480"/>
      <c r="T108" s="481"/>
    </row>
    <row r="109" spans="2:30" ht="15" customHeight="1" x14ac:dyDescent="0.2">
      <c r="B109" s="517"/>
      <c r="C109" s="512"/>
      <c r="D109" s="513"/>
      <c r="E109" s="513"/>
      <c r="F109" s="513"/>
      <c r="G109" s="513"/>
      <c r="H109" s="513"/>
      <c r="I109" s="513"/>
      <c r="J109" s="513"/>
      <c r="K109" s="513"/>
      <c r="L109" s="513"/>
      <c r="M109" s="513"/>
      <c r="N109" s="513"/>
      <c r="O109" s="482" t="s">
        <v>175</v>
      </c>
      <c r="P109" s="483"/>
      <c r="Q109" s="483"/>
      <c r="R109" s="483"/>
      <c r="S109" s="483"/>
      <c r="T109" s="484"/>
    </row>
    <row r="110" spans="2:30" ht="15" customHeight="1" x14ac:dyDescent="0.2">
      <c r="B110" s="517"/>
      <c r="C110" s="512"/>
      <c r="D110" s="513"/>
      <c r="E110" s="513"/>
      <c r="F110" s="513"/>
      <c r="G110" s="513"/>
      <c r="H110" s="513"/>
      <c r="I110" s="513"/>
      <c r="J110" s="513"/>
      <c r="K110" s="513"/>
      <c r="L110" s="513"/>
      <c r="M110" s="513"/>
      <c r="N110" s="513"/>
      <c r="O110" s="485"/>
      <c r="P110" s="486"/>
      <c r="Q110" s="486"/>
      <c r="R110" s="486"/>
      <c r="S110" s="486"/>
      <c r="T110" s="487"/>
    </row>
    <row r="111" spans="2:30" ht="15" customHeight="1" x14ac:dyDescent="0.2">
      <c r="B111" s="517"/>
      <c r="C111" s="512"/>
      <c r="D111" s="513"/>
      <c r="E111" s="513"/>
      <c r="F111" s="513"/>
      <c r="G111" s="513"/>
      <c r="H111" s="513"/>
      <c r="I111" s="513"/>
      <c r="J111" s="513"/>
      <c r="K111" s="513"/>
      <c r="L111" s="513"/>
      <c r="M111" s="513"/>
      <c r="N111" s="513"/>
      <c r="O111" s="485"/>
      <c r="P111" s="486"/>
      <c r="Q111" s="486"/>
      <c r="R111" s="486"/>
      <c r="S111" s="486"/>
      <c r="T111" s="487"/>
    </row>
    <row r="112" spans="2:30" ht="15" customHeight="1" x14ac:dyDescent="0.2">
      <c r="B112" s="517"/>
      <c r="C112" s="512"/>
      <c r="D112" s="513"/>
      <c r="E112" s="513"/>
      <c r="F112" s="513"/>
      <c r="G112" s="513"/>
      <c r="H112" s="513"/>
      <c r="I112" s="513"/>
      <c r="J112" s="513"/>
      <c r="K112" s="513"/>
      <c r="L112" s="513"/>
      <c r="M112" s="513"/>
      <c r="N112" s="513"/>
      <c r="O112" s="485"/>
      <c r="P112" s="486"/>
      <c r="Q112" s="486"/>
      <c r="R112" s="486"/>
      <c r="S112" s="486"/>
      <c r="T112" s="487"/>
    </row>
    <row r="113" spans="2:30" ht="15" customHeight="1" x14ac:dyDescent="0.2">
      <c r="B113" s="517"/>
      <c r="C113" s="514"/>
      <c r="D113" s="515"/>
      <c r="E113" s="515"/>
      <c r="F113" s="515"/>
      <c r="G113" s="515"/>
      <c r="H113" s="515"/>
      <c r="I113" s="515"/>
      <c r="J113" s="515"/>
      <c r="K113" s="515"/>
      <c r="L113" s="515"/>
      <c r="M113" s="515"/>
      <c r="N113" s="515"/>
      <c r="O113" s="488" t="str">
        <f>IF(Q108=$AD$2,$AE$2,IF(Q108=$AD$3,$AE$3,IF(Q108=$AD$4,$AE$4,IF(Q108=$AD$5,$AE$5," "))))</f>
        <v xml:space="preserve"> </v>
      </c>
      <c r="P113" s="489"/>
      <c r="Q113" s="489"/>
      <c r="R113" s="489"/>
      <c r="S113" s="489"/>
      <c r="T113" s="490"/>
    </row>
    <row r="114" spans="2:30" ht="15" customHeight="1" x14ac:dyDescent="0.2">
      <c r="B114" s="517"/>
      <c r="C114" s="462" t="s">
        <v>176</v>
      </c>
      <c r="D114" s="462"/>
      <c r="E114" s="462"/>
      <c r="F114" s="462"/>
      <c r="G114" s="462"/>
      <c r="H114" s="462"/>
      <c r="I114" s="462"/>
      <c r="J114" s="462"/>
      <c r="K114" s="462"/>
      <c r="L114" s="462"/>
      <c r="M114" s="462"/>
      <c r="N114" s="462"/>
      <c r="O114" s="462"/>
      <c r="P114" s="463"/>
      <c r="Q114" s="464" t="s">
        <v>177</v>
      </c>
      <c r="R114" s="462"/>
      <c r="S114" s="462"/>
      <c r="T114" s="465"/>
    </row>
    <row r="115" spans="2:30" ht="15" customHeight="1" x14ac:dyDescent="0.2">
      <c r="B115" s="517"/>
      <c r="C115" s="466"/>
      <c r="D115" s="467"/>
      <c r="E115" s="467"/>
      <c r="F115" s="467"/>
      <c r="G115" s="467"/>
      <c r="H115" s="467"/>
      <c r="I115" s="467"/>
      <c r="J115" s="467"/>
      <c r="K115" s="467"/>
      <c r="L115" s="467"/>
      <c r="M115" s="467"/>
      <c r="N115" s="467"/>
      <c r="O115" s="467"/>
      <c r="P115" s="468"/>
      <c r="Q115" s="472"/>
      <c r="R115" s="473"/>
      <c r="S115" s="473"/>
      <c r="T115" s="474"/>
    </row>
    <row r="116" spans="2:30" ht="15" customHeight="1" x14ac:dyDescent="0.2">
      <c r="B116" s="518"/>
      <c r="C116" s="469"/>
      <c r="D116" s="470"/>
      <c r="E116" s="470"/>
      <c r="F116" s="470"/>
      <c r="G116" s="470"/>
      <c r="H116" s="470"/>
      <c r="I116" s="470"/>
      <c r="J116" s="470"/>
      <c r="K116" s="470"/>
      <c r="L116" s="470"/>
      <c r="M116" s="470"/>
      <c r="N116" s="470"/>
      <c r="O116" s="470"/>
      <c r="P116" s="471"/>
      <c r="Q116" s="475"/>
      <c r="R116" s="476"/>
      <c r="S116" s="476"/>
      <c r="T116" s="477"/>
    </row>
    <row r="117" spans="2:30" ht="15" customHeight="1" x14ac:dyDescent="0.2">
      <c r="B117" s="78"/>
      <c r="C117" s="78"/>
      <c r="D117" s="78"/>
      <c r="E117" s="78"/>
      <c r="F117" s="78"/>
      <c r="G117" s="78"/>
      <c r="H117" s="78"/>
      <c r="I117" s="78"/>
      <c r="J117" s="78"/>
      <c r="K117" s="78"/>
      <c r="L117" s="78"/>
      <c r="M117" s="78"/>
      <c r="N117" s="78"/>
      <c r="O117" s="78"/>
      <c r="P117" s="78"/>
      <c r="Q117" s="78"/>
      <c r="R117" s="78"/>
      <c r="S117" s="78"/>
      <c r="T117" s="78"/>
    </row>
    <row r="118" spans="2:30" ht="15" customHeight="1" x14ac:dyDescent="0.2">
      <c r="B118" s="516">
        <f>1+B105</f>
        <v>9</v>
      </c>
      <c r="C118" s="495" t="s">
        <v>196</v>
      </c>
      <c r="D118" s="496"/>
      <c r="E118" s="497" t="s">
        <v>168</v>
      </c>
      <c r="F118" s="495"/>
      <c r="G118" s="495"/>
      <c r="H118" s="495"/>
      <c r="I118" s="495"/>
      <c r="J118" s="495"/>
      <c r="K118" s="497" t="s">
        <v>169</v>
      </c>
      <c r="L118" s="496"/>
      <c r="M118" s="498" t="s">
        <v>170</v>
      </c>
      <c r="N118" s="499"/>
      <c r="O118" s="499"/>
      <c r="P118" s="499"/>
      <c r="Q118" s="499"/>
      <c r="R118" s="499"/>
      <c r="S118" s="498" t="s">
        <v>169</v>
      </c>
      <c r="T118" s="500"/>
      <c r="X118" s="71"/>
      <c r="Y118" s="71"/>
      <c r="Z118" s="71"/>
      <c r="AA118" s="71" t="s">
        <v>171</v>
      </c>
      <c r="AB118" s="71"/>
      <c r="AC118" s="71"/>
      <c r="AD118" s="71"/>
    </row>
    <row r="119" spans="2:30" ht="15" customHeight="1" x14ac:dyDescent="0.2">
      <c r="B119" s="517"/>
      <c r="C119" s="501"/>
      <c r="D119" s="479"/>
      <c r="E119" s="502"/>
      <c r="F119" s="480"/>
      <c r="G119" s="480"/>
      <c r="H119" s="480"/>
      <c r="I119" s="480"/>
      <c r="J119" s="480"/>
      <c r="K119" s="503"/>
      <c r="L119" s="504"/>
      <c r="M119" s="505"/>
      <c r="N119" s="506"/>
      <c r="O119" s="506"/>
      <c r="P119" s="506"/>
      <c r="Q119" s="506"/>
      <c r="R119" s="507"/>
      <c r="S119" s="508"/>
      <c r="T119" s="509"/>
    </row>
    <row r="120" spans="2:30" ht="15" customHeight="1" x14ac:dyDescent="0.2">
      <c r="B120" s="517"/>
      <c r="C120" s="510" t="s">
        <v>172</v>
      </c>
      <c r="D120" s="483"/>
      <c r="E120" s="483"/>
      <c r="F120" s="483"/>
      <c r="G120" s="483"/>
      <c r="H120" s="483"/>
      <c r="I120" s="483"/>
      <c r="J120" s="483"/>
      <c r="K120" s="483"/>
      <c r="L120" s="483"/>
      <c r="M120" s="483"/>
      <c r="N120" s="483"/>
      <c r="O120" s="482" t="s">
        <v>5</v>
      </c>
      <c r="P120" s="511"/>
      <c r="Q120" s="482" t="s">
        <v>173</v>
      </c>
      <c r="R120" s="511"/>
      <c r="S120" s="483" t="s">
        <v>174</v>
      </c>
      <c r="T120" s="484"/>
    </row>
    <row r="121" spans="2:30" ht="15" customHeight="1" x14ac:dyDescent="0.2">
      <c r="B121" s="517"/>
      <c r="C121" s="512"/>
      <c r="D121" s="513"/>
      <c r="E121" s="513"/>
      <c r="F121" s="513"/>
      <c r="G121" s="513"/>
      <c r="H121" s="513"/>
      <c r="I121" s="513"/>
      <c r="J121" s="513"/>
      <c r="K121" s="513"/>
      <c r="L121" s="513"/>
      <c r="M121" s="513"/>
      <c r="N121" s="513"/>
      <c r="O121" s="478"/>
      <c r="P121" s="479"/>
      <c r="Q121" s="478"/>
      <c r="R121" s="479"/>
      <c r="S121" s="480"/>
      <c r="T121" s="481"/>
    </row>
    <row r="122" spans="2:30" ht="15" customHeight="1" x14ac:dyDescent="0.2">
      <c r="B122" s="517"/>
      <c r="C122" s="512"/>
      <c r="D122" s="513"/>
      <c r="E122" s="513"/>
      <c r="F122" s="513"/>
      <c r="G122" s="513"/>
      <c r="H122" s="513"/>
      <c r="I122" s="513"/>
      <c r="J122" s="513"/>
      <c r="K122" s="513"/>
      <c r="L122" s="513"/>
      <c r="M122" s="513"/>
      <c r="N122" s="513"/>
      <c r="O122" s="482" t="s">
        <v>175</v>
      </c>
      <c r="P122" s="483"/>
      <c r="Q122" s="483"/>
      <c r="R122" s="483"/>
      <c r="S122" s="483"/>
      <c r="T122" s="484"/>
    </row>
    <row r="123" spans="2:30" ht="15" customHeight="1" x14ac:dyDescent="0.2">
      <c r="B123" s="517"/>
      <c r="C123" s="512"/>
      <c r="D123" s="513"/>
      <c r="E123" s="513"/>
      <c r="F123" s="513"/>
      <c r="G123" s="513"/>
      <c r="H123" s="513"/>
      <c r="I123" s="513"/>
      <c r="J123" s="513"/>
      <c r="K123" s="513"/>
      <c r="L123" s="513"/>
      <c r="M123" s="513"/>
      <c r="N123" s="513"/>
      <c r="O123" s="485"/>
      <c r="P123" s="486"/>
      <c r="Q123" s="486"/>
      <c r="R123" s="486"/>
      <c r="S123" s="486"/>
      <c r="T123" s="487"/>
    </row>
    <row r="124" spans="2:30" ht="15" customHeight="1" x14ac:dyDescent="0.2">
      <c r="B124" s="517"/>
      <c r="C124" s="512"/>
      <c r="D124" s="513"/>
      <c r="E124" s="513"/>
      <c r="F124" s="513"/>
      <c r="G124" s="513"/>
      <c r="H124" s="513"/>
      <c r="I124" s="513"/>
      <c r="J124" s="513"/>
      <c r="K124" s="513"/>
      <c r="L124" s="513"/>
      <c r="M124" s="513"/>
      <c r="N124" s="513"/>
      <c r="O124" s="485"/>
      <c r="P124" s="486"/>
      <c r="Q124" s="486"/>
      <c r="R124" s="486"/>
      <c r="S124" s="486"/>
      <c r="T124" s="487"/>
    </row>
    <row r="125" spans="2:30" ht="15" customHeight="1" x14ac:dyDescent="0.2">
      <c r="B125" s="517"/>
      <c r="C125" s="512"/>
      <c r="D125" s="513"/>
      <c r="E125" s="513"/>
      <c r="F125" s="513"/>
      <c r="G125" s="513"/>
      <c r="H125" s="513"/>
      <c r="I125" s="513"/>
      <c r="J125" s="513"/>
      <c r="K125" s="513"/>
      <c r="L125" s="513"/>
      <c r="M125" s="513"/>
      <c r="N125" s="513"/>
      <c r="O125" s="485"/>
      <c r="P125" s="486"/>
      <c r="Q125" s="486"/>
      <c r="R125" s="486"/>
      <c r="S125" s="486"/>
      <c r="T125" s="487"/>
    </row>
    <row r="126" spans="2:30" ht="15" customHeight="1" x14ac:dyDescent="0.2">
      <c r="B126" s="517"/>
      <c r="C126" s="514"/>
      <c r="D126" s="515"/>
      <c r="E126" s="515"/>
      <c r="F126" s="515"/>
      <c r="G126" s="515"/>
      <c r="H126" s="515"/>
      <c r="I126" s="515"/>
      <c r="J126" s="515"/>
      <c r="K126" s="515"/>
      <c r="L126" s="515"/>
      <c r="M126" s="515"/>
      <c r="N126" s="515"/>
      <c r="O126" s="488" t="str">
        <f>IF(Q121=$AD$2,$AE$2,IF(Q121=$AD$3,$AE$3,IF(Q121=$AD$4,$AE$4,IF(Q121=$AD$5,$AE$5," "))))</f>
        <v xml:space="preserve"> </v>
      </c>
      <c r="P126" s="489"/>
      <c r="Q126" s="489"/>
      <c r="R126" s="489"/>
      <c r="S126" s="489"/>
      <c r="T126" s="490"/>
    </row>
    <row r="127" spans="2:30" ht="15" customHeight="1" x14ac:dyDescent="0.2">
      <c r="B127" s="517"/>
      <c r="C127" s="462" t="s">
        <v>176</v>
      </c>
      <c r="D127" s="462"/>
      <c r="E127" s="462"/>
      <c r="F127" s="462"/>
      <c r="G127" s="462"/>
      <c r="H127" s="462"/>
      <c r="I127" s="462"/>
      <c r="J127" s="462"/>
      <c r="K127" s="462"/>
      <c r="L127" s="462"/>
      <c r="M127" s="462"/>
      <c r="N127" s="462"/>
      <c r="O127" s="462"/>
      <c r="P127" s="463"/>
      <c r="Q127" s="464" t="s">
        <v>177</v>
      </c>
      <c r="R127" s="462"/>
      <c r="S127" s="462"/>
      <c r="T127" s="465"/>
    </row>
    <row r="128" spans="2:30" ht="15" customHeight="1" x14ac:dyDescent="0.2">
      <c r="B128" s="517"/>
      <c r="C128" s="466"/>
      <c r="D128" s="467"/>
      <c r="E128" s="467"/>
      <c r="F128" s="467"/>
      <c r="G128" s="467"/>
      <c r="H128" s="467"/>
      <c r="I128" s="467"/>
      <c r="J128" s="467"/>
      <c r="K128" s="467"/>
      <c r="L128" s="467"/>
      <c r="M128" s="467"/>
      <c r="N128" s="467"/>
      <c r="O128" s="467"/>
      <c r="P128" s="468"/>
      <c r="Q128" s="472"/>
      <c r="R128" s="473"/>
      <c r="S128" s="473"/>
      <c r="T128" s="474"/>
    </row>
    <row r="129" spans="2:30" ht="15" customHeight="1" x14ac:dyDescent="0.2">
      <c r="B129" s="518"/>
      <c r="C129" s="469"/>
      <c r="D129" s="470"/>
      <c r="E129" s="470"/>
      <c r="F129" s="470"/>
      <c r="G129" s="470"/>
      <c r="H129" s="470"/>
      <c r="I129" s="470"/>
      <c r="J129" s="470"/>
      <c r="K129" s="470"/>
      <c r="L129" s="470"/>
      <c r="M129" s="470"/>
      <c r="N129" s="470"/>
      <c r="O129" s="470"/>
      <c r="P129" s="471"/>
      <c r="Q129" s="475"/>
      <c r="R129" s="476"/>
      <c r="S129" s="476"/>
      <c r="T129" s="477"/>
    </row>
    <row r="130" spans="2:30" ht="15" customHeight="1" x14ac:dyDescent="0.2">
      <c r="B130" s="78"/>
      <c r="C130" s="78"/>
      <c r="D130" s="78"/>
      <c r="E130" s="78"/>
      <c r="F130" s="78"/>
      <c r="G130" s="78"/>
      <c r="H130" s="78"/>
      <c r="I130" s="78"/>
      <c r="J130" s="78"/>
      <c r="K130" s="78"/>
      <c r="L130" s="78"/>
      <c r="M130" s="78"/>
      <c r="N130" s="78"/>
      <c r="O130" s="78"/>
      <c r="P130" s="78"/>
      <c r="Q130" s="78"/>
      <c r="R130" s="78"/>
      <c r="S130" s="78"/>
      <c r="T130" s="78"/>
    </row>
    <row r="131" spans="2:30" ht="15" customHeight="1" x14ac:dyDescent="0.2">
      <c r="B131" s="516">
        <f>1+B118</f>
        <v>10</v>
      </c>
      <c r="C131" s="495" t="s">
        <v>196</v>
      </c>
      <c r="D131" s="496"/>
      <c r="E131" s="497" t="s">
        <v>168</v>
      </c>
      <c r="F131" s="495"/>
      <c r="G131" s="495"/>
      <c r="H131" s="495"/>
      <c r="I131" s="495"/>
      <c r="J131" s="495"/>
      <c r="K131" s="497" t="s">
        <v>169</v>
      </c>
      <c r="L131" s="496"/>
      <c r="M131" s="498" t="s">
        <v>170</v>
      </c>
      <c r="N131" s="499"/>
      <c r="O131" s="499"/>
      <c r="P131" s="499"/>
      <c r="Q131" s="499"/>
      <c r="R131" s="499"/>
      <c r="S131" s="498" t="s">
        <v>169</v>
      </c>
      <c r="T131" s="500"/>
      <c r="X131" s="71"/>
      <c r="Y131" s="71"/>
      <c r="Z131" s="71"/>
      <c r="AA131" s="71" t="s">
        <v>171</v>
      </c>
      <c r="AB131" s="71"/>
      <c r="AC131" s="71"/>
      <c r="AD131" s="71"/>
    </row>
    <row r="132" spans="2:30" ht="15" customHeight="1" x14ac:dyDescent="0.2">
      <c r="B132" s="517"/>
      <c r="C132" s="501"/>
      <c r="D132" s="479"/>
      <c r="E132" s="502"/>
      <c r="F132" s="480"/>
      <c r="G132" s="480"/>
      <c r="H132" s="480"/>
      <c r="I132" s="480"/>
      <c r="J132" s="480"/>
      <c r="K132" s="503"/>
      <c r="L132" s="504"/>
      <c r="M132" s="505"/>
      <c r="N132" s="506"/>
      <c r="O132" s="506"/>
      <c r="P132" s="506"/>
      <c r="Q132" s="506"/>
      <c r="R132" s="507"/>
      <c r="S132" s="508"/>
      <c r="T132" s="509"/>
    </row>
    <row r="133" spans="2:30" ht="15" customHeight="1" x14ac:dyDescent="0.2">
      <c r="B133" s="517"/>
      <c r="C133" s="510" t="s">
        <v>172</v>
      </c>
      <c r="D133" s="483"/>
      <c r="E133" s="483"/>
      <c r="F133" s="483"/>
      <c r="G133" s="483"/>
      <c r="H133" s="483"/>
      <c r="I133" s="483"/>
      <c r="J133" s="483"/>
      <c r="K133" s="483"/>
      <c r="L133" s="483"/>
      <c r="M133" s="483"/>
      <c r="N133" s="483"/>
      <c r="O133" s="482" t="s">
        <v>5</v>
      </c>
      <c r="P133" s="511"/>
      <c r="Q133" s="482" t="s">
        <v>173</v>
      </c>
      <c r="R133" s="511"/>
      <c r="S133" s="483" t="s">
        <v>174</v>
      </c>
      <c r="T133" s="484"/>
    </row>
    <row r="134" spans="2:30" ht="15" customHeight="1" x14ac:dyDescent="0.2">
      <c r="B134" s="517"/>
      <c r="C134" s="512"/>
      <c r="D134" s="513"/>
      <c r="E134" s="513"/>
      <c r="F134" s="513"/>
      <c r="G134" s="513"/>
      <c r="H134" s="513"/>
      <c r="I134" s="513"/>
      <c r="J134" s="513"/>
      <c r="K134" s="513"/>
      <c r="L134" s="513"/>
      <c r="M134" s="513"/>
      <c r="N134" s="513"/>
      <c r="O134" s="478"/>
      <c r="P134" s="479"/>
      <c r="Q134" s="478"/>
      <c r="R134" s="479"/>
      <c r="S134" s="480"/>
      <c r="T134" s="481"/>
    </row>
    <row r="135" spans="2:30" ht="15" customHeight="1" x14ac:dyDescent="0.2">
      <c r="B135" s="517"/>
      <c r="C135" s="512"/>
      <c r="D135" s="513"/>
      <c r="E135" s="513"/>
      <c r="F135" s="513"/>
      <c r="G135" s="513"/>
      <c r="H135" s="513"/>
      <c r="I135" s="513"/>
      <c r="J135" s="513"/>
      <c r="K135" s="513"/>
      <c r="L135" s="513"/>
      <c r="M135" s="513"/>
      <c r="N135" s="513"/>
      <c r="O135" s="482" t="s">
        <v>175</v>
      </c>
      <c r="P135" s="483"/>
      <c r="Q135" s="483"/>
      <c r="R135" s="483"/>
      <c r="S135" s="483"/>
      <c r="T135" s="484"/>
    </row>
    <row r="136" spans="2:30" ht="15" customHeight="1" x14ac:dyDescent="0.2">
      <c r="B136" s="517"/>
      <c r="C136" s="512"/>
      <c r="D136" s="513"/>
      <c r="E136" s="513"/>
      <c r="F136" s="513"/>
      <c r="G136" s="513"/>
      <c r="H136" s="513"/>
      <c r="I136" s="513"/>
      <c r="J136" s="513"/>
      <c r="K136" s="513"/>
      <c r="L136" s="513"/>
      <c r="M136" s="513"/>
      <c r="N136" s="513"/>
      <c r="O136" s="485"/>
      <c r="P136" s="486"/>
      <c r="Q136" s="486"/>
      <c r="R136" s="486"/>
      <c r="S136" s="486"/>
      <c r="T136" s="487"/>
    </row>
    <row r="137" spans="2:30" ht="15" customHeight="1" x14ac:dyDescent="0.2">
      <c r="B137" s="517"/>
      <c r="C137" s="512"/>
      <c r="D137" s="513"/>
      <c r="E137" s="513"/>
      <c r="F137" s="513"/>
      <c r="G137" s="513"/>
      <c r="H137" s="513"/>
      <c r="I137" s="513"/>
      <c r="J137" s="513"/>
      <c r="K137" s="513"/>
      <c r="L137" s="513"/>
      <c r="M137" s="513"/>
      <c r="N137" s="513"/>
      <c r="O137" s="485"/>
      <c r="P137" s="486"/>
      <c r="Q137" s="486"/>
      <c r="R137" s="486"/>
      <c r="S137" s="486"/>
      <c r="T137" s="487"/>
    </row>
    <row r="138" spans="2:30" ht="15" customHeight="1" x14ac:dyDescent="0.2">
      <c r="B138" s="517"/>
      <c r="C138" s="512"/>
      <c r="D138" s="513"/>
      <c r="E138" s="513"/>
      <c r="F138" s="513"/>
      <c r="G138" s="513"/>
      <c r="H138" s="513"/>
      <c r="I138" s="513"/>
      <c r="J138" s="513"/>
      <c r="K138" s="513"/>
      <c r="L138" s="513"/>
      <c r="M138" s="513"/>
      <c r="N138" s="513"/>
      <c r="O138" s="485"/>
      <c r="P138" s="486"/>
      <c r="Q138" s="486"/>
      <c r="R138" s="486"/>
      <c r="S138" s="486"/>
      <c r="T138" s="487"/>
    </row>
    <row r="139" spans="2:30" ht="15" customHeight="1" x14ac:dyDescent="0.2">
      <c r="B139" s="517"/>
      <c r="C139" s="514"/>
      <c r="D139" s="515"/>
      <c r="E139" s="515"/>
      <c r="F139" s="515"/>
      <c r="G139" s="515"/>
      <c r="H139" s="515"/>
      <c r="I139" s="515"/>
      <c r="J139" s="515"/>
      <c r="K139" s="515"/>
      <c r="L139" s="515"/>
      <c r="M139" s="515"/>
      <c r="N139" s="515"/>
      <c r="O139" s="488" t="str">
        <f>IF(Q134=$AD$2,$AE$2,IF(Q134=$AD$3,$AE$3,IF(Q134=$AD$4,$AE$4,IF(Q134=$AD$5,$AE$5," "))))</f>
        <v xml:space="preserve"> </v>
      </c>
      <c r="P139" s="489"/>
      <c r="Q139" s="489"/>
      <c r="R139" s="489"/>
      <c r="S139" s="489"/>
      <c r="T139" s="490"/>
    </row>
    <row r="140" spans="2:30" ht="15" customHeight="1" x14ac:dyDescent="0.2">
      <c r="B140" s="517"/>
      <c r="C140" s="462" t="s">
        <v>176</v>
      </c>
      <c r="D140" s="462"/>
      <c r="E140" s="462"/>
      <c r="F140" s="462"/>
      <c r="G140" s="462"/>
      <c r="H140" s="462"/>
      <c r="I140" s="462"/>
      <c r="J140" s="462"/>
      <c r="K140" s="462"/>
      <c r="L140" s="462"/>
      <c r="M140" s="462"/>
      <c r="N140" s="462"/>
      <c r="O140" s="462"/>
      <c r="P140" s="463"/>
      <c r="Q140" s="464" t="s">
        <v>177</v>
      </c>
      <c r="R140" s="462"/>
      <c r="S140" s="462"/>
      <c r="T140" s="465"/>
    </row>
    <row r="141" spans="2:30" ht="15" customHeight="1" x14ac:dyDescent="0.2">
      <c r="B141" s="517"/>
      <c r="C141" s="466"/>
      <c r="D141" s="467"/>
      <c r="E141" s="467"/>
      <c r="F141" s="467"/>
      <c r="G141" s="467"/>
      <c r="H141" s="467"/>
      <c r="I141" s="467"/>
      <c r="J141" s="467"/>
      <c r="K141" s="467"/>
      <c r="L141" s="467"/>
      <c r="M141" s="467"/>
      <c r="N141" s="467"/>
      <c r="O141" s="467"/>
      <c r="P141" s="468"/>
      <c r="Q141" s="472"/>
      <c r="R141" s="473"/>
      <c r="S141" s="473"/>
      <c r="T141" s="474"/>
    </row>
    <row r="142" spans="2:30" ht="15" customHeight="1" x14ac:dyDescent="0.2">
      <c r="B142" s="518"/>
      <c r="C142" s="469"/>
      <c r="D142" s="470"/>
      <c r="E142" s="470"/>
      <c r="F142" s="470"/>
      <c r="G142" s="470"/>
      <c r="H142" s="470"/>
      <c r="I142" s="470"/>
      <c r="J142" s="470"/>
      <c r="K142" s="470"/>
      <c r="L142" s="470"/>
      <c r="M142" s="470"/>
      <c r="N142" s="470"/>
      <c r="O142" s="470"/>
      <c r="P142" s="471"/>
      <c r="Q142" s="475"/>
      <c r="R142" s="476"/>
      <c r="S142" s="476"/>
      <c r="T142" s="477"/>
    </row>
    <row r="143" spans="2:30" ht="15" customHeight="1" x14ac:dyDescent="0.2">
      <c r="B143" s="78"/>
      <c r="C143" s="78"/>
      <c r="D143" s="78"/>
      <c r="E143" s="78"/>
      <c r="F143" s="78"/>
      <c r="G143" s="78"/>
      <c r="H143" s="78"/>
      <c r="I143" s="78"/>
      <c r="J143" s="78"/>
      <c r="K143" s="78"/>
      <c r="L143" s="78"/>
      <c r="M143" s="78"/>
      <c r="N143" s="78"/>
      <c r="O143" s="78"/>
      <c r="P143" s="78"/>
      <c r="Q143" s="78"/>
      <c r="R143" s="78"/>
      <c r="S143" s="78"/>
      <c r="T143" s="78"/>
    </row>
    <row r="144" spans="2:30" ht="15" customHeight="1" x14ac:dyDescent="0.2">
      <c r="B144" s="516">
        <f>1+B131</f>
        <v>11</v>
      </c>
      <c r="C144" s="495" t="s">
        <v>196</v>
      </c>
      <c r="D144" s="496"/>
      <c r="E144" s="497" t="s">
        <v>168</v>
      </c>
      <c r="F144" s="495"/>
      <c r="G144" s="495"/>
      <c r="H144" s="495"/>
      <c r="I144" s="495"/>
      <c r="J144" s="495"/>
      <c r="K144" s="497" t="s">
        <v>169</v>
      </c>
      <c r="L144" s="496"/>
      <c r="M144" s="498" t="s">
        <v>170</v>
      </c>
      <c r="N144" s="499"/>
      <c r="O144" s="499"/>
      <c r="P144" s="499"/>
      <c r="Q144" s="499"/>
      <c r="R144" s="499"/>
      <c r="S144" s="498" t="s">
        <v>169</v>
      </c>
      <c r="T144" s="500"/>
      <c r="X144" s="71"/>
      <c r="Y144" s="71"/>
      <c r="Z144" s="71"/>
      <c r="AA144" s="71" t="s">
        <v>171</v>
      </c>
      <c r="AB144" s="71"/>
      <c r="AC144" s="71"/>
      <c r="AD144" s="71"/>
    </row>
    <row r="145" spans="2:30" ht="15" customHeight="1" x14ac:dyDescent="0.2">
      <c r="B145" s="517"/>
      <c r="C145" s="501"/>
      <c r="D145" s="479"/>
      <c r="E145" s="502"/>
      <c r="F145" s="480"/>
      <c r="G145" s="480"/>
      <c r="H145" s="480"/>
      <c r="I145" s="480"/>
      <c r="J145" s="480"/>
      <c r="K145" s="503"/>
      <c r="L145" s="504"/>
      <c r="M145" s="505"/>
      <c r="N145" s="506"/>
      <c r="O145" s="506"/>
      <c r="P145" s="506"/>
      <c r="Q145" s="506"/>
      <c r="R145" s="507"/>
      <c r="S145" s="508"/>
      <c r="T145" s="509"/>
    </row>
    <row r="146" spans="2:30" ht="15" customHeight="1" x14ac:dyDescent="0.2">
      <c r="B146" s="517"/>
      <c r="C146" s="510" t="s">
        <v>172</v>
      </c>
      <c r="D146" s="483"/>
      <c r="E146" s="483"/>
      <c r="F146" s="483"/>
      <c r="G146" s="483"/>
      <c r="H146" s="483"/>
      <c r="I146" s="483"/>
      <c r="J146" s="483"/>
      <c r="K146" s="483"/>
      <c r="L146" s="483"/>
      <c r="M146" s="483"/>
      <c r="N146" s="483"/>
      <c r="O146" s="482" t="s">
        <v>5</v>
      </c>
      <c r="P146" s="511"/>
      <c r="Q146" s="482" t="s">
        <v>173</v>
      </c>
      <c r="R146" s="511"/>
      <c r="S146" s="483" t="s">
        <v>174</v>
      </c>
      <c r="T146" s="484"/>
    </row>
    <row r="147" spans="2:30" ht="15" customHeight="1" x14ac:dyDescent="0.2">
      <c r="B147" s="517"/>
      <c r="C147" s="512"/>
      <c r="D147" s="513"/>
      <c r="E147" s="513"/>
      <c r="F147" s="513"/>
      <c r="G147" s="513"/>
      <c r="H147" s="513"/>
      <c r="I147" s="513"/>
      <c r="J147" s="513"/>
      <c r="K147" s="513"/>
      <c r="L147" s="513"/>
      <c r="M147" s="513"/>
      <c r="N147" s="513"/>
      <c r="O147" s="478"/>
      <c r="P147" s="479"/>
      <c r="Q147" s="478"/>
      <c r="R147" s="479"/>
      <c r="S147" s="480"/>
      <c r="T147" s="481"/>
    </row>
    <row r="148" spans="2:30" ht="15" customHeight="1" x14ac:dyDescent="0.2">
      <c r="B148" s="517"/>
      <c r="C148" s="512"/>
      <c r="D148" s="513"/>
      <c r="E148" s="513"/>
      <c r="F148" s="513"/>
      <c r="G148" s="513"/>
      <c r="H148" s="513"/>
      <c r="I148" s="513"/>
      <c r="J148" s="513"/>
      <c r="K148" s="513"/>
      <c r="L148" s="513"/>
      <c r="M148" s="513"/>
      <c r="N148" s="513"/>
      <c r="O148" s="482" t="s">
        <v>175</v>
      </c>
      <c r="P148" s="483"/>
      <c r="Q148" s="483"/>
      <c r="R148" s="483"/>
      <c r="S148" s="483"/>
      <c r="T148" s="484"/>
    </row>
    <row r="149" spans="2:30" ht="15" customHeight="1" x14ac:dyDescent="0.2">
      <c r="B149" s="517"/>
      <c r="C149" s="512"/>
      <c r="D149" s="513"/>
      <c r="E149" s="513"/>
      <c r="F149" s="513"/>
      <c r="G149" s="513"/>
      <c r="H149" s="513"/>
      <c r="I149" s="513"/>
      <c r="J149" s="513"/>
      <c r="K149" s="513"/>
      <c r="L149" s="513"/>
      <c r="M149" s="513"/>
      <c r="N149" s="513"/>
      <c r="O149" s="485"/>
      <c r="P149" s="486"/>
      <c r="Q149" s="486"/>
      <c r="R149" s="486"/>
      <c r="S149" s="486"/>
      <c r="T149" s="487"/>
    </row>
    <row r="150" spans="2:30" ht="15" customHeight="1" x14ac:dyDescent="0.2">
      <c r="B150" s="517"/>
      <c r="C150" s="512"/>
      <c r="D150" s="513"/>
      <c r="E150" s="513"/>
      <c r="F150" s="513"/>
      <c r="G150" s="513"/>
      <c r="H150" s="513"/>
      <c r="I150" s="513"/>
      <c r="J150" s="513"/>
      <c r="K150" s="513"/>
      <c r="L150" s="513"/>
      <c r="M150" s="513"/>
      <c r="N150" s="513"/>
      <c r="O150" s="485"/>
      <c r="P150" s="486"/>
      <c r="Q150" s="486"/>
      <c r="R150" s="486"/>
      <c r="S150" s="486"/>
      <c r="T150" s="487"/>
    </row>
    <row r="151" spans="2:30" ht="15" customHeight="1" x14ac:dyDescent="0.2">
      <c r="B151" s="517"/>
      <c r="C151" s="512"/>
      <c r="D151" s="513"/>
      <c r="E151" s="513"/>
      <c r="F151" s="513"/>
      <c r="G151" s="513"/>
      <c r="H151" s="513"/>
      <c r="I151" s="513"/>
      <c r="J151" s="513"/>
      <c r="K151" s="513"/>
      <c r="L151" s="513"/>
      <c r="M151" s="513"/>
      <c r="N151" s="513"/>
      <c r="O151" s="485"/>
      <c r="P151" s="486"/>
      <c r="Q151" s="486"/>
      <c r="R151" s="486"/>
      <c r="S151" s="486"/>
      <c r="T151" s="487"/>
    </row>
    <row r="152" spans="2:30" ht="15" customHeight="1" x14ac:dyDescent="0.2">
      <c r="B152" s="517"/>
      <c r="C152" s="514"/>
      <c r="D152" s="515"/>
      <c r="E152" s="515"/>
      <c r="F152" s="515"/>
      <c r="G152" s="515"/>
      <c r="H152" s="515"/>
      <c r="I152" s="515"/>
      <c r="J152" s="515"/>
      <c r="K152" s="515"/>
      <c r="L152" s="515"/>
      <c r="M152" s="515"/>
      <c r="N152" s="515"/>
      <c r="O152" s="488" t="str">
        <f>IF(Q147=$AD$2,$AE$2,IF(Q147=$AD$3,$AE$3,IF(Q147=$AD$4,$AE$4,IF(Q147=$AD$5,$AE$5," "))))</f>
        <v xml:space="preserve"> </v>
      </c>
      <c r="P152" s="489"/>
      <c r="Q152" s="489"/>
      <c r="R152" s="489"/>
      <c r="S152" s="489"/>
      <c r="T152" s="490"/>
    </row>
    <row r="153" spans="2:30" ht="15" customHeight="1" x14ac:dyDescent="0.2">
      <c r="B153" s="517"/>
      <c r="C153" s="462" t="s">
        <v>176</v>
      </c>
      <c r="D153" s="462"/>
      <c r="E153" s="462"/>
      <c r="F153" s="462"/>
      <c r="G153" s="462"/>
      <c r="H153" s="462"/>
      <c r="I153" s="462"/>
      <c r="J153" s="462"/>
      <c r="K153" s="462"/>
      <c r="L153" s="462"/>
      <c r="M153" s="462"/>
      <c r="N153" s="462"/>
      <c r="O153" s="462"/>
      <c r="P153" s="463"/>
      <c r="Q153" s="464" t="s">
        <v>177</v>
      </c>
      <c r="R153" s="462"/>
      <c r="S153" s="462"/>
      <c r="T153" s="465"/>
    </row>
    <row r="154" spans="2:30" ht="15" customHeight="1" x14ac:dyDescent="0.2">
      <c r="B154" s="517"/>
      <c r="C154" s="466"/>
      <c r="D154" s="467"/>
      <c r="E154" s="467"/>
      <c r="F154" s="467"/>
      <c r="G154" s="467"/>
      <c r="H154" s="467"/>
      <c r="I154" s="467"/>
      <c r="J154" s="467"/>
      <c r="K154" s="467"/>
      <c r="L154" s="467"/>
      <c r="M154" s="467"/>
      <c r="N154" s="467"/>
      <c r="O154" s="467"/>
      <c r="P154" s="468"/>
      <c r="Q154" s="472"/>
      <c r="R154" s="473"/>
      <c r="S154" s="473"/>
      <c r="T154" s="474"/>
    </row>
    <row r="155" spans="2:30" ht="15" customHeight="1" x14ac:dyDescent="0.2">
      <c r="B155" s="518"/>
      <c r="C155" s="469"/>
      <c r="D155" s="470"/>
      <c r="E155" s="470"/>
      <c r="F155" s="470"/>
      <c r="G155" s="470"/>
      <c r="H155" s="470"/>
      <c r="I155" s="470"/>
      <c r="J155" s="470"/>
      <c r="K155" s="470"/>
      <c r="L155" s="470"/>
      <c r="M155" s="470"/>
      <c r="N155" s="470"/>
      <c r="O155" s="470"/>
      <c r="P155" s="471"/>
      <c r="Q155" s="475"/>
      <c r="R155" s="476"/>
      <c r="S155" s="476"/>
      <c r="T155" s="477"/>
    </row>
    <row r="156" spans="2:30" ht="15" customHeight="1" x14ac:dyDescent="0.2">
      <c r="B156" s="78"/>
      <c r="C156" s="78"/>
      <c r="D156" s="78"/>
      <c r="E156" s="78"/>
      <c r="F156" s="78"/>
      <c r="G156" s="78"/>
      <c r="H156" s="78"/>
      <c r="I156" s="78"/>
      <c r="J156" s="78"/>
      <c r="K156" s="78"/>
      <c r="L156" s="78"/>
      <c r="M156" s="78"/>
      <c r="N156" s="78"/>
      <c r="O156" s="78"/>
      <c r="P156" s="78"/>
      <c r="Q156" s="78"/>
      <c r="R156" s="78"/>
      <c r="S156" s="78"/>
      <c r="T156" s="78"/>
    </row>
    <row r="157" spans="2:30" ht="15" customHeight="1" x14ac:dyDescent="0.2">
      <c r="B157" s="492">
        <f>1+B144</f>
        <v>12</v>
      </c>
      <c r="C157" s="495" t="s">
        <v>196</v>
      </c>
      <c r="D157" s="496"/>
      <c r="E157" s="497" t="s">
        <v>168</v>
      </c>
      <c r="F157" s="495"/>
      <c r="G157" s="495"/>
      <c r="H157" s="495"/>
      <c r="I157" s="495"/>
      <c r="J157" s="495"/>
      <c r="K157" s="497" t="s">
        <v>169</v>
      </c>
      <c r="L157" s="496"/>
      <c r="M157" s="498" t="s">
        <v>170</v>
      </c>
      <c r="N157" s="499"/>
      <c r="O157" s="499"/>
      <c r="P157" s="499"/>
      <c r="Q157" s="499"/>
      <c r="R157" s="499"/>
      <c r="S157" s="498" t="s">
        <v>169</v>
      </c>
      <c r="T157" s="500"/>
      <c r="X157" s="71"/>
      <c r="Y157" s="71"/>
      <c r="Z157" s="71"/>
      <c r="AA157" s="71" t="s">
        <v>171</v>
      </c>
      <c r="AB157" s="71"/>
      <c r="AC157" s="71"/>
      <c r="AD157" s="71"/>
    </row>
    <row r="158" spans="2:30" ht="15" customHeight="1" x14ac:dyDescent="0.2">
      <c r="B158" s="493"/>
      <c r="C158" s="501"/>
      <c r="D158" s="479"/>
      <c r="E158" s="502"/>
      <c r="F158" s="480"/>
      <c r="G158" s="480"/>
      <c r="H158" s="480"/>
      <c r="I158" s="480"/>
      <c r="J158" s="480"/>
      <c r="K158" s="503"/>
      <c r="L158" s="504"/>
      <c r="M158" s="505"/>
      <c r="N158" s="506"/>
      <c r="O158" s="506"/>
      <c r="P158" s="506"/>
      <c r="Q158" s="506"/>
      <c r="R158" s="507"/>
      <c r="S158" s="508"/>
      <c r="T158" s="509"/>
    </row>
    <row r="159" spans="2:30" ht="15" customHeight="1" x14ac:dyDescent="0.2">
      <c r="B159" s="493"/>
      <c r="C159" s="510" t="s">
        <v>172</v>
      </c>
      <c r="D159" s="483"/>
      <c r="E159" s="483"/>
      <c r="F159" s="483"/>
      <c r="G159" s="483"/>
      <c r="H159" s="483"/>
      <c r="I159" s="483"/>
      <c r="J159" s="483"/>
      <c r="K159" s="483"/>
      <c r="L159" s="483"/>
      <c r="M159" s="483"/>
      <c r="N159" s="483"/>
      <c r="O159" s="482" t="s">
        <v>5</v>
      </c>
      <c r="P159" s="511"/>
      <c r="Q159" s="482" t="s">
        <v>173</v>
      </c>
      <c r="R159" s="511"/>
      <c r="S159" s="483" t="s">
        <v>174</v>
      </c>
      <c r="T159" s="484"/>
    </row>
    <row r="160" spans="2:30" ht="15" customHeight="1" x14ac:dyDescent="0.2">
      <c r="B160" s="493"/>
      <c r="C160" s="512"/>
      <c r="D160" s="513"/>
      <c r="E160" s="513"/>
      <c r="F160" s="513"/>
      <c r="G160" s="513"/>
      <c r="H160" s="513"/>
      <c r="I160" s="513"/>
      <c r="J160" s="513"/>
      <c r="K160" s="513"/>
      <c r="L160" s="513"/>
      <c r="M160" s="513"/>
      <c r="N160" s="513"/>
      <c r="O160" s="478"/>
      <c r="P160" s="479"/>
      <c r="Q160" s="478"/>
      <c r="R160" s="479"/>
      <c r="S160" s="480"/>
      <c r="T160" s="481"/>
    </row>
    <row r="161" spans="2:20" ht="15" customHeight="1" x14ac:dyDescent="0.2">
      <c r="B161" s="493"/>
      <c r="C161" s="512"/>
      <c r="D161" s="513"/>
      <c r="E161" s="513"/>
      <c r="F161" s="513"/>
      <c r="G161" s="513"/>
      <c r="H161" s="513"/>
      <c r="I161" s="513"/>
      <c r="J161" s="513"/>
      <c r="K161" s="513"/>
      <c r="L161" s="513"/>
      <c r="M161" s="513"/>
      <c r="N161" s="513"/>
      <c r="O161" s="482" t="s">
        <v>175</v>
      </c>
      <c r="P161" s="483"/>
      <c r="Q161" s="483"/>
      <c r="R161" s="483"/>
      <c r="S161" s="483"/>
      <c r="T161" s="484"/>
    </row>
    <row r="162" spans="2:20" ht="15" customHeight="1" x14ac:dyDescent="0.2">
      <c r="B162" s="493"/>
      <c r="C162" s="512"/>
      <c r="D162" s="513"/>
      <c r="E162" s="513"/>
      <c r="F162" s="513"/>
      <c r="G162" s="513"/>
      <c r="H162" s="513"/>
      <c r="I162" s="513"/>
      <c r="J162" s="513"/>
      <c r="K162" s="513"/>
      <c r="L162" s="513"/>
      <c r="M162" s="513"/>
      <c r="N162" s="513"/>
      <c r="O162" s="485"/>
      <c r="P162" s="486"/>
      <c r="Q162" s="486"/>
      <c r="R162" s="486"/>
      <c r="S162" s="486"/>
      <c r="T162" s="487"/>
    </row>
    <row r="163" spans="2:20" ht="15" customHeight="1" x14ac:dyDescent="0.2">
      <c r="B163" s="493"/>
      <c r="C163" s="512"/>
      <c r="D163" s="513"/>
      <c r="E163" s="513"/>
      <c r="F163" s="513"/>
      <c r="G163" s="513"/>
      <c r="H163" s="513"/>
      <c r="I163" s="513"/>
      <c r="J163" s="513"/>
      <c r="K163" s="513"/>
      <c r="L163" s="513"/>
      <c r="M163" s="513"/>
      <c r="N163" s="513"/>
      <c r="O163" s="485"/>
      <c r="P163" s="486"/>
      <c r="Q163" s="486"/>
      <c r="R163" s="486"/>
      <c r="S163" s="486"/>
      <c r="T163" s="487"/>
    </row>
    <row r="164" spans="2:20" ht="15" customHeight="1" x14ac:dyDescent="0.2">
      <c r="B164" s="493"/>
      <c r="C164" s="512"/>
      <c r="D164" s="513"/>
      <c r="E164" s="513"/>
      <c r="F164" s="513"/>
      <c r="G164" s="513"/>
      <c r="H164" s="513"/>
      <c r="I164" s="513"/>
      <c r="J164" s="513"/>
      <c r="K164" s="513"/>
      <c r="L164" s="513"/>
      <c r="M164" s="513"/>
      <c r="N164" s="513"/>
      <c r="O164" s="485"/>
      <c r="P164" s="486"/>
      <c r="Q164" s="486"/>
      <c r="R164" s="486"/>
      <c r="S164" s="486"/>
      <c r="T164" s="487"/>
    </row>
    <row r="165" spans="2:20" ht="15" customHeight="1" x14ac:dyDescent="0.2">
      <c r="B165" s="493"/>
      <c r="C165" s="514"/>
      <c r="D165" s="515"/>
      <c r="E165" s="515"/>
      <c r="F165" s="515"/>
      <c r="G165" s="515"/>
      <c r="H165" s="515"/>
      <c r="I165" s="515"/>
      <c r="J165" s="515"/>
      <c r="K165" s="515"/>
      <c r="L165" s="515"/>
      <c r="M165" s="515"/>
      <c r="N165" s="515"/>
      <c r="O165" s="488" t="str">
        <f>IF(Q160=$AD$2,$AE$2,IF(Q160=$AD$3,$AE$3,IF(Q160=$AD$4,$AE$4,IF(Q160=$AD$5,$AE$5," "))))</f>
        <v xml:space="preserve"> </v>
      </c>
      <c r="P165" s="489"/>
      <c r="Q165" s="489"/>
      <c r="R165" s="489"/>
      <c r="S165" s="489"/>
      <c r="T165" s="490"/>
    </row>
    <row r="166" spans="2:20" ht="15" customHeight="1" x14ac:dyDescent="0.2">
      <c r="B166" s="493"/>
      <c r="C166" s="462" t="s">
        <v>176</v>
      </c>
      <c r="D166" s="462"/>
      <c r="E166" s="462"/>
      <c r="F166" s="462"/>
      <c r="G166" s="462"/>
      <c r="H166" s="462"/>
      <c r="I166" s="462"/>
      <c r="J166" s="462"/>
      <c r="K166" s="462"/>
      <c r="L166" s="462"/>
      <c r="M166" s="462"/>
      <c r="N166" s="462"/>
      <c r="O166" s="462"/>
      <c r="P166" s="463"/>
      <c r="Q166" s="464" t="s">
        <v>177</v>
      </c>
      <c r="R166" s="462"/>
      <c r="S166" s="462"/>
      <c r="T166" s="465"/>
    </row>
    <row r="167" spans="2:20" ht="15" customHeight="1" x14ac:dyDescent="0.2">
      <c r="B167" s="493"/>
      <c r="C167" s="466"/>
      <c r="D167" s="467"/>
      <c r="E167" s="467"/>
      <c r="F167" s="467"/>
      <c r="G167" s="467"/>
      <c r="H167" s="467"/>
      <c r="I167" s="467"/>
      <c r="J167" s="467"/>
      <c r="K167" s="467"/>
      <c r="L167" s="467"/>
      <c r="M167" s="467"/>
      <c r="N167" s="467"/>
      <c r="O167" s="467"/>
      <c r="P167" s="468"/>
      <c r="Q167" s="472"/>
      <c r="R167" s="473"/>
      <c r="S167" s="473"/>
      <c r="T167" s="474"/>
    </row>
    <row r="168" spans="2:20" ht="15" customHeight="1" x14ac:dyDescent="0.2">
      <c r="B168" s="494"/>
      <c r="C168" s="469"/>
      <c r="D168" s="470"/>
      <c r="E168" s="470"/>
      <c r="F168" s="470"/>
      <c r="G168" s="470"/>
      <c r="H168" s="470"/>
      <c r="I168" s="470"/>
      <c r="J168" s="470"/>
      <c r="K168" s="470"/>
      <c r="L168" s="470"/>
      <c r="M168" s="470"/>
      <c r="N168" s="470"/>
      <c r="O168" s="470"/>
      <c r="P168" s="471"/>
      <c r="Q168" s="475"/>
      <c r="R168" s="476"/>
      <c r="S168" s="476"/>
      <c r="T168" s="477"/>
    </row>
    <row r="169" spans="2:20" ht="15" customHeight="1" x14ac:dyDescent="0.2">
      <c r="B169" s="70"/>
      <c r="C169" s="70"/>
      <c r="D169" s="70"/>
      <c r="E169" s="70"/>
      <c r="F169" s="70"/>
      <c r="G169" s="70"/>
      <c r="H169" s="70"/>
      <c r="I169" s="70"/>
      <c r="J169" s="70"/>
      <c r="K169" s="70"/>
      <c r="L169" s="70"/>
      <c r="M169" s="70"/>
      <c r="N169" s="70"/>
      <c r="O169" s="70"/>
      <c r="P169" s="70"/>
      <c r="Q169" s="70"/>
      <c r="R169" s="70"/>
      <c r="S169" s="70"/>
      <c r="T169" s="70"/>
    </row>
    <row r="170" spans="2:20" ht="15" customHeight="1" x14ac:dyDescent="0.2">
      <c r="B170" s="70"/>
      <c r="C170" s="70"/>
      <c r="D170" s="70"/>
      <c r="E170" s="70"/>
      <c r="F170" s="70"/>
      <c r="G170" s="70"/>
      <c r="H170" s="70"/>
      <c r="I170" s="70"/>
      <c r="J170" s="70"/>
      <c r="K170" s="70"/>
      <c r="L170" s="70"/>
      <c r="M170" s="70"/>
      <c r="N170" s="70"/>
      <c r="O170" s="70"/>
      <c r="P170" s="70"/>
      <c r="Q170" s="70"/>
      <c r="R170" s="70"/>
      <c r="S170" s="70"/>
      <c r="T170" s="70"/>
    </row>
    <row r="171" spans="2:20" ht="15" customHeight="1" x14ac:dyDescent="0.2">
      <c r="B171" s="70"/>
      <c r="C171" s="70"/>
      <c r="D171" s="70"/>
      <c r="E171" s="70"/>
      <c r="F171" s="70"/>
      <c r="G171" s="70"/>
      <c r="H171" s="70"/>
      <c r="I171" s="70"/>
      <c r="J171" s="70"/>
      <c r="K171" s="70"/>
      <c r="L171" s="70"/>
      <c r="M171" s="70"/>
      <c r="N171" s="70"/>
      <c r="O171" s="70"/>
      <c r="P171" s="70"/>
      <c r="Q171" s="70"/>
      <c r="R171" s="70"/>
      <c r="S171" s="70"/>
      <c r="T171" s="70"/>
    </row>
    <row r="172" spans="2:20" ht="15" customHeight="1" x14ac:dyDescent="0.2">
      <c r="B172" s="70"/>
      <c r="C172" s="70"/>
      <c r="D172" s="70"/>
      <c r="E172" s="70"/>
      <c r="F172" s="70"/>
      <c r="G172" s="70"/>
      <c r="H172" s="70"/>
      <c r="I172" s="70"/>
      <c r="J172" s="70"/>
      <c r="K172" s="70"/>
      <c r="L172" s="70"/>
      <c r="M172" s="70"/>
      <c r="N172" s="70"/>
      <c r="O172" s="70"/>
      <c r="P172" s="70"/>
      <c r="Q172" s="70"/>
      <c r="R172" s="70"/>
      <c r="S172" s="70"/>
      <c r="T172" s="70"/>
    </row>
    <row r="173" spans="2:20" ht="15" customHeight="1" x14ac:dyDescent="0.2">
      <c r="B173" s="70"/>
      <c r="C173" s="70"/>
      <c r="D173" s="70"/>
      <c r="E173" s="70"/>
      <c r="F173" s="70"/>
      <c r="G173" s="70"/>
      <c r="H173" s="70"/>
      <c r="I173" s="70"/>
      <c r="J173" s="70"/>
      <c r="K173" s="70"/>
      <c r="L173" s="70"/>
      <c r="M173" s="70"/>
      <c r="N173" s="70"/>
      <c r="O173" s="70"/>
      <c r="P173" s="70"/>
      <c r="Q173" s="70"/>
      <c r="R173" s="70"/>
      <c r="S173" s="70"/>
      <c r="T173" s="70"/>
    </row>
    <row r="174" spans="2:20" ht="15" customHeight="1" x14ac:dyDescent="0.2">
      <c r="B174" s="70"/>
      <c r="C174" s="70"/>
      <c r="D174" s="70"/>
      <c r="E174" s="70"/>
      <c r="F174" s="70"/>
      <c r="G174" s="70"/>
      <c r="H174" s="70"/>
      <c r="I174" s="70"/>
      <c r="J174" s="70"/>
      <c r="K174" s="70"/>
      <c r="L174" s="70"/>
      <c r="M174" s="70"/>
      <c r="N174" s="70"/>
      <c r="O174" s="70"/>
      <c r="P174" s="70"/>
      <c r="Q174" s="70"/>
      <c r="R174" s="70"/>
      <c r="S174" s="70"/>
      <c r="T174" s="70"/>
    </row>
    <row r="175" spans="2:20" ht="15" customHeight="1" x14ac:dyDescent="0.2">
      <c r="B175" s="70"/>
      <c r="C175" s="70"/>
      <c r="D175" s="70"/>
      <c r="E175" s="70"/>
      <c r="F175" s="70"/>
      <c r="G175" s="70"/>
      <c r="H175" s="70"/>
      <c r="I175" s="70"/>
      <c r="J175" s="70"/>
      <c r="K175" s="70"/>
      <c r="L175" s="70"/>
      <c r="M175" s="70"/>
      <c r="N175" s="70"/>
      <c r="O175" s="70"/>
      <c r="P175" s="70"/>
      <c r="Q175" s="70"/>
      <c r="R175" s="70"/>
      <c r="S175" s="70"/>
      <c r="T175" s="70"/>
    </row>
    <row r="176" spans="2:20" ht="15" customHeight="1" x14ac:dyDescent="0.2">
      <c r="B176" s="70"/>
      <c r="C176" s="70"/>
      <c r="D176" s="70"/>
      <c r="E176" s="70"/>
      <c r="F176" s="70"/>
      <c r="G176" s="70"/>
      <c r="H176" s="70"/>
      <c r="I176" s="70"/>
      <c r="J176" s="70"/>
      <c r="K176" s="70"/>
      <c r="L176" s="70"/>
      <c r="M176" s="70"/>
      <c r="N176" s="70"/>
      <c r="O176" s="70"/>
      <c r="P176" s="70"/>
      <c r="Q176" s="70"/>
      <c r="R176" s="70"/>
      <c r="S176" s="70"/>
      <c r="T176" s="70"/>
    </row>
    <row r="177" spans="2:20" ht="15" customHeight="1" x14ac:dyDescent="0.2">
      <c r="B177" s="70"/>
      <c r="C177" s="70"/>
      <c r="D177" s="70"/>
      <c r="E177" s="70"/>
      <c r="F177" s="70"/>
      <c r="G177" s="70"/>
      <c r="H177" s="70"/>
      <c r="I177" s="70"/>
      <c r="J177" s="70"/>
      <c r="K177" s="70"/>
      <c r="L177" s="70"/>
      <c r="M177" s="70"/>
      <c r="N177" s="70"/>
      <c r="O177" s="70"/>
      <c r="P177" s="70"/>
      <c r="Q177" s="70"/>
      <c r="R177" s="70"/>
      <c r="S177" s="70"/>
      <c r="T177" s="70"/>
    </row>
    <row r="178" spans="2:20" ht="15" customHeight="1" x14ac:dyDescent="0.2">
      <c r="B178" s="70"/>
      <c r="C178" s="70"/>
      <c r="D178" s="70"/>
      <c r="E178" s="70"/>
      <c r="F178" s="70"/>
      <c r="G178" s="70"/>
      <c r="H178" s="70"/>
      <c r="I178" s="70"/>
      <c r="J178" s="70"/>
      <c r="K178" s="70"/>
      <c r="L178" s="70"/>
      <c r="M178" s="70"/>
      <c r="N178" s="70"/>
      <c r="O178" s="70"/>
      <c r="P178" s="70"/>
      <c r="Q178" s="70"/>
      <c r="R178" s="70"/>
      <c r="S178" s="70"/>
      <c r="T178" s="70"/>
    </row>
    <row r="179" spans="2:20" ht="15" customHeight="1" x14ac:dyDescent="0.2">
      <c r="B179" s="70"/>
      <c r="C179" s="70"/>
      <c r="D179" s="70"/>
      <c r="E179" s="70"/>
      <c r="F179" s="70"/>
      <c r="G179" s="70"/>
      <c r="H179" s="70"/>
      <c r="I179" s="70"/>
      <c r="J179" s="70"/>
      <c r="K179" s="70"/>
      <c r="L179" s="70"/>
      <c r="M179" s="70"/>
      <c r="N179" s="70"/>
      <c r="O179" s="70"/>
      <c r="P179" s="70"/>
      <c r="Q179" s="70"/>
      <c r="R179" s="70"/>
      <c r="S179" s="70"/>
      <c r="T179" s="70"/>
    </row>
    <row r="180" spans="2:20" ht="15" customHeight="1" x14ac:dyDescent="0.2">
      <c r="B180" s="70"/>
      <c r="C180" s="70"/>
      <c r="D180" s="70"/>
      <c r="E180" s="70"/>
      <c r="F180" s="70"/>
      <c r="G180" s="70"/>
      <c r="H180" s="70"/>
      <c r="I180" s="70"/>
      <c r="J180" s="70"/>
      <c r="K180" s="70"/>
      <c r="L180" s="70"/>
      <c r="M180" s="70"/>
      <c r="N180" s="70"/>
      <c r="O180" s="70"/>
      <c r="P180" s="70"/>
      <c r="Q180" s="70"/>
      <c r="R180" s="70"/>
      <c r="S180" s="70"/>
      <c r="T180" s="70"/>
    </row>
    <row r="181" spans="2:20" ht="15" customHeight="1" x14ac:dyDescent="0.2">
      <c r="B181" s="70"/>
      <c r="C181" s="70"/>
      <c r="D181" s="70"/>
      <c r="E181" s="70"/>
      <c r="F181" s="70"/>
      <c r="G181" s="70"/>
      <c r="H181" s="70"/>
      <c r="I181" s="70"/>
      <c r="J181" s="70"/>
      <c r="K181" s="70"/>
      <c r="L181" s="70"/>
      <c r="M181" s="70"/>
      <c r="N181" s="70"/>
      <c r="O181" s="70"/>
      <c r="P181" s="70"/>
      <c r="Q181" s="70"/>
      <c r="R181" s="70"/>
      <c r="S181" s="70"/>
      <c r="T181" s="70"/>
    </row>
    <row r="182" spans="2:20" ht="15" customHeight="1" x14ac:dyDescent="0.2">
      <c r="B182" s="70"/>
      <c r="C182" s="70"/>
      <c r="D182" s="70"/>
      <c r="E182" s="70"/>
      <c r="F182" s="70"/>
      <c r="G182" s="70"/>
      <c r="H182" s="70"/>
      <c r="I182" s="70"/>
      <c r="J182" s="70"/>
      <c r="K182" s="70"/>
      <c r="L182" s="70"/>
      <c r="M182" s="70"/>
      <c r="N182" s="70"/>
      <c r="O182" s="70"/>
      <c r="P182" s="70"/>
      <c r="Q182" s="70"/>
      <c r="R182" s="70"/>
      <c r="S182" s="70"/>
      <c r="T182" s="70"/>
    </row>
    <row r="183" spans="2:20" ht="15" customHeight="1" x14ac:dyDescent="0.2">
      <c r="B183" s="70"/>
      <c r="C183" s="70"/>
      <c r="D183" s="70"/>
      <c r="E183" s="70"/>
      <c r="F183" s="70"/>
      <c r="G183" s="70"/>
      <c r="H183" s="70"/>
      <c r="I183" s="70"/>
      <c r="J183" s="70"/>
      <c r="K183" s="70"/>
      <c r="L183" s="70"/>
      <c r="M183" s="70"/>
      <c r="N183" s="70"/>
      <c r="O183" s="70"/>
      <c r="P183" s="70"/>
      <c r="Q183" s="70"/>
      <c r="R183" s="70"/>
      <c r="S183" s="70"/>
      <c r="T183" s="70"/>
    </row>
    <row r="184" spans="2:20" ht="15" customHeight="1" x14ac:dyDescent="0.2">
      <c r="B184" s="70"/>
      <c r="C184" s="70"/>
      <c r="D184" s="70"/>
      <c r="E184" s="70"/>
      <c r="F184" s="70"/>
      <c r="G184" s="70"/>
      <c r="H184" s="70"/>
      <c r="I184" s="70"/>
      <c r="J184" s="70"/>
      <c r="K184" s="70"/>
      <c r="L184" s="70"/>
      <c r="M184" s="70"/>
      <c r="N184" s="70"/>
      <c r="O184" s="70"/>
      <c r="P184" s="70"/>
      <c r="Q184" s="70"/>
      <c r="R184" s="70"/>
      <c r="S184" s="70"/>
      <c r="T184" s="70"/>
    </row>
    <row r="185" spans="2:20" ht="15" customHeight="1" x14ac:dyDescent="0.2">
      <c r="B185" s="70"/>
      <c r="C185" s="70"/>
      <c r="D185" s="70"/>
      <c r="E185" s="70"/>
      <c r="F185" s="70"/>
      <c r="G185" s="70"/>
      <c r="H185" s="70"/>
      <c r="I185" s="70"/>
      <c r="J185" s="70"/>
      <c r="K185" s="70"/>
      <c r="L185" s="70"/>
      <c r="M185" s="70"/>
      <c r="N185" s="70"/>
      <c r="O185" s="70"/>
      <c r="P185" s="70"/>
      <c r="Q185" s="70"/>
      <c r="R185" s="70"/>
      <c r="S185" s="70"/>
      <c r="T185" s="70"/>
    </row>
    <row r="186" spans="2:20" ht="15" customHeight="1" x14ac:dyDescent="0.2">
      <c r="B186" s="70"/>
      <c r="C186" s="70"/>
      <c r="D186" s="70"/>
      <c r="E186" s="70"/>
      <c r="F186" s="70"/>
      <c r="G186" s="70"/>
      <c r="H186" s="70"/>
      <c r="I186" s="70"/>
      <c r="J186" s="70"/>
      <c r="K186" s="70"/>
      <c r="L186" s="70"/>
      <c r="M186" s="70"/>
      <c r="N186" s="70"/>
      <c r="O186" s="70"/>
      <c r="P186" s="70"/>
      <c r="Q186" s="70"/>
      <c r="R186" s="70"/>
      <c r="S186" s="70"/>
      <c r="T186" s="70"/>
    </row>
    <row r="187" spans="2:20" ht="15" customHeight="1" x14ac:dyDescent="0.2">
      <c r="B187" s="70"/>
      <c r="C187" s="70"/>
      <c r="D187" s="70"/>
      <c r="E187" s="70"/>
      <c r="F187" s="70"/>
      <c r="G187" s="70"/>
      <c r="H187" s="70"/>
      <c r="I187" s="70"/>
      <c r="J187" s="70"/>
      <c r="K187" s="70"/>
      <c r="L187" s="70"/>
      <c r="M187" s="70"/>
      <c r="N187" s="70"/>
      <c r="O187" s="70"/>
      <c r="P187" s="70"/>
      <c r="Q187" s="70"/>
      <c r="R187" s="70"/>
      <c r="S187" s="70"/>
      <c r="T187" s="70"/>
    </row>
    <row r="188" spans="2:20" ht="15" customHeight="1" x14ac:dyDescent="0.2">
      <c r="B188" s="70"/>
      <c r="C188" s="70"/>
      <c r="D188" s="70"/>
      <c r="E188" s="70"/>
      <c r="F188" s="70"/>
      <c r="G188" s="70"/>
      <c r="H188" s="70"/>
      <c r="I188" s="70"/>
      <c r="J188" s="70"/>
      <c r="K188" s="70"/>
      <c r="L188" s="70"/>
      <c r="M188" s="70"/>
      <c r="N188" s="70"/>
      <c r="O188" s="70"/>
      <c r="P188" s="70"/>
      <c r="Q188" s="70"/>
      <c r="R188" s="70"/>
      <c r="S188" s="70"/>
      <c r="T188" s="70"/>
    </row>
    <row r="189" spans="2:20" ht="15" customHeight="1" x14ac:dyDescent="0.2">
      <c r="B189" s="70"/>
      <c r="C189" s="70"/>
      <c r="D189" s="70"/>
      <c r="E189" s="70"/>
      <c r="F189" s="70"/>
      <c r="G189" s="70"/>
      <c r="H189" s="70"/>
      <c r="I189" s="70"/>
      <c r="J189" s="70"/>
      <c r="K189" s="70"/>
      <c r="L189" s="70"/>
      <c r="M189" s="70"/>
      <c r="N189" s="70"/>
      <c r="O189" s="70"/>
      <c r="P189" s="70"/>
      <c r="Q189" s="70"/>
      <c r="R189" s="70"/>
      <c r="S189" s="70"/>
      <c r="T189" s="70"/>
    </row>
    <row r="190" spans="2:20" ht="15" customHeight="1" x14ac:dyDescent="0.2">
      <c r="B190" s="70"/>
      <c r="C190" s="70"/>
      <c r="D190" s="70"/>
      <c r="E190" s="70"/>
      <c r="F190" s="70"/>
      <c r="G190" s="70"/>
      <c r="H190" s="70"/>
      <c r="I190" s="70"/>
      <c r="J190" s="70"/>
      <c r="K190" s="70"/>
      <c r="L190" s="70"/>
      <c r="M190" s="70"/>
      <c r="N190" s="70"/>
      <c r="O190" s="70"/>
      <c r="P190" s="70"/>
      <c r="Q190" s="70"/>
      <c r="R190" s="70"/>
      <c r="S190" s="70"/>
      <c r="T190" s="70"/>
    </row>
    <row r="191" spans="2:20" ht="15" customHeight="1" x14ac:dyDescent="0.2">
      <c r="B191" s="70"/>
      <c r="C191" s="70"/>
      <c r="D191" s="70"/>
      <c r="E191" s="70"/>
      <c r="F191" s="70"/>
      <c r="G191" s="70"/>
      <c r="H191" s="70"/>
      <c r="I191" s="70"/>
      <c r="J191" s="70"/>
      <c r="K191" s="70"/>
      <c r="L191" s="70"/>
      <c r="M191" s="70"/>
      <c r="N191" s="70"/>
      <c r="O191" s="70"/>
      <c r="P191" s="70"/>
      <c r="Q191" s="70"/>
      <c r="R191" s="70"/>
      <c r="S191" s="70"/>
      <c r="T191" s="70"/>
    </row>
    <row r="192" spans="2:20" ht="15" customHeight="1" x14ac:dyDescent="0.2">
      <c r="B192" s="70"/>
      <c r="C192" s="70"/>
      <c r="D192" s="70"/>
      <c r="E192" s="70"/>
      <c r="F192" s="70"/>
      <c r="G192" s="70"/>
      <c r="H192" s="70"/>
      <c r="I192" s="70"/>
      <c r="J192" s="70"/>
      <c r="K192" s="70"/>
      <c r="L192" s="70"/>
      <c r="M192" s="70"/>
      <c r="N192" s="70"/>
      <c r="O192" s="70"/>
      <c r="P192" s="70"/>
      <c r="Q192" s="70"/>
      <c r="R192" s="70"/>
      <c r="S192" s="70"/>
      <c r="T192" s="70"/>
    </row>
    <row r="193" spans="2:20" ht="15" customHeight="1" x14ac:dyDescent="0.2">
      <c r="B193" s="70"/>
      <c r="C193" s="70"/>
      <c r="D193" s="70"/>
      <c r="E193" s="70"/>
      <c r="F193" s="70"/>
      <c r="G193" s="70"/>
      <c r="H193" s="70"/>
      <c r="I193" s="70"/>
      <c r="J193" s="70"/>
      <c r="K193" s="70"/>
      <c r="L193" s="70"/>
      <c r="M193" s="70"/>
      <c r="N193" s="70"/>
      <c r="O193" s="70"/>
      <c r="P193" s="70"/>
      <c r="Q193" s="70"/>
      <c r="R193" s="70"/>
      <c r="S193" s="70"/>
      <c r="T193" s="70"/>
    </row>
    <row r="194" spans="2:20" ht="15" customHeight="1" x14ac:dyDescent="0.2">
      <c r="B194" s="70"/>
      <c r="C194" s="70"/>
      <c r="D194" s="70"/>
      <c r="E194" s="70"/>
      <c r="F194" s="70"/>
      <c r="G194" s="70"/>
      <c r="H194" s="70"/>
      <c r="I194" s="70"/>
      <c r="J194" s="70"/>
      <c r="K194" s="70"/>
      <c r="L194" s="70"/>
      <c r="M194" s="70"/>
      <c r="N194" s="70"/>
      <c r="O194" s="70"/>
      <c r="P194" s="70"/>
      <c r="Q194" s="70"/>
      <c r="R194" s="70"/>
      <c r="S194" s="70"/>
      <c r="T194" s="70"/>
    </row>
    <row r="195" spans="2:20" ht="15" customHeight="1" x14ac:dyDescent="0.2">
      <c r="B195" s="70"/>
      <c r="C195" s="70"/>
      <c r="D195" s="70"/>
      <c r="E195" s="70"/>
      <c r="F195" s="70"/>
      <c r="G195" s="70"/>
      <c r="H195" s="70"/>
      <c r="I195" s="70"/>
      <c r="J195" s="70"/>
      <c r="K195" s="70"/>
      <c r="L195" s="70"/>
      <c r="M195" s="70"/>
      <c r="N195" s="70"/>
      <c r="O195" s="70"/>
      <c r="P195" s="70"/>
      <c r="Q195" s="70"/>
      <c r="R195" s="70"/>
      <c r="S195" s="70"/>
      <c r="T195" s="70"/>
    </row>
    <row r="196" spans="2:20" ht="15" customHeight="1" x14ac:dyDescent="0.2">
      <c r="B196" s="70"/>
      <c r="C196" s="70"/>
      <c r="D196" s="70"/>
      <c r="E196" s="70"/>
      <c r="F196" s="70"/>
      <c r="G196" s="70"/>
      <c r="H196" s="70"/>
      <c r="I196" s="70"/>
      <c r="J196" s="70"/>
      <c r="K196" s="70"/>
      <c r="L196" s="70"/>
      <c r="M196" s="70"/>
      <c r="N196" s="70"/>
      <c r="O196" s="70"/>
      <c r="P196" s="70"/>
      <c r="Q196" s="70"/>
      <c r="R196" s="70"/>
      <c r="S196" s="70"/>
      <c r="T196" s="70"/>
    </row>
    <row r="197" spans="2:20" ht="15" customHeight="1" x14ac:dyDescent="0.2">
      <c r="B197" s="70"/>
      <c r="C197" s="70"/>
      <c r="D197" s="70"/>
      <c r="E197" s="70"/>
      <c r="F197" s="70"/>
      <c r="G197" s="70"/>
      <c r="H197" s="70"/>
      <c r="I197" s="70"/>
      <c r="J197" s="70"/>
      <c r="K197" s="70"/>
      <c r="L197" s="70"/>
      <c r="M197" s="70"/>
      <c r="N197" s="70"/>
      <c r="O197" s="70"/>
      <c r="P197" s="70"/>
      <c r="Q197" s="70"/>
      <c r="R197" s="70"/>
      <c r="S197" s="70"/>
      <c r="T197" s="70"/>
    </row>
    <row r="198" spans="2:20" ht="15" customHeight="1" x14ac:dyDescent="0.2">
      <c r="B198" s="70"/>
      <c r="C198" s="70"/>
      <c r="D198" s="70"/>
      <c r="E198" s="70"/>
      <c r="F198" s="70"/>
      <c r="G198" s="70"/>
      <c r="H198" s="70"/>
      <c r="I198" s="70"/>
      <c r="J198" s="70"/>
      <c r="K198" s="70"/>
      <c r="L198" s="70"/>
      <c r="M198" s="70"/>
      <c r="N198" s="70"/>
      <c r="O198" s="70"/>
      <c r="P198" s="70"/>
      <c r="Q198" s="70"/>
      <c r="R198" s="70"/>
      <c r="S198" s="70"/>
      <c r="T198" s="70"/>
    </row>
    <row r="199" spans="2:20" ht="15" customHeight="1" x14ac:dyDescent="0.2">
      <c r="B199" s="70"/>
      <c r="C199" s="70"/>
      <c r="D199" s="70"/>
      <c r="E199" s="70"/>
      <c r="F199" s="70"/>
      <c r="G199" s="70"/>
      <c r="H199" s="70"/>
      <c r="I199" s="70"/>
      <c r="J199" s="70"/>
      <c r="K199" s="70"/>
      <c r="L199" s="70"/>
      <c r="M199" s="70"/>
      <c r="N199" s="70"/>
      <c r="O199" s="70"/>
      <c r="P199" s="70"/>
      <c r="Q199" s="70"/>
      <c r="R199" s="70"/>
      <c r="S199" s="70"/>
      <c r="T199" s="70"/>
    </row>
    <row r="200" spans="2:20" ht="15" customHeight="1" x14ac:dyDescent="0.2">
      <c r="B200" s="70"/>
      <c r="C200" s="70"/>
      <c r="D200" s="70"/>
      <c r="E200" s="70"/>
      <c r="F200" s="70"/>
      <c r="G200" s="70"/>
      <c r="H200" s="70"/>
      <c r="I200" s="70"/>
      <c r="J200" s="70"/>
      <c r="K200" s="70"/>
      <c r="L200" s="70"/>
      <c r="M200" s="70"/>
      <c r="N200" s="70"/>
      <c r="O200" s="70"/>
      <c r="P200" s="70"/>
      <c r="Q200" s="70"/>
      <c r="R200" s="70"/>
      <c r="S200" s="70"/>
      <c r="T200" s="70"/>
    </row>
    <row r="201" spans="2:20" ht="15" customHeight="1" x14ac:dyDescent="0.2">
      <c r="B201" s="70"/>
      <c r="C201" s="70"/>
      <c r="D201" s="70"/>
      <c r="E201" s="70"/>
      <c r="F201" s="70"/>
      <c r="G201" s="70"/>
      <c r="H201" s="70"/>
      <c r="I201" s="70"/>
      <c r="J201" s="70"/>
      <c r="K201" s="70"/>
      <c r="L201" s="70"/>
      <c r="M201" s="70"/>
      <c r="N201" s="70"/>
      <c r="O201" s="70"/>
      <c r="P201" s="70"/>
      <c r="Q201" s="70"/>
      <c r="R201" s="70"/>
      <c r="S201" s="70"/>
      <c r="T201" s="70"/>
    </row>
    <row r="202" spans="2:20" ht="15" customHeight="1" x14ac:dyDescent="0.2">
      <c r="B202" s="70"/>
      <c r="C202" s="70"/>
      <c r="D202" s="70"/>
      <c r="E202" s="70"/>
      <c r="F202" s="70"/>
      <c r="G202" s="70"/>
      <c r="H202" s="70"/>
      <c r="I202" s="70"/>
      <c r="J202" s="70"/>
      <c r="K202" s="70"/>
      <c r="L202" s="70"/>
      <c r="M202" s="70"/>
      <c r="N202" s="70"/>
      <c r="O202" s="70"/>
      <c r="P202" s="70"/>
      <c r="Q202" s="70"/>
      <c r="R202" s="70"/>
      <c r="S202" s="70"/>
      <c r="T202" s="70"/>
    </row>
    <row r="203" spans="2:20" ht="15" customHeight="1" x14ac:dyDescent="0.2">
      <c r="B203" s="70"/>
      <c r="C203" s="70"/>
      <c r="D203" s="70"/>
      <c r="E203" s="70"/>
      <c r="F203" s="70"/>
      <c r="G203" s="70"/>
      <c r="H203" s="70"/>
      <c r="I203" s="70"/>
      <c r="J203" s="70"/>
      <c r="K203" s="70"/>
      <c r="L203" s="70"/>
      <c r="M203" s="70"/>
      <c r="N203" s="70"/>
      <c r="O203" s="70"/>
      <c r="P203" s="70"/>
      <c r="Q203" s="70"/>
      <c r="R203" s="70"/>
      <c r="S203" s="70"/>
      <c r="T203" s="70"/>
    </row>
    <row r="204" spans="2:20" ht="15" customHeight="1" x14ac:dyDescent="0.2">
      <c r="B204" s="70"/>
      <c r="C204" s="70"/>
      <c r="D204" s="70"/>
      <c r="E204" s="70"/>
      <c r="F204" s="70"/>
      <c r="G204" s="70"/>
      <c r="H204" s="70"/>
      <c r="I204" s="70"/>
      <c r="J204" s="70"/>
      <c r="K204" s="70"/>
      <c r="L204" s="70"/>
      <c r="M204" s="70"/>
      <c r="N204" s="70"/>
      <c r="O204" s="70"/>
      <c r="P204" s="70"/>
      <c r="Q204" s="70"/>
      <c r="R204" s="70"/>
      <c r="S204" s="70"/>
      <c r="T204" s="70"/>
    </row>
    <row r="205" spans="2:20" ht="15" customHeight="1" x14ac:dyDescent="0.2">
      <c r="B205" s="70"/>
      <c r="C205" s="70"/>
      <c r="D205" s="70"/>
      <c r="E205" s="70"/>
      <c r="F205" s="70"/>
      <c r="G205" s="70"/>
      <c r="H205" s="70"/>
      <c r="I205" s="70"/>
      <c r="J205" s="70"/>
      <c r="K205" s="70"/>
      <c r="L205" s="70"/>
      <c r="M205" s="70"/>
      <c r="N205" s="70"/>
      <c r="O205" s="70"/>
      <c r="P205" s="70"/>
      <c r="Q205" s="70"/>
      <c r="R205" s="70"/>
      <c r="S205" s="70"/>
      <c r="T205" s="70"/>
    </row>
    <row r="206" spans="2:20" ht="15" customHeight="1" x14ac:dyDescent="0.2">
      <c r="B206" s="70"/>
      <c r="C206" s="70"/>
      <c r="D206" s="70"/>
      <c r="E206" s="70"/>
      <c r="F206" s="70"/>
      <c r="G206" s="70"/>
      <c r="H206" s="70"/>
      <c r="I206" s="70"/>
      <c r="J206" s="70"/>
      <c r="K206" s="70"/>
      <c r="L206" s="70"/>
      <c r="M206" s="70"/>
      <c r="N206" s="70"/>
      <c r="O206" s="70"/>
      <c r="P206" s="70"/>
      <c r="Q206" s="70"/>
      <c r="R206" s="70"/>
      <c r="S206" s="70"/>
      <c r="T206" s="70"/>
    </row>
    <row r="207" spans="2:20" ht="15" customHeight="1" x14ac:dyDescent="0.2">
      <c r="B207" s="70"/>
      <c r="C207" s="70"/>
      <c r="D207" s="70"/>
      <c r="E207" s="70"/>
      <c r="F207" s="70"/>
      <c r="G207" s="70"/>
      <c r="H207" s="70"/>
      <c r="I207" s="70"/>
      <c r="J207" s="70"/>
      <c r="K207" s="70"/>
      <c r="L207" s="70"/>
      <c r="M207" s="70"/>
      <c r="N207" s="70"/>
      <c r="O207" s="70"/>
      <c r="P207" s="70"/>
      <c r="Q207" s="70"/>
      <c r="R207" s="70"/>
      <c r="S207" s="70"/>
      <c r="T207" s="70"/>
    </row>
    <row r="208" spans="2:20" ht="15" customHeight="1" x14ac:dyDescent="0.2">
      <c r="B208" s="70"/>
      <c r="C208" s="70"/>
      <c r="D208" s="70"/>
      <c r="E208" s="70"/>
      <c r="F208" s="70"/>
      <c r="G208" s="70"/>
      <c r="H208" s="70"/>
      <c r="I208" s="70"/>
      <c r="J208" s="70"/>
      <c r="K208" s="70"/>
      <c r="L208" s="70"/>
      <c r="M208" s="70"/>
      <c r="N208" s="70"/>
      <c r="O208" s="70"/>
      <c r="P208" s="70"/>
      <c r="Q208" s="70"/>
      <c r="R208" s="70"/>
      <c r="S208" s="70"/>
      <c r="T208" s="70"/>
    </row>
    <row r="209" spans="2:20" ht="15" customHeight="1" x14ac:dyDescent="0.2">
      <c r="B209" s="70"/>
      <c r="C209" s="70"/>
      <c r="D209" s="70"/>
      <c r="E209" s="70"/>
      <c r="F209" s="70"/>
      <c r="G209" s="70"/>
      <c r="H209" s="70"/>
      <c r="I209" s="70"/>
      <c r="J209" s="70"/>
      <c r="K209" s="70"/>
      <c r="L209" s="70"/>
      <c r="M209" s="70"/>
      <c r="N209" s="70"/>
      <c r="O209" s="70"/>
      <c r="P209" s="70"/>
      <c r="Q209" s="70"/>
      <c r="R209" s="70"/>
      <c r="S209" s="70"/>
      <c r="T209" s="70"/>
    </row>
    <row r="210" spans="2:20" ht="15" customHeight="1" x14ac:dyDescent="0.2">
      <c r="B210" s="70"/>
      <c r="C210" s="70"/>
      <c r="D210" s="70"/>
      <c r="E210" s="70"/>
      <c r="F210" s="70"/>
      <c r="G210" s="70"/>
      <c r="H210" s="70"/>
      <c r="I210" s="70"/>
      <c r="J210" s="70"/>
      <c r="K210" s="70"/>
      <c r="L210" s="70"/>
      <c r="M210" s="70"/>
      <c r="N210" s="70"/>
      <c r="O210" s="70"/>
      <c r="P210" s="70"/>
      <c r="Q210" s="70"/>
      <c r="R210" s="70"/>
      <c r="S210" s="70"/>
      <c r="T210" s="70"/>
    </row>
    <row r="211" spans="2:20" ht="15" customHeight="1" x14ac:dyDescent="0.2">
      <c r="B211" s="70"/>
      <c r="C211" s="70"/>
      <c r="D211" s="70"/>
      <c r="E211" s="70"/>
      <c r="F211" s="70"/>
      <c r="G211" s="70"/>
      <c r="H211" s="70"/>
      <c r="I211" s="70"/>
      <c r="J211" s="70"/>
      <c r="K211" s="70"/>
      <c r="L211" s="70"/>
      <c r="M211" s="70"/>
      <c r="N211" s="70"/>
      <c r="O211" s="70"/>
      <c r="P211" s="70"/>
      <c r="Q211" s="70"/>
      <c r="R211" s="70"/>
      <c r="S211" s="70"/>
      <c r="T211" s="70"/>
    </row>
    <row r="212" spans="2:20" ht="15" customHeight="1" x14ac:dyDescent="0.2">
      <c r="B212" s="70"/>
      <c r="C212" s="70"/>
      <c r="D212" s="70"/>
      <c r="E212" s="70"/>
      <c r="F212" s="70"/>
      <c r="G212" s="70"/>
      <c r="H212" s="70"/>
      <c r="I212" s="70"/>
      <c r="J212" s="70"/>
      <c r="K212" s="70"/>
      <c r="L212" s="70"/>
      <c r="M212" s="70"/>
      <c r="N212" s="70"/>
      <c r="O212" s="70"/>
      <c r="P212" s="70"/>
      <c r="Q212" s="70"/>
      <c r="R212" s="70"/>
      <c r="S212" s="70"/>
      <c r="T212" s="70"/>
    </row>
    <row r="213" spans="2:20" ht="15" customHeight="1" x14ac:dyDescent="0.2">
      <c r="B213" s="70"/>
      <c r="C213" s="70"/>
      <c r="D213" s="70"/>
      <c r="E213" s="70"/>
      <c r="F213" s="70"/>
      <c r="G213" s="70"/>
      <c r="H213" s="70"/>
      <c r="I213" s="70"/>
      <c r="J213" s="70"/>
      <c r="K213" s="70"/>
      <c r="L213" s="70"/>
      <c r="M213" s="70"/>
      <c r="N213" s="70"/>
      <c r="O213" s="70"/>
      <c r="P213" s="70"/>
      <c r="Q213" s="70"/>
      <c r="R213" s="70"/>
      <c r="S213" s="70"/>
      <c r="T213" s="70"/>
    </row>
    <row r="214" spans="2:20" ht="15" customHeight="1" x14ac:dyDescent="0.2">
      <c r="B214" s="70"/>
      <c r="C214" s="70"/>
      <c r="D214" s="70"/>
      <c r="E214" s="70"/>
      <c r="F214" s="70"/>
      <c r="G214" s="70"/>
      <c r="H214" s="70"/>
      <c r="I214" s="70"/>
      <c r="J214" s="70"/>
      <c r="K214" s="70"/>
      <c r="L214" s="70"/>
      <c r="M214" s="70"/>
      <c r="N214" s="70"/>
      <c r="O214" s="70"/>
      <c r="P214" s="70"/>
      <c r="Q214" s="70"/>
      <c r="R214" s="70"/>
      <c r="S214" s="70"/>
      <c r="T214" s="70"/>
    </row>
    <row r="215" spans="2:20" ht="15" customHeight="1" x14ac:dyDescent="0.2">
      <c r="B215" s="70"/>
      <c r="C215" s="70"/>
      <c r="D215" s="70"/>
      <c r="E215" s="70"/>
      <c r="F215" s="70"/>
      <c r="G215" s="70"/>
      <c r="H215" s="70"/>
      <c r="I215" s="70"/>
      <c r="J215" s="70"/>
      <c r="K215" s="70"/>
      <c r="L215" s="70"/>
      <c r="M215" s="70"/>
      <c r="N215" s="70"/>
      <c r="O215" s="70"/>
      <c r="P215" s="70"/>
      <c r="Q215" s="70"/>
      <c r="R215" s="70"/>
      <c r="S215" s="70"/>
      <c r="T215" s="70"/>
    </row>
    <row r="216" spans="2:20" ht="15" customHeight="1" x14ac:dyDescent="0.2">
      <c r="B216" s="70"/>
      <c r="C216" s="70"/>
      <c r="D216" s="70"/>
      <c r="E216" s="70"/>
      <c r="F216" s="70"/>
      <c r="G216" s="70"/>
      <c r="H216" s="70"/>
      <c r="I216" s="70"/>
      <c r="J216" s="70"/>
      <c r="K216" s="70"/>
      <c r="L216" s="70"/>
      <c r="M216" s="70"/>
      <c r="N216" s="70"/>
      <c r="O216" s="70"/>
      <c r="P216" s="70"/>
      <c r="Q216" s="70"/>
      <c r="R216" s="70"/>
      <c r="S216" s="70"/>
      <c r="T216" s="70"/>
    </row>
    <row r="217" spans="2:20" ht="15" customHeight="1" x14ac:dyDescent="0.2">
      <c r="B217" s="70"/>
      <c r="C217" s="70"/>
      <c r="D217" s="70"/>
      <c r="E217" s="70"/>
      <c r="F217" s="70"/>
      <c r="G217" s="70"/>
      <c r="H217" s="70"/>
      <c r="I217" s="70"/>
      <c r="J217" s="70"/>
      <c r="K217" s="70"/>
      <c r="L217" s="70"/>
      <c r="M217" s="70"/>
      <c r="N217" s="70"/>
      <c r="O217" s="70"/>
      <c r="P217" s="70"/>
      <c r="Q217" s="70"/>
      <c r="R217" s="70"/>
      <c r="S217" s="70"/>
      <c r="T217" s="70"/>
    </row>
    <row r="218" spans="2:20" ht="15" customHeight="1" x14ac:dyDescent="0.2">
      <c r="B218" s="70"/>
      <c r="C218" s="70"/>
      <c r="D218" s="70"/>
      <c r="E218" s="70"/>
      <c r="F218" s="70"/>
      <c r="G218" s="70"/>
      <c r="H218" s="70"/>
      <c r="I218" s="70"/>
      <c r="J218" s="70"/>
      <c r="K218" s="70"/>
      <c r="L218" s="70"/>
      <c r="M218" s="70"/>
      <c r="N218" s="70"/>
      <c r="O218" s="70"/>
      <c r="P218" s="70"/>
      <c r="Q218" s="70"/>
      <c r="R218" s="70"/>
      <c r="S218" s="70"/>
      <c r="T218" s="70"/>
    </row>
    <row r="219" spans="2:20" ht="15" customHeight="1" x14ac:dyDescent="0.2">
      <c r="B219" s="70"/>
      <c r="C219" s="70"/>
      <c r="D219" s="70"/>
      <c r="E219" s="70"/>
      <c r="F219" s="70"/>
      <c r="G219" s="70"/>
      <c r="H219" s="70"/>
      <c r="I219" s="70"/>
      <c r="J219" s="70"/>
      <c r="K219" s="70"/>
      <c r="L219" s="70"/>
      <c r="M219" s="70"/>
      <c r="N219" s="70"/>
      <c r="O219" s="70"/>
      <c r="P219" s="70"/>
      <c r="Q219" s="70"/>
      <c r="R219" s="70"/>
      <c r="S219" s="70"/>
      <c r="T219" s="70"/>
    </row>
    <row r="220" spans="2:20" ht="15" customHeight="1" x14ac:dyDescent="0.2">
      <c r="B220" s="70"/>
      <c r="C220" s="70"/>
      <c r="D220" s="70"/>
      <c r="E220" s="70"/>
      <c r="F220" s="70"/>
      <c r="G220" s="70"/>
      <c r="H220" s="70"/>
      <c r="I220" s="70"/>
      <c r="J220" s="70"/>
      <c r="K220" s="70"/>
      <c r="L220" s="70"/>
      <c r="M220" s="70"/>
      <c r="N220" s="70"/>
      <c r="O220" s="70"/>
      <c r="P220" s="70"/>
      <c r="Q220" s="70"/>
      <c r="R220" s="70"/>
      <c r="S220" s="70"/>
      <c r="T220" s="70"/>
    </row>
    <row r="221" spans="2:20" ht="15" customHeight="1" x14ac:dyDescent="0.2">
      <c r="B221" s="70"/>
      <c r="C221" s="70"/>
      <c r="D221" s="70"/>
      <c r="E221" s="70"/>
      <c r="F221" s="70"/>
      <c r="G221" s="70"/>
      <c r="H221" s="70"/>
      <c r="I221" s="70"/>
      <c r="J221" s="70"/>
      <c r="K221" s="70"/>
      <c r="L221" s="70"/>
      <c r="M221" s="70"/>
      <c r="N221" s="70"/>
      <c r="O221" s="70"/>
      <c r="P221" s="70"/>
      <c r="Q221" s="70"/>
      <c r="R221" s="70"/>
      <c r="S221" s="70"/>
      <c r="T221" s="70"/>
    </row>
    <row r="222" spans="2:20" ht="15" customHeight="1" x14ac:dyDescent="0.2">
      <c r="B222" s="70"/>
      <c r="C222" s="70"/>
      <c r="D222" s="70"/>
      <c r="E222" s="70"/>
      <c r="F222" s="70"/>
      <c r="G222" s="70"/>
      <c r="H222" s="70"/>
      <c r="I222" s="70"/>
      <c r="J222" s="70"/>
      <c r="K222" s="70"/>
      <c r="L222" s="70"/>
      <c r="M222" s="70"/>
      <c r="N222" s="70"/>
      <c r="O222" s="70"/>
      <c r="P222" s="70"/>
      <c r="Q222" s="70"/>
      <c r="R222" s="70"/>
      <c r="S222" s="70"/>
      <c r="T222" s="70"/>
    </row>
    <row r="223" spans="2:20" ht="15" customHeight="1" x14ac:dyDescent="0.2">
      <c r="B223" s="70"/>
      <c r="C223" s="70"/>
      <c r="D223" s="70"/>
      <c r="E223" s="70"/>
      <c r="F223" s="70"/>
      <c r="G223" s="70"/>
      <c r="H223" s="70"/>
      <c r="I223" s="70"/>
      <c r="J223" s="70"/>
      <c r="K223" s="70"/>
      <c r="L223" s="70"/>
      <c r="M223" s="70"/>
      <c r="N223" s="70"/>
      <c r="O223" s="70"/>
      <c r="P223" s="70"/>
      <c r="Q223" s="70"/>
      <c r="R223" s="70"/>
      <c r="S223" s="70"/>
      <c r="T223" s="70"/>
    </row>
    <row r="224" spans="2:20" ht="15" customHeight="1" x14ac:dyDescent="0.2">
      <c r="B224" s="70"/>
      <c r="C224" s="70"/>
      <c r="D224" s="70"/>
      <c r="E224" s="70"/>
      <c r="F224" s="70"/>
      <c r="G224" s="70"/>
      <c r="H224" s="70"/>
      <c r="I224" s="70"/>
      <c r="J224" s="70"/>
      <c r="K224" s="70"/>
      <c r="L224" s="70"/>
      <c r="M224" s="70"/>
      <c r="N224" s="70"/>
      <c r="O224" s="70"/>
      <c r="P224" s="70"/>
      <c r="Q224" s="70"/>
      <c r="R224" s="70"/>
      <c r="S224" s="70"/>
      <c r="T224" s="70"/>
    </row>
    <row r="225" spans="2:20" ht="15" customHeight="1" x14ac:dyDescent="0.2">
      <c r="B225" s="70"/>
      <c r="C225" s="70"/>
      <c r="D225" s="70"/>
      <c r="E225" s="70"/>
      <c r="F225" s="70"/>
      <c r="G225" s="70"/>
      <c r="H225" s="70"/>
      <c r="I225" s="70"/>
      <c r="J225" s="70"/>
      <c r="K225" s="70"/>
      <c r="L225" s="70"/>
      <c r="M225" s="70"/>
      <c r="N225" s="70"/>
      <c r="O225" s="70"/>
      <c r="P225" s="70"/>
      <c r="Q225" s="70"/>
      <c r="R225" s="70"/>
      <c r="S225" s="70"/>
      <c r="T225" s="70"/>
    </row>
    <row r="226" spans="2:20" ht="15" customHeight="1" x14ac:dyDescent="0.2">
      <c r="B226" s="70"/>
      <c r="C226" s="70"/>
      <c r="D226" s="70"/>
      <c r="E226" s="70"/>
      <c r="F226" s="70"/>
      <c r="G226" s="70"/>
      <c r="H226" s="70"/>
      <c r="I226" s="70"/>
      <c r="J226" s="70"/>
      <c r="K226" s="70"/>
      <c r="L226" s="70"/>
      <c r="M226" s="70"/>
      <c r="N226" s="70"/>
      <c r="O226" s="70"/>
      <c r="P226" s="70"/>
      <c r="Q226" s="70"/>
      <c r="R226" s="70"/>
      <c r="S226" s="70"/>
      <c r="T226" s="70"/>
    </row>
    <row r="227" spans="2:20" ht="15" customHeight="1" x14ac:dyDescent="0.2">
      <c r="B227" s="70"/>
      <c r="C227" s="70"/>
      <c r="D227" s="70"/>
      <c r="E227" s="70"/>
      <c r="F227" s="70"/>
      <c r="G227" s="70"/>
      <c r="H227" s="70"/>
      <c r="I227" s="70"/>
      <c r="J227" s="70"/>
      <c r="K227" s="70"/>
      <c r="L227" s="70"/>
      <c r="M227" s="70"/>
      <c r="N227" s="70"/>
      <c r="O227" s="70"/>
      <c r="P227" s="70"/>
      <c r="Q227" s="70"/>
      <c r="R227" s="70"/>
      <c r="S227" s="70"/>
      <c r="T227" s="70"/>
    </row>
    <row r="228" spans="2:20" ht="15" customHeight="1" x14ac:dyDescent="0.2">
      <c r="B228" s="70"/>
      <c r="C228" s="70"/>
      <c r="D228" s="70"/>
      <c r="E228" s="70"/>
      <c r="F228" s="70"/>
      <c r="G228" s="70"/>
      <c r="H228" s="70"/>
      <c r="I228" s="70"/>
      <c r="J228" s="70"/>
      <c r="K228" s="70"/>
      <c r="L228" s="70"/>
      <c r="M228" s="70"/>
      <c r="N228" s="70"/>
      <c r="O228" s="70"/>
      <c r="P228" s="70"/>
      <c r="Q228" s="70"/>
      <c r="R228" s="70"/>
      <c r="S228" s="70"/>
      <c r="T228" s="70"/>
    </row>
    <row r="229" spans="2:20" ht="15" customHeight="1" x14ac:dyDescent="0.2">
      <c r="B229" s="70"/>
      <c r="C229" s="70"/>
      <c r="D229" s="70"/>
      <c r="E229" s="70"/>
      <c r="F229" s="70"/>
      <c r="G229" s="70"/>
      <c r="H229" s="70"/>
      <c r="I229" s="70"/>
      <c r="J229" s="70"/>
      <c r="K229" s="70"/>
      <c r="L229" s="70"/>
      <c r="M229" s="70"/>
      <c r="N229" s="70"/>
      <c r="O229" s="70"/>
      <c r="P229" s="70"/>
      <c r="Q229" s="70"/>
      <c r="R229" s="70"/>
      <c r="S229" s="70"/>
      <c r="T229" s="70"/>
    </row>
    <row r="230" spans="2:20" ht="15" customHeight="1" x14ac:dyDescent="0.2">
      <c r="B230" s="70"/>
      <c r="C230" s="70"/>
      <c r="D230" s="70"/>
      <c r="E230" s="70"/>
      <c r="F230" s="70"/>
      <c r="G230" s="70"/>
      <c r="H230" s="70"/>
      <c r="I230" s="70"/>
      <c r="J230" s="70"/>
      <c r="K230" s="70"/>
      <c r="L230" s="70"/>
      <c r="M230" s="70"/>
      <c r="N230" s="70"/>
      <c r="O230" s="70"/>
      <c r="P230" s="70"/>
      <c r="Q230" s="70"/>
      <c r="R230" s="70"/>
      <c r="S230" s="70"/>
      <c r="T230" s="70"/>
    </row>
    <row r="231" spans="2:20" ht="15" customHeight="1" x14ac:dyDescent="0.2">
      <c r="B231" s="70"/>
      <c r="C231" s="70"/>
      <c r="D231" s="70"/>
      <c r="E231" s="70"/>
      <c r="F231" s="70"/>
      <c r="G231" s="70"/>
      <c r="H231" s="70"/>
      <c r="I231" s="70"/>
      <c r="J231" s="70"/>
      <c r="K231" s="70"/>
      <c r="L231" s="70"/>
      <c r="M231" s="70"/>
      <c r="N231" s="70"/>
      <c r="O231" s="70"/>
      <c r="P231" s="70"/>
      <c r="Q231" s="70"/>
      <c r="R231" s="70"/>
      <c r="S231" s="70"/>
      <c r="T231" s="70"/>
    </row>
  </sheetData>
  <sheetProtection password="EC9F" sheet="1" objects="1" scenarios="1" selectLockedCells="1"/>
  <mergeCells count="325">
    <mergeCell ref="O162:T164"/>
    <mergeCell ref="C115:P116"/>
    <mergeCell ref="O161:T161"/>
    <mergeCell ref="O48:T48"/>
    <mergeCell ref="O58:T60"/>
    <mergeCell ref="O61:T61"/>
    <mergeCell ref="O71:T73"/>
    <mergeCell ref="O74:T74"/>
    <mergeCell ref="C24:P25"/>
    <mergeCell ref="Q24:T25"/>
    <mergeCell ref="O110:T112"/>
    <mergeCell ref="O113:T113"/>
    <mergeCell ref="B1:P1"/>
    <mergeCell ref="B2:Q2"/>
    <mergeCell ref="B3:Q3"/>
    <mergeCell ref="B4:Q4"/>
    <mergeCell ref="B5:P5"/>
    <mergeCell ref="B7:T7"/>
    <mergeCell ref="B8:T8"/>
    <mergeCell ref="B10:F10"/>
    <mergeCell ref="G10:T10"/>
    <mergeCell ref="B14:B25"/>
    <mergeCell ref="C14:D14"/>
    <mergeCell ref="E14:J14"/>
    <mergeCell ref="K14:L14"/>
    <mergeCell ref="M14:R14"/>
    <mergeCell ref="S14:T14"/>
    <mergeCell ref="C15:D15"/>
    <mergeCell ref="E15:J15"/>
    <mergeCell ref="K15:L15"/>
    <mergeCell ref="M15:R15"/>
    <mergeCell ref="S15:T15"/>
    <mergeCell ref="C16:N16"/>
    <mergeCell ref="O16:P16"/>
    <mergeCell ref="Q16:R16"/>
    <mergeCell ref="S16:T16"/>
    <mergeCell ref="C17:N22"/>
    <mergeCell ref="O17:P17"/>
    <mergeCell ref="Q17:R17"/>
    <mergeCell ref="S17:T17"/>
    <mergeCell ref="O18:T18"/>
    <mergeCell ref="C23:P23"/>
    <mergeCell ref="O22:T22"/>
    <mergeCell ref="Q23:T23"/>
    <mergeCell ref="O19:T21"/>
    <mergeCell ref="B27:B38"/>
    <mergeCell ref="C27:D27"/>
    <mergeCell ref="E27:J27"/>
    <mergeCell ref="K27:L27"/>
    <mergeCell ref="M27:R27"/>
    <mergeCell ref="S27:T27"/>
    <mergeCell ref="C28:D28"/>
    <mergeCell ref="E28:J28"/>
    <mergeCell ref="K28:L28"/>
    <mergeCell ref="M28:R28"/>
    <mergeCell ref="S28:T28"/>
    <mergeCell ref="C29:N29"/>
    <mergeCell ref="O29:P29"/>
    <mergeCell ref="Q29:R29"/>
    <mergeCell ref="S29:T29"/>
    <mergeCell ref="C30:N35"/>
    <mergeCell ref="O30:P30"/>
    <mergeCell ref="Q30:R30"/>
    <mergeCell ref="S30:T30"/>
    <mergeCell ref="O31:T31"/>
    <mergeCell ref="C36:P36"/>
    <mergeCell ref="Q36:T36"/>
    <mergeCell ref="C37:P38"/>
    <mergeCell ref="Q37:T38"/>
    <mergeCell ref="B40:B51"/>
    <mergeCell ref="C40:D40"/>
    <mergeCell ref="E40:J40"/>
    <mergeCell ref="K40:L40"/>
    <mergeCell ref="M40:R40"/>
    <mergeCell ref="S40:T40"/>
    <mergeCell ref="C41:D41"/>
    <mergeCell ref="E41:J41"/>
    <mergeCell ref="K41:L41"/>
    <mergeCell ref="M41:R41"/>
    <mergeCell ref="S41:T41"/>
    <mergeCell ref="C42:N42"/>
    <mergeCell ref="O42:P42"/>
    <mergeCell ref="Q42:R42"/>
    <mergeCell ref="S42:T42"/>
    <mergeCell ref="C43:N48"/>
    <mergeCell ref="O43:P43"/>
    <mergeCell ref="Q43:R43"/>
    <mergeCell ref="S43:T43"/>
    <mergeCell ref="O44:T44"/>
    <mergeCell ref="C49:P49"/>
    <mergeCell ref="Q49:T49"/>
    <mergeCell ref="C50:P51"/>
    <mergeCell ref="Q50:T51"/>
    <mergeCell ref="B53:B64"/>
    <mergeCell ref="C53:D53"/>
    <mergeCell ref="E53:J53"/>
    <mergeCell ref="K53:L53"/>
    <mergeCell ref="M53:R53"/>
    <mergeCell ref="S53:T53"/>
    <mergeCell ref="C54:D54"/>
    <mergeCell ref="E54:J54"/>
    <mergeCell ref="K54:L54"/>
    <mergeCell ref="M54:R54"/>
    <mergeCell ref="S54:T54"/>
    <mergeCell ref="C55:N55"/>
    <mergeCell ref="O55:P55"/>
    <mergeCell ref="Q55:R55"/>
    <mergeCell ref="S55:T55"/>
    <mergeCell ref="C56:N61"/>
    <mergeCell ref="O56:P56"/>
    <mergeCell ref="Q56:R56"/>
    <mergeCell ref="S56:T56"/>
    <mergeCell ref="O57:T57"/>
    <mergeCell ref="C62:P62"/>
    <mergeCell ref="Q62:T62"/>
    <mergeCell ref="C63:P64"/>
    <mergeCell ref="Q63:T64"/>
    <mergeCell ref="B66:B77"/>
    <mergeCell ref="C66:D66"/>
    <mergeCell ref="E66:J66"/>
    <mergeCell ref="K66:L66"/>
    <mergeCell ref="M66:R66"/>
    <mergeCell ref="S66:T66"/>
    <mergeCell ref="C67:D67"/>
    <mergeCell ref="E67:J67"/>
    <mergeCell ref="K67:L67"/>
    <mergeCell ref="M67:R67"/>
    <mergeCell ref="S67:T67"/>
    <mergeCell ref="C68:N68"/>
    <mergeCell ref="O68:P68"/>
    <mergeCell ref="Q68:R68"/>
    <mergeCell ref="S68:T68"/>
    <mergeCell ref="C69:N74"/>
    <mergeCell ref="O69:P69"/>
    <mergeCell ref="Q69:R69"/>
    <mergeCell ref="S69:T69"/>
    <mergeCell ref="O70:T70"/>
    <mergeCell ref="C75:P75"/>
    <mergeCell ref="Q75:T75"/>
    <mergeCell ref="C76:P77"/>
    <mergeCell ref="Q76:T77"/>
    <mergeCell ref="B79:B90"/>
    <mergeCell ref="C79:D79"/>
    <mergeCell ref="E79:J79"/>
    <mergeCell ref="K79:L79"/>
    <mergeCell ref="M79:R79"/>
    <mergeCell ref="S79:T79"/>
    <mergeCell ref="C80:D80"/>
    <mergeCell ref="E80:J80"/>
    <mergeCell ref="K80:L80"/>
    <mergeCell ref="M80:R80"/>
    <mergeCell ref="S80:T80"/>
    <mergeCell ref="C81:N81"/>
    <mergeCell ref="O81:P81"/>
    <mergeCell ref="Q81:R81"/>
    <mergeCell ref="S81:T81"/>
    <mergeCell ref="C82:N87"/>
    <mergeCell ref="O82:P82"/>
    <mergeCell ref="Q82:R82"/>
    <mergeCell ref="S82:T82"/>
    <mergeCell ref="O83:T83"/>
    <mergeCell ref="C88:P88"/>
    <mergeCell ref="Q88:T88"/>
    <mergeCell ref="C89:P90"/>
    <mergeCell ref="Q89:T90"/>
    <mergeCell ref="B92:B103"/>
    <mergeCell ref="C92:D92"/>
    <mergeCell ref="E92:J92"/>
    <mergeCell ref="K92:L92"/>
    <mergeCell ref="M92:R92"/>
    <mergeCell ref="S92:T92"/>
    <mergeCell ref="C93:D93"/>
    <mergeCell ref="E93:J93"/>
    <mergeCell ref="K93:L93"/>
    <mergeCell ref="M93:R93"/>
    <mergeCell ref="S93:T93"/>
    <mergeCell ref="C94:N94"/>
    <mergeCell ref="O94:P94"/>
    <mergeCell ref="Q94:R94"/>
    <mergeCell ref="S94:T94"/>
    <mergeCell ref="C95:N100"/>
    <mergeCell ref="O97:T99"/>
    <mergeCell ref="O100:T100"/>
    <mergeCell ref="Q101:T101"/>
    <mergeCell ref="C102:P103"/>
    <mergeCell ref="Q102:T103"/>
    <mergeCell ref="B105:B116"/>
    <mergeCell ref="C105:D105"/>
    <mergeCell ref="E105:J105"/>
    <mergeCell ref="K105:L105"/>
    <mergeCell ref="M105:R105"/>
    <mergeCell ref="S105:T105"/>
    <mergeCell ref="C106:D106"/>
    <mergeCell ref="E106:J106"/>
    <mergeCell ref="K106:L106"/>
    <mergeCell ref="M106:R106"/>
    <mergeCell ref="S106:T106"/>
    <mergeCell ref="C107:N107"/>
    <mergeCell ref="O107:P107"/>
    <mergeCell ref="Q107:R107"/>
    <mergeCell ref="S107:T107"/>
    <mergeCell ref="C108:N113"/>
    <mergeCell ref="O108:P108"/>
    <mergeCell ref="Q108:R108"/>
    <mergeCell ref="S108:T108"/>
    <mergeCell ref="O109:T109"/>
    <mergeCell ref="C114:P114"/>
    <mergeCell ref="Q114:T114"/>
    <mergeCell ref="B118:B129"/>
    <mergeCell ref="C118:D118"/>
    <mergeCell ref="E118:J118"/>
    <mergeCell ref="K118:L118"/>
    <mergeCell ref="M118:R118"/>
    <mergeCell ref="S118:T118"/>
    <mergeCell ref="C119:D119"/>
    <mergeCell ref="E119:J119"/>
    <mergeCell ref="K119:L119"/>
    <mergeCell ref="M119:R119"/>
    <mergeCell ref="S119:T119"/>
    <mergeCell ref="C120:N120"/>
    <mergeCell ref="O120:P120"/>
    <mergeCell ref="Q120:R120"/>
    <mergeCell ref="S120:T120"/>
    <mergeCell ref="C121:N126"/>
    <mergeCell ref="O121:P121"/>
    <mergeCell ref="Q121:R121"/>
    <mergeCell ref="S121:T121"/>
    <mergeCell ref="O122:T122"/>
    <mergeCell ref="C127:P127"/>
    <mergeCell ref="Q127:T127"/>
    <mergeCell ref="O123:T125"/>
    <mergeCell ref="O126:T126"/>
    <mergeCell ref="B131:B142"/>
    <mergeCell ref="C131:D131"/>
    <mergeCell ref="E131:J131"/>
    <mergeCell ref="K131:L131"/>
    <mergeCell ref="M131:R131"/>
    <mergeCell ref="S131:T131"/>
    <mergeCell ref="C132:D132"/>
    <mergeCell ref="E132:J132"/>
    <mergeCell ref="K132:L132"/>
    <mergeCell ref="M132:R132"/>
    <mergeCell ref="S132:T132"/>
    <mergeCell ref="C133:N133"/>
    <mergeCell ref="O133:P133"/>
    <mergeCell ref="Q133:R133"/>
    <mergeCell ref="S133:T133"/>
    <mergeCell ref="C134:N139"/>
    <mergeCell ref="O134:P134"/>
    <mergeCell ref="Q134:R134"/>
    <mergeCell ref="S134:T134"/>
    <mergeCell ref="O135:T135"/>
    <mergeCell ref="C140:P140"/>
    <mergeCell ref="O136:T138"/>
    <mergeCell ref="O139:T139"/>
    <mergeCell ref="B144:B155"/>
    <mergeCell ref="C144:D144"/>
    <mergeCell ref="E144:J144"/>
    <mergeCell ref="K144:L144"/>
    <mergeCell ref="M144:R144"/>
    <mergeCell ref="S144:T144"/>
    <mergeCell ref="C145:D145"/>
    <mergeCell ref="E145:J145"/>
    <mergeCell ref="K145:L145"/>
    <mergeCell ref="M145:R145"/>
    <mergeCell ref="S145:T145"/>
    <mergeCell ref="C146:N146"/>
    <mergeCell ref="O146:P146"/>
    <mergeCell ref="Q146:R146"/>
    <mergeCell ref="S146:T146"/>
    <mergeCell ref="C147:N152"/>
    <mergeCell ref="O147:P147"/>
    <mergeCell ref="Q147:R147"/>
    <mergeCell ref="S147:T147"/>
    <mergeCell ref="O148:T148"/>
    <mergeCell ref="O149:T151"/>
    <mergeCell ref="O152:T152"/>
    <mergeCell ref="B157:B168"/>
    <mergeCell ref="C157:D157"/>
    <mergeCell ref="E157:J157"/>
    <mergeCell ref="K157:L157"/>
    <mergeCell ref="M157:R157"/>
    <mergeCell ref="S157:T157"/>
    <mergeCell ref="C158:D158"/>
    <mergeCell ref="E158:J158"/>
    <mergeCell ref="K158:L158"/>
    <mergeCell ref="M158:R158"/>
    <mergeCell ref="S158:T158"/>
    <mergeCell ref="C159:N159"/>
    <mergeCell ref="O159:P159"/>
    <mergeCell ref="Q159:R159"/>
    <mergeCell ref="S159:T159"/>
    <mergeCell ref="C166:P166"/>
    <mergeCell ref="Q166:T166"/>
    <mergeCell ref="C167:P168"/>
    <mergeCell ref="Q167:T168"/>
    <mergeCell ref="C160:N165"/>
    <mergeCell ref="O165:T165"/>
    <mergeCell ref="O160:P160"/>
    <mergeCell ref="Q160:R160"/>
    <mergeCell ref="S160:T160"/>
    <mergeCell ref="N11:O11"/>
    <mergeCell ref="J11:M11"/>
    <mergeCell ref="P11:Q11"/>
    <mergeCell ref="C153:P153"/>
    <mergeCell ref="Q153:T153"/>
    <mergeCell ref="C154:P155"/>
    <mergeCell ref="Q154:T155"/>
    <mergeCell ref="Q140:T140"/>
    <mergeCell ref="C141:P142"/>
    <mergeCell ref="Q141:T142"/>
    <mergeCell ref="C128:P129"/>
    <mergeCell ref="Q128:T129"/>
    <mergeCell ref="Q115:T116"/>
    <mergeCell ref="O95:P95"/>
    <mergeCell ref="Q95:R95"/>
    <mergeCell ref="S95:T95"/>
    <mergeCell ref="O96:T96"/>
    <mergeCell ref="C101:P101"/>
    <mergeCell ref="O84:T86"/>
    <mergeCell ref="O87:T87"/>
    <mergeCell ref="G12:T12"/>
    <mergeCell ref="O32:T34"/>
    <mergeCell ref="O35:T35"/>
    <mergeCell ref="O45:T47"/>
  </mergeCells>
  <conditionalFormatting sqref="J11:M11 P11:Q11">
    <cfRule type="containsErrors" dxfId="0" priority="1">
      <formula>ISERROR(J11)</formula>
    </cfRule>
  </conditionalFormatting>
  <dataValidations count="5">
    <dataValidation type="list" allowBlank="1" showInputMessage="1" showErrorMessage="1" sqref="Q115:T116 Q141:T142 Q37:T38 Q128:T129 Q50:T51 Q102:T103 Q63:T64 Q24:T25 Q76:T77 Q154:T155 Q89:T90 Q167:T168" xr:uid="{00000000-0002-0000-0800-000000000000}">
      <formula1>$Z$1:$Z$2</formula1>
    </dataValidation>
    <dataValidation type="list" allowBlank="1" showInputMessage="1" showErrorMessage="1" sqref="O17:P17 O108:P108 O82:P82 O121:P121 O134:P134 O95:P95 O147:P147 O30:P30 O43:P43 O56:P56 O69:P69 O160:P160" xr:uid="{00000000-0002-0000-0800-000001000000}">
      <formula1>$AA$1:$AA$14</formula1>
    </dataValidation>
    <dataValidation type="list" allowBlank="1" showInputMessage="1" showErrorMessage="1" sqref="C15:D15 C106:D106 C119:D119 C132:D132 C93:D93 C145:D145 C28:D28 C41:D41 C54:D54 C67:D67 C80:D80 C158:D158" xr:uid="{00000000-0002-0000-0800-000002000000}">
      <formula1>Reason</formula1>
    </dataValidation>
    <dataValidation type="list" allowBlank="1" showInputMessage="1" showErrorMessage="1" sqref="Q17:R17 Q108:R108 Q121:R121 Q134:R134 Q95:R95 Q147:R147 Q30:R30 Q43:R43 Q56:R56 Q69:R69 Q82:R82 Q160:R160" xr:uid="{00000000-0002-0000-0800-000003000000}">
      <formula1>INDIRECT(C15)</formula1>
    </dataValidation>
    <dataValidation type="list" allowBlank="1" showInputMessage="1" showErrorMessage="1" sqref="O19:T21 O123:T125 O136:T138 O97:T99 O149:T151 O32:T34 O45:T47 O58:T60 O71:T73 O84:T86 O110:T112 O162:T164" xr:uid="{00000000-0002-0000-0800-000004000000}">
      <formula1>"Yes,No"</formula1>
    </dataValidation>
  </dataValidations>
  <hyperlinks>
    <hyperlink ref="B8" r:id="rId1" xr:uid="{00000000-0004-0000-0800-000000000000}"/>
  </hyperlinks>
  <printOptions horizontalCentered="1"/>
  <pageMargins left="0.39000000000000007" right="0.39000000000000007" top="0.59" bottom="0.59" header="0" footer="0.16"/>
  <pageSetup paperSize="9" scale="97" fitToHeight="0" orientation="portrait"/>
  <headerFooter>
    <oddFooter>&amp;C&amp;"Verdana,Regular"&amp;9&amp;K808080Page &amp;P of &amp;N</oddFooter>
  </headerFooter>
  <rowBreaks count="3" manualBreakCount="3">
    <brk id="51" min="1" max="19" man="1"/>
    <brk id="90" min="1" max="19" man="1"/>
    <brk id="129" min="1" max="19" man="1"/>
  </rowBreaks>
  <drawing r:id="rId2"/>
  <legacyDrawing r:id="rId3"/>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37</vt:i4>
      </vt:variant>
    </vt:vector>
  </HeadingPairs>
  <TitlesOfParts>
    <vt:vector size="47" baseType="lpstr">
      <vt:lpstr>Lists</vt:lpstr>
      <vt:lpstr>Events</vt:lpstr>
      <vt:lpstr>Instructions</vt:lpstr>
      <vt:lpstr>2017_Challenge_Contribution</vt:lpstr>
      <vt:lpstr>Sheet2</vt:lpstr>
      <vt:lpstr>2020_CHAL_PLUS_Contribution</vt:lpstr>
      <vt:lpstr>2020_CHAL_Contribution</vt:lpstr>
      <vt:lpstr>2020_Chal_Internal_Use</vt:lpstr>
      <vt:lpstr>TER_Referee_report</vt:lpstr>
      <vt:lpstr>TER_Ranking_default_policy</vt:lpstr>
      <vt:lpstr>'2020_CHAL_Contribution'!Challenge_Series</vt:lpstr>
      <vt:lpstr>'2020_Chal_Internal_Use'!Challenge_Series</vt:lpstr>
      <vt:lpstr>'2020_CHAL_PLUS_Contribution'!Challenge_Series</vt:lpstr>
      <vt:lpstr>Instructions!Challenge_Series</vt:lpstr>
      <vt:lpstr>Challenge_Series</vt:lpstr>
      <vt:lpstr>Competition_Manager</vt:lpstr>
      <vt:lpstr>Default</vt:lpstr>
      <vt:lpstr>'2020_CHAL_Contribution'!Major_Series</vt:lpstr>
      <vt:lpstr>'2020_Chal_Internal_Use'!Major_Series</vt:lpstr>
      <vt:lpstr>'2020_CHAL_PLUS_Contribution'!Major_Series</vt:lpstr>
      <vt:lpstr>Instructions!Major_Series</vt:lpstr>
      <vt:lpstr>Major_Series</vt:lpstr>
      <vt:lpstr>No_Show</vt:lpstr>
      <vt:lpstr>Numbers</vt:lpstr>
      <vt:lpstr>'2017_Challenge_Contribution'!Print_Area</vt:lpstr>
      <vt:lpstr>'2020_CHAL_Contribution'!Print_Area</vt:lpstr>
      <vt:lpstr>'2020_Chal_Internal_Use'!Print_Area</vt:lpstr>
      <vt:lpstr>'2020_CHAL_PLUS_Contribution'!Print_Area</vt:lpstr>
      <vt:lpstr>Instructions!Print_Area</vt:lpstr>
      <vt:lpstr>TER_Ranking_default_policy!Print_Area</vt:lpstr>
      <vt:lpstr>TER_Referee_report!Print_Area</vt:lpstr>
      <vt:lpstr>'2020_CHAL_Contribution'!Print_Titles</vt:lpstr>
      <vt:lpstr>'2020_CHAL_PLUS_Contribution'!Print_Titles</vt:lpstr>
      <vt:lpstr>TER_Ranking_default_policy!Print_Titles</vt:lpstr>
      <vt:lpstr>TER_Referee_report!Print_Titles</vt:lpstr>
      <vt:lpstr>Reason</vt:lpstr>
      <vt:lpstr>Seeded_Player</vt:lpstr>
      <vt:lpstr>'2020_CHAL_Contribution'!Super_Series</vt:lpstr>
      <vt:lpstr>'2020_Chal_Internal_Use'!Super_Series</vt:lpstr>
      <vt:lpstr>'2020_CHAL_PLUS_Contribution'!Super_Series</vt:lpstr>
      <vt:lpstr>Instructions!Super_Series</vt:lpstr>
      <vt:lpstr>Super_Series</vt:lpstr>
      <vt:lpstr>'2020_CHAL_Contribution'!Tier</vt:lpstr>
      <vt:lpstr>'2020_Chal_Internal_Use'!Tier</vt:lpstr>
      <vt:lpstr>'2020_CHAL_PLUS_Contribution'!Tier</vt:lpstr>
      <vt:lpstr>Instructions!Tier</vt:lpstr>
      <vt:lpstr>Tier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dc:creator>
  <cp:lastModifiedBy>ITTF Asia Pacific</cp:lastModifiedBy>
  <cp:lastPrinted>2019-12-20T09:27:32Z</cp:lastPrinted>
  <dcterms:created xsi:type="dcterms:W3CDTF">2015-03-04T21:08:15Z</dcterms:created>
  <dcterms:modified xsi:type="dcterms:W3CDTF">2020-01-06T08:31:08Z</dcterms:modified>
</cp:coreProperties>
</file>