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showInkAnnotation="0" checkCompatibility="1" autoCompressPictures="0"/>
  <mc:AlternateContent xmlns:mc="http://schemas.openxmlformats.org/markup-compatibility/2006">
    <mc:Choice Requires="x15">
      <x15ac:absPath xmlns:x15ac="http://schemas.microsoft.com/office/spreadsheetml/2010/11/ac" url="/Users/barrygohyucheng/Desktop/Tokyo 2020/Competition/2020 WSQT/"/>
    </mc:Choice>
  </mc:AlternateContent>
  <xr:revisionPtr revIDLastSave="0" documentId="13_ncr:1_{961B9188-83C7-BF4E-A579-737455A08DA3}" xr6:coauthVersionLast="46" xr6:coauthVersionMax="46" xr10:uidLastSave="{00000000-0000-0000-0000-000000000000}"/>
  <workbookProtection workbookAlgorithmName="SHA-512" workbookHashValue="aPkhG3Iq8FI+Rnmu303jKB7qHC3PRvptnkXPgt6T/W9Z10Pgl9tTXi6a2RQJWWoS6ZbQjzdhmaPFl8Z7LBigrw==" workbookSaltValue="5dpMrKRY5oLkBFZ8ozLihw==" workbookSpinCount="100000" lockStructure="1"/>
  <bookViews>
    <workbookView xWindow="0" yWindow="460" windowWidth="28800" windowHeight="15860" tabRatio="706" activeTab="4"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 r:id="rId12"/>
  </externalReferences>
  <definedNames>
    <definedName name="_xlnm._FilterDatabase" localSheetId="2" hidden="1">Preliminary!#REF!</definedName>
    <definedName name="Balls">Listes!$D$2:$D$3</definedName>
    <definedName name="bd">[1]bd!$A$2:$K$21</definedName>
    <definedName name="currency">OFFSET(Listes!$I$1,1,,COUNTA(Listes!$I:$I)-1)</definedName>
    <definedName name="CurrencyList" localSheetId="0">'PLEASE FILL IN HERE FIRST!!!'!$D$45:$D$71</definedName>
    <definedName name="Events">'PLEASE FILL IN HERE FIRST!!!'!$Q$7:$Q$17</definedName>
    <definedName name="hours">OFFSET(Listes!$J$1,1,,COUNTA(Listes!$J:$J)-1)</definedName>
    <definedName name="Men´s_Singles__MS">'PLEASE FILL IN HERE FIRST!!!'!$Q$7:$Q$17</definedName>
    <definedName name="nb_tables">Listes!$A$2:$A$101</definedName>
    <definedName name="Participants">Accommodation!$S$12:$S$41</definedName>
    <definedName name="_xlnm.Print_Area" localSheetId="3">Accommodation!$A$1:$P$50</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Prospectus!$A$1:$J$230</definedName>
    <definedName name="_xlnm.Print_Area" localSheetId="4">Travel!$A$1:$M$51</definedName>
    <definedName name="_xlnm.Print_Titles" localSheetId="1">Prospectus!$1:$7</definedName>
    <definedName name="Sports_Floor">Listes!$E$2:$E$24</definedName>
    <definedName name="Tables">Listes!$C$2:$C$155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14" l="1"/>
  <c r="F51" i="4" l="1"/>
  <c r="A1" i="4" l="1"/>
  <c r="B29" i="11" l="1"/>
  <c r="C7" i="4" l="1"/>
  <c r="A2" i="7"/>
  <c r="A3" i="7"/>
  <c r="F55" i="7" l="1"/>
  <c r="A63" i="11" l="1"/>
  <c r="G49" i="7" s="1"/>
  <c r="G48" i="7"/>
  <c r="A65" i="11"/>
  <c r="E50" i="7" s="1"/>
  <c r="I109" i="7"/>
  <c r="I108" i="7"/>
  <c r="I91" i="7"/>
  <c r="I77" i="7"/>
  <c r="O13" i="14"/>
  <c r="K11" i="4"/>
  <c r="G11" i="4"/>
  <c r="G53" i="7"/>
  <c r="I53" i="7"/>
  <c r="D9" i="11"/>
  <c r="J53" i="7" s="1"/>
  <c r="B9" i="11"/>
  <c r="P41" i="14"/>
  <c r="O41" i="14"/>
  <c r="P40" i="14"/>
  <c r="O40" i="14"/>
  <c r="P39" i="14"/>
  <c r="O39" i="14"/>
  <c r="P38" i="14"/>
  <c r="O38" i="14"/>
  <c r="P37" i="14"/>
  <c r="O37" i="14"/>
  <c r="P36" i="14"/>
  <c r="O36" i="14"/>
  <c r="P35" i="14"/>
  <c r="O35" i="14"/>
  <c r="P34" i="14"/>
  <c r="O34" i="14"/>
  <c r="P33" i="14"/>
  <c r="O33" i="14"/>
  <c r="P32" i="14"/>
  <c r="O32" i="14"/>
  <c r="P31" i="14"/>
  <c r="O31" i="14"/>
  <c r="P30" i="14"/>
  <c r="O30" i="14"/>
  <c r="P29" i="14"/>
  <c r="O29" i="14"/>
  <c r="P28" i="14"/>
  <c r="O28" i="14"/>
  <c r="P27" i="14"/>
  <c r="O27" i="14"/>
  <c r="P26" i="14"/>
  <c r="O26" i="14"/>
  <c r="P25" i="14"/>
  <c r="O25" i="14"/>
  <c r="P24" i="14"/>
  <c r="O24" i="14"/>
  <c r="P23" i="14"/>
  <c r="O23" i="14"/>
  <c r="P22" i="14"/>
  <c r="O22" i="14"/>
  <c r="P21" i="14"/>
  <c r="O21" i="14"/>
  <c r="P20" i="14"/>
  <c r="O20" i="14"/>
  <c r="P19" i="14"/>
  <c r="O19" i="14"/>
  <c r="P18" i="14"/>
  <c r="O18" i="14"/>
  <c r="P17" i="14"/>
  <c r="O17" i="14"/>
  <c r="P16" i="14"/>
  <c r="O16" i="14"/>
  <c r="P15" i="14"/>
  <c r="O15" i="14"/>
  <c r="P14" i="14"/>
  <c r="O14" i="14"/>
  <c r="P13" i="14"/>
  <c r="P12" i="14"/>
  <c r="O12" i="14"/>
  <c r="B21" i="11"/>
  <c r="B19" i="11"/>
  <c r="E33" i="7" s="1"/>
  <c r="B17" i="11"/>
  <c r="E32" i="7" s="1"/>
  <c r="J219" i="7"/>
  <c r="A53" i="11"/>
  <c r="G44" i="7" s="1"/>
  <c r="E55" i="7"/>
  <c r="A59" i="11"/>
  <c r="A57" i="11"/>
  <c r="G46" i="7" s="1"/>
  <c r="A55" i="11"/>
  <c r="G45" i="7" s="1"/>
  <c r="B41" i="11"/>
  <c r="G69" i="7" s="1"/>
  <c r="A4" i="4"/>
  <c r="S13" i="14"/>
  <c r="S14" i="14"/>
  <c r="S15" i="14"/>
  <c r="S16" i="14"/>
  <c r="S17" i="14"/>
  <c r="S18" i="14"/>
  <c r="S19" i="14"/>
  <c r="S20" i="14"/>
  <c r="S21" i="14"/>
  <c r="S22" i="14"/>
  <c r="S23" i="14"/>
  <c r="S24" i="14"/>
  <c r="S25" i="14"/>
  <c r="S26" i="14"/>
  <c r="S27" i="14"/>
  <c r="S28" i="14"/>
  <c r="S29" i="14"/>
  <c r="S30" i="14"/>
  <c r="S31" i="14"/>
  <c r="S32" i="14"/>
  <c r="S33" i="14"/>
  <c r="S34" i="14"/>
  <c r="S35" i="14"/>
  <c r="S36" i="14"/>
  <c r="S37" i="14"/>
  <c r="S38" i="14"/>
  <c r="S39" i="14"/>
  <c r="S40" i="14"/>
  <c r="S41" i="14"/>
  <c r="S42" i="14"/>
  <c r="S43" i="14"/>
  <c r="S44" i="14"/>
  <c r="S12" i="14"/>
  <c r="E47" i="7"/>
  <c r="E46" i="7"/>
  <c r="E45" i="7"/>
  <c r="J178" i="7"/>
  <c r="I126" i="7"/>
  <c r="F42" i="1"/>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A1" i="1"/>
  <c r="F27" i="1"/>
  <c r="I27" i="1"/>
  <c r="I25" i="1"/>
  <c r="F25" i="1"/>
  <c r="J27" i="1"/>
  <c r="J25" i="1"/>
  <c r="G27" i="1"/>
  <c r="G25" i="1"/>
  <c r="I19" i="1"/>
  <c r="E22" i="1"/>
  <c r="I20" i="1"/>
  <c r="E44" i="7"/>
  <c r="J78" i="7"/>
  <c r="J77" i="7"/>
  <c r="K12" i="4"/>
  <c r="G12" i="4"/>
  <c r="C48" i="5"/>
  <c r="B27" i="11"/>
  <c r="B25" i="11"/>
  <c r="B23" i="11"/>
  <c r="A48" i="14" s="1"/>
  <c r="B33" i="11"/>
  <c r="F46" i="14" s="1"/>
  <c r="P10" i="14"/>
  <c r="O10"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7" i="7"/>
  <c r="I90" i="7"/>
  <c r="B35" i="11"/>
  <c r="F48" i="4" s="1"/>
  <c r="E31" i="7"/>
  <c r="A3" i="1"/>
  <c r="A4" i="1"/>
  <c r="B42" i="1"/>
  <c r="A50" i="4"/>
  <c r="A51" i="4"/>
  <c r="A2" i="5"/>
  <c r="A3" i="5"/>
  <c r="C6" i="5"/>
  <c r="O9" i="5"/>
  <c r="P9" i="5"/>
  <c r="Q9"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A47" i="5"/>
  <c r="R13" i="5"/>
  <c r="O13" i="5"/>
  <c r="R36" i="5"/>
  <c r="O16" i="5"/>
  <c r="O36" i="5"/>
  <c r="B1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C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C47" i="5" l="1"/>
  <c r="B39" i="11"/>
  <c r="G162" i="7" s="1"/>
  <c r="B11" i="11"/>
  <c r="G159" i="7" s="1"/>
  <c r="B31" i="11" s="1"/>
  <c r="H40" i="1" s="1"/>
  <c r="Q10" i="5"/>
  <c r="Q11" i="5" s="1"/>
  <c r="Q41" i="5" s="1"/>
  <c r="I169" i="7"/>
  <c r="H19" i="1"/>
  <c r="U7" i="5"/>
  <c r="S11" i="5" s="1"/>
  <c r="P11" i="14"/>
  <c r="B49" i="11"/>
  <c r="P10" i="5"/>
  <c r="W6" i="5"/>
  <c r="D22" i="1"/>
  <c r="H4" i="5"/>
  <c r="F5" i="1"/>
  <c r="G146" i="7"/>
  <c r="F4" i="5"/>
  <c r="F53" i="7"/>
  <c r="D5" i="1"/>
  <c r="B13" i="11"/>
  <c r="G160" i="7" s="1"/>
  <c r="E34" i="7"/>
  <c r="O42" i="14"/>
  <c r="P42" i="14"/>
  <c r="P41" i="5"/>
  <c r="O41" i="5"/>
  <c r="O11" i="14"/>
  <c r="U3" i="5"/>
  <c r="O10" i="5"/>
  <c r="I178" i="7"/>
  <c r="E48" i="7"/>
  <c r="E49" i="7"/>
  <c r="E51" i="7" s="1"/>
  <c r="F45" i="5"/>
  <c r="G47" i="7"/>
  <c r="G50" i="7"/>
  <c r="O43" i="14" l="1"/>
  <c r="G60" i="7"/>
  <c r="G57" i="7"/>
  <c r="O42" i="5"/>
  <c r="I78" i="7"/>
  <c r="V3" i="5" s="1"/>
  <c r="U9" i="5"/>
  <c r="U10" i="5"/>
  <c r="H20" i="1"/>
  <c r="U8" i="5"/>
  <c r="G16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3" authorId="0" shapeId="0" xr:uid="{00000000-0006-0000-0100-000001000000}">
      <text>
        <r>
          <rPr>
            <b/>
            <sz val="9"/>
            <color rgb="FF000000"/>
            <rFont val="Arial"/>
            <family val="2"/>
            <charset val="238"/>
          </rPr>
          <t xml:space="preserve">PLEASE USE THE DROP DOWN MENU!
</t>
        </r>
        <r>
          <rPr>
            <sz val="9"/>
            <color rgb="FF000000"/>
            <rFont val="Arial"/>
            <family val="2"/>
            <charset val="238"/>
          </rPr>
          <t xml:space="preserve">
</t>
        </r>
      </text>
    </comment>
    <comment ref="B5" authorId="0" shapeId="0" xr:uid="{00000000-0006-0000-0100-000002000000}">
      <text>
        <r>
          <rPr>
            <b/>
            <sz val="9"/>
            <color rgb="FF000000"/>
            <rFont val="Arial"/>
            <family val="2"/>
            <charset val="238"/>
          </rPr>
          <t xml:space="preserve">PLEASE USE THE DROP DOWN MENU!
</t>
        </r>
        <r>
          <rPr>
            <sz val="9"/>
            <color rgb="FF000000"/>
            <rFont val="Arial"/>
            <family val="2"/>
            <charset val="238"/>
          </rPr>
          <t xml:space="preserve">
</t>
        </r>
      </text>
    </comment>
    <comment ref="B7" authorId="0" shapeId="0" xr:uid="{00000000-0006-0000-0100-000003000000}">
      <text>
        <r>
          <rPr>
            <b/>
            <sz val="9"/>
            <color rgb="FF000000"/>
            <rFont val="Arial"/>
            <family val="2"/>
            <charset val="238"/>
          </rPr>
          <t>PLEASE USE THE DROP DOWN MENU!</t>
        </r>
        <r>
          <rPr>
            <sz val="9"/>
            <color rgb="FF000000"/>
            <rFont val="Arial"/>
            <family val="2"/>
            <charset val="238"/>
          </rPr>
          <t xml:space="preserve">
</t>
        </r>
      </text>
    </commen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rgb="FF000000"/>
            <rFont val="Arial"/>
            <family val="2"/>
            <charset val="238"/>
          </rPr>
          <t>PLEASE USE THE DROP DOWN MENU!</t>
        </r>
        <r>
          <rPr>
            <sz val="9"/>
            <color rgb="FF000000"/>
            <rFont val="Arial"/>
            <family val="2"/>
            <charset val="238"/>
          </rPr>
          <t xml:space="preserve">
</t>
        </r>
      </text>
    </comment>
    <comment ref="B59" authorId="0" shapeId="0" xr:uid="{00000000-0006-0000-0100-000007000000}">
      <text>
        <r>
          <rPr>
            <b/>
            <sz val="9"/>
            <color indexed="81"/>
            <rFont val="Arial"/>
            <family val="2"/>
            <charset val="238"/>
          </rPr>
          <t>PLEASE USE THE DROP DOWN MENU!</t>
        </r>
        <r>
          <rPr>
            <sz val="9"/>
            <color indexed="81"/>
            <rFont val="Arial"/>
            <family val="2"/>
            <charset val="238"/>
          </rPr>
          <t xml:space="preserve">
</t>
        </r>
      </text>
    </comment>
    <comment ref="B61" authorId="0" shapeId="0" xr:uid="{00000000-0006-0000-0100-000008000000}">
      <text>
        <r>
          <rPr>
            <b/>
            <sz val="9"/>
            <color rgb="FF000000"/>
            <rFont val="Arial"/>
            <family val="2"/>
            <charset val="238"/>
          </rPr>
          <t>PLEASE USE THE DROP DOWN MENU!</t>
        </r>
        <r>
          <rPr>
            <sz val="9"/>
            <color rgb="FF000000"/>
            <rFont val="Arial"/>
            <family val="2"/>
            <charset val="238"/>
          </rPr>
          <t xml:space="preserve">
</t>
        </r>
      </text>
    </comment>
    <comment ref="B63" authorId="0" shapeId="0" xr:uid="{00000000-0006-0000-0100-000009000000}">
      <text>
        <r>
          <rPr>
            <b/>
            <sz val="9"/>
            <color rgb="FF000000"/>
            <rFont val="Arial"/>
            <family val="2"/>
            <charset val="238"/>
          </rPr>
          <t>PLEASE USE THE DROP DOWN MENU!</t>
        </r>
        <r>
          <rPr>
            <sz val="9"/>
            <color rgb="FF000000"/>
            <rFont val="Arial"/>
            <family val="2"/>
            <charset val="238"/>
          </rPr>
          <t xml:space="preserve">
</t>
        </r>
      </text>
    </comment>
    <comment ref="B65" authorId="0" shapeId="0" xr:uid="{00000000-0006-0000-0100-00000A000000}">
      <text>
        <r>
          <rPr>
            <b/>
            <sz val="9"/>
            <color indexed="81"/>
            <rFont val="Arial"/>
            <family val="2"/>
            <charset val="238"/>
          </rPr>
          <t>PLEASE USE THE DROP DOWN MENU!</t>
        </r>
        <r>
          <rPr>
            <sz val="9"/>
            <color indexed="81"/>
            <rFont val="Arial"/>
            <family val="2"/>
            <charset val="238"/>
          </rPr>
          <t xml:space="preserve">
</t>
        </r>
      </text>
    </comment>
    <comment ref="A83" authorId="0" shapeId="0" xr:uid="{00000000-0006-0000-0100-00000B000000}">
      <text>
        <r>
          <rPr>
            <b/>
            <sz val="9"/>
            <color indexed="81"/>
            <rFont val="Tahoma"/>
            <family val="2"/>
          </rPr>
          <t>Karl Jindrak:</t>
        </r>
        <r>
          <rPr>
            <sz val="9"/>
            <color indexed="81"/>
            <rFont val="Tahoma"/>
            <family val="2"/>
          </rPr>
          <t xml:space="preserve">
Please enter only the amount without any curreny. For example: "110" and not "110Euro"</t>
        </r>
      </text>
    </comment>
    <comment ref="B83" authorId="0" shapeId="0" xr:uid="{00000000-0006-0000-0100-00000C000000}">
      <text>
        <r>
          <rPr>
            <b/>
            <sz val="9"/>
            <color indexed="81"/>
            <rFont val="Tahoma"/>
            <family val="2"/>
          </rPr>
          <t>Karl Jindrak:</t>
        </r>
        <r>
          <rPr>
            <sz val="9"/>
            <color indexed="81"/>
            <rFont val="Tahoma"/>
            <family val="2"/>
          </rPr>
          <t xml:space="preserve">
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rgb="FF000000"/>
            <rFont val="Tahoma"/>
            <family val="2"/>
          </rPr>
          <t>Enter the name and full address of the venue on 3 lines</t>
        </r>
        <r>
          <rPr>
            <sz val="8"/>
            <color rgb="FF000000"/>
            <rFont val="Tahoma"/>
            <family val="2"/>
          </rPr>
          <t xml:space="preserve">
</t>
        </r>
      </text>
    </comment>
    <comment ref="G57" authorId="0" shapeId="0" xr:uid="{00000000-0006-0000-0200-000004000000}">
      <text>
        <r>
          <rPr>
            <b/>
            <sz val="8"/>
            <color rgb="FF000000"/>
            <rFont val="Tahoma"/>
            <family val="2"/>
          </rPr>
          <t xml:space="preserve">Enter the date with  the format : 
</t>
        </r>
        <r>
          <rPr>
            <b/>
            <sz val="8"/>
            <color rgb="FF0000D4"/>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0" authorId="0" shapeId="0" xr:uid="{004971D3-BB68-024D-B0C5-C8D9C770BE45}">
      <text>
        <r>
          <rPr>
            <b/>
            <sz val="8"/>
            <color rgb="FF000000"/>
            <rFont val="Tahoma"/>
            <family val="2"/>
          </rPr>
          <t xml:space="preserve">Enter the date with  the format : 
</t>
        </r>
        <r>
          <rPr>
            <b/>
            <sz val="8"/>
            <color rgb="FF0000D4"/>
            <rFont val="Tahoma"/>
            <family val="2"/>
          </rPr>
          <t>DD-MM-YY</t>
        </r>
      </text>
    </comment>
    <comment ref="F61" authorId="0" shapeId="0" xr:uid="{DFE9D4D4-A83B-6C40-8ED7-E86D3F027966}">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70"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4" authorId="1" shapeId="0" xr:uid="{00000000-0006-0000-0200-000007000000}">
      <text>
        <r>
          <rPr>
            <b/>
            <sz val="8"/>
            <color rgb="FF000000"/>
            <rFont val="Tahoma"/>
            <family val="2"/>
          </rPr>
          <t xml:space="preserve"> Enter the name with stars, full address, phone, fax and email of the hotel
</t>
        </r>
        <r>
          <rPr>
            <b/>
            <sz val="8"/>
            <color rgb="FF3366FF"/>
            <rFont val="Tahoma"/>
            <family val="2"/>
          </rPr>
          <t>ex: Novotel ***</t>
        </r>
        <r>
          <rPr>
            <sz val="8"/>
            <color rgb="FF000000"/>
            <rFont val="Tahoma"/>
            <family val="2"/>
          </rPr>
          <t xml:space="preserve">
</t>
        </r>
      </text>
    </comment>
    <comment ref="H90"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91" authorId="0" shapeId="0" xr:uid="{00000000-0006-0000-0200-000009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8" authorId="0" shapeId="0" xr:uid="{00000000-0006-0000-0200-00000A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9"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6"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7"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8" authorId="0" shapeId="0" xr:uid="{00000000-0006-0000-0200-00000E000000}">
      <text>
        <r>
          <rPr>
            <b/>
            <sz val="8"/>
            <color rgb="FF000000"/>
            <rFont val="Tahoma"/>
            <family val="2"/>
          </rPr>
          <t xml:space="preserve"> Enter the name of the airport</t>
        </r>
        <r>
          <rPr>
            <sz val="8"/>
            <color rgb="FF000000"/>
            <rFont val="Tahoma"/>
            <family val="2"/>
          </rPr>
          <t xml:space="preserve">
</t>
        </r>
      </text>
    </comment>
    <comment ref="F140" authorId="0" shapeId="0" xr:uid="{00000000-0006-0000-0200-00000F000000}">
      <text>
        <r>
          <rPr>
            <b/>
            <sz val="8"/>
            <color rgb="FF000000"/>
            <rFont val="Tahoma"/>
            <family val="2"/>
          </rPr>
          <t xml:space="preserve"> Enter the name of the railway station</t>
        </r>
        <r>
          <rPr>
            <sz val="8"/>
            <color rgb="FF000000"/>
            <rFont val="Tahoma"/>
            <family val="2"/>
          </rPr>
          <t xml:space="preserve">
</t>
        </r>
      </text>
    </comment>
    <comment ref="G146" authorId="0" shapeId="0" xr:uid="{00000000-0006-0000-0200-000010000000}">
      <text>
        <r>
          <rPr>
            <b/>
            <sz val="8"/>
            <color indexed="81"/>
            <rFont val="Tahoma"/>
            <family val="2"/>
          </rPr>
          <t>The ROOM CANCELLATION DEADLINE is fixed to one week before the event starts!</t>
        </r>
      </text>
    </comment>
    <comment ref="E155" authorId="2" shapeId="0" xr:uid="{00000000-0006-0000-0200-000011000000}">
      <text>
        <r>
          <rPr>
            <b/>
            <sz val="9"/>
            <color rgb="FF000000"/>
            <rFont val="Tahoma"/>
            <family val="2"/>
          </rPr>
          <t xml:space="preserve">Enter the date with  the format : 
</t>
        </r>
        <r>
          <rPr>
            <b/>
            <sz val="9"/>
            <color rgb="FF0000D4"/>
            <rFont val="Tahoma"/>
            <family val="2"/>
          </rPr>
          <t>DD-MM-YY</t>
        </r>
        <r>
          <rPr>
            <sz val="9"/>
            <color rgb="FF000000"/>
            <rFont val="Tahoma"/>
            <family val="2"/>
          </rPr>
          <t xml:space="preserve">
</t>
        </r>
      </text>
    </comment>
    <comment ref="E156" authorId="2" shapeId="0" xr:uid="{00000000-0006-0000-0200-000012000000}">
      <text>
        <r>
          <rPr>
            <b/>
            <sz val="9"/>
            <color rgb="FF000000"/>
            <rFont val="Tahoma"/>
            <family val="2"/>
          </rPr>
          <t xml:space="preserve">Enter the date with  the format : </t>
        </r>
        <r>
          <rPr>
            <b/>
            <sz val="9"/>
            <color rgb="FF0000D4"/>
            <rFont val="Tahoma"/>
            <family val="2"/>
          </rPr>
          <t xml:space="preserve">
</t>
        </r>
        <r>
          <rPr>
            <b/>
            <sz val="9"/>
            <color rgb="FF0000D4"/>
            <rFont val="Tahoma"/>
            <family val="2"/>
          </rPr>
          <t>DD-MM-YY</t>
        </r>
        <r>
          <rPr>
            <sz val="9"/>
            <color rgb="FF000000"/>
            <rFont val="Tahoma"/>
            <family val="2"/>
          </rPr>
          <t xml:space="preserve">
</t>
        </r>
      </text>
    </comment>
    <comment ref="F157"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3" authorId="0" shapeId="0" xr:uid="{00000000-0006-0000-0200-000014000000}">
      <text>
        <r>
          <rPr>
            <b/>
            <sz val="8"/>
            <color rgb="FF000000"/>
            <rFont val="Tahoma"/>
            <family val="2"/>
          </rPr>
          <t xml:space="preserve">Enter the date with  the format : 
</t>
        </r>
        <r>
          <rPr>
            <b/>
            <sz val="8"/>
            <color rgb="FF0000D4"/>
            <rFont val="Tahoma"/>
            <family val="2"/>
          </rPr>
          <t>DD-MM-YY</t>
        </r>
        <r>
          <rPr>
            <sz val="8"/>
            <color rgb="FF000000"/>
            <rFont val="Tahoma"/>
            <family val="2"/>
          </rPr>
          <t xml:space="preserve">
</t>
        </r>
      </text>
    </comment>
    <comment ref="G164" authorId="0" shapeId="0" xr:uid="{11B2609D-590B-8A48-868B-B42C9C42B872}">
      <text>
        <r>
          <rPr>
            <b/>
            <sz val="8"/>
            <color rgb="FF000000"/>
            <rFont val="Tahoma"/>
            <family val="2"/>
          </rPr>
          <t xml:space="preserve">Enter the date with  the format : 
</t>
        </r>
        <r>
          <rPr>
            <b/>
            <sz val="8"/>
            <color rgb="FF0000D4"/>
            <rFont val="Tahoma"/>
            <family val="2"/>
          </rPr>
          <t>DD-MM-YY</t>
        </r>
        <r>
          <rPr>
            <sz val="8"/>
            <color rgb="FF000000"/>
            <rFont val="Tahoma"/>
            <family val="2"/>
          </rPr>
          <t xml:space="preserve">
</t>
        </r>
      </text>
    </comment>
    <comment ref="E182" authorId="0" shapeId="0" xr:uid="{00000000-0006-0000-0200-000016000000}">
      <text>
        <r>
          <rPr>
            <b/>
            <sz val="8"/>
            <color rgb="FF000000"/>
            <rFont val="Tahoma"/>
            <family val="2"/>
          </rPr>
          <t xml:space="preserve"> Enter the information relating to your bank account for the bank transfert (6 lines)</t>
        </r>
      </text>
    </comment>
    <comment ref="E183" authorId="0" shapeId="0" xr:uid="{00000000-0006-0000-0200-000017000000}">
      <text>
        <r>
          <rPr>
            <b/>
            <sz val="8"/>
            <color rgb="FF000000"/>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<sst xmlns="http://schemas.openxmlformats.org/spreadsheetml/2006/main" count="912" uniqueCount="576">
  <si>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</si>
  <si>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</si>
  <si>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</si>
  <si>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</si>
  <si>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</si>
  <si>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</si>
  <si>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</si>
  <si>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</si>
  <si>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</si>
  <si>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</si>
  <si>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</si>
  <si>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</si>
  <si>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</si>
  <si>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</si>
  <si>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</si>
  <si>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</si>
  <si>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</si>
  <si>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</si>
  <si>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</si>
  <si>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</si>
  <si>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</si>
  <si>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</si>
  <si>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</si>
  <si>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</si>
  <si>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</si>
  <si>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</si>
  <si>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</si>
  <si>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</si>
  <si>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</si>
  <si>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</si>
  <si>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</si>
  <si>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</si>
  <si>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</si>
  <si>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Frankfurt</t>
  </si>
  <si>
    <t>LH 007</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</si>
  <si>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</si>
  <si>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</si>
  <si>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</si>
  <si>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</si>
  <si>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</si>
  <si>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</si>
  <si>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</si>
  <si>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</si>
  <si>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</si>
  <si>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</si>
  <si>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</si>
  <si>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</si>
  <si>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</si>
  <si>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</si>
  <si>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</si>
  <si>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</si>
  <si>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</si>
  <si>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</si>
  <si>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</si>
  <si>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</si>
  <si>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</si>
  <si>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</si>
  <si>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</si>
  <si>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</si>
  <si>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</si>
  <si>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</si>
  <si>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</si>
  <si>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</si>
  <si>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</si>
  <si>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</si>
  <si>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</si>
  <si>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</si>
  <si>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</si>
  <si>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</si>
  <si>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</si>
  <si>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</si>
  <si>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</si>
  <si>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</si>
  <si>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</si>
  <si>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</si>
  <si>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</si>
  <si>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</si>
  <si>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PAYMENT</t>
  </si>
  <si>
    <t>VISA</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</si>
  <si>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</si>
  <si>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</si>
  <si>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</si>
  <si>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</si>
  <si>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</si>
  <si>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</si>
  <si>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</si>
  <si>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</si>
  <si>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</si>
  <si>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</si>
  <si>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</si>
  <si>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</si>
  <si>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</si>
  <si>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</si>
  <si>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</si>
  <si>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</si>
  <si>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</si>
  <si>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</si>
  <si>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</si>
  <si>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</si>
  <si>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</si>
  <si>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</si>
  <si>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</si>
  <si>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</si>
  <si>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</si>
  <si>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</si>
  <si>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</si>
  <si>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</si>
  <si>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</si>
  <si>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</si>
  <si>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</si>
  <si>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</si>
  <si>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</si>
  <si>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</si>
  <si>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</si>
  <si>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</si>
  <si>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</si>
  <si>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Departure</t>
  </si>
  <si>
    <t>Transport</t>
  </si>
  <si>
    <t>(date)</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</si>
  <si>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</si>
  <si>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</si>
  <si>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</si>
  <si>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</si>
  <si>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</si>
  <si>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</si>
  <si>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</si>
  <si>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</si>
  <si>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</si>
  <si>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</si>
  <si>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</si>
  <si>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</si>
  <si>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</si>
  <si>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</si>
  <si>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</si>
  <si>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</si>
  <si>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</si>
  <si>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</si>
  <si>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</si>
  <si>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</si>
  <si>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</si>
  <si>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</si>
  <si>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</si>
  <si>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</si>
  <si>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</si>
  <si>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</si>
  <si>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</si>
  <si>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</si>
  <si>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</si>
  <si>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</si>
  <si>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</si>
  <si>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</si>
  <si>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</si>
  <si>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</si>
  <si>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</si>
  <si>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</si>
  <si>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</si>
  <si>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</si>
  <si>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</si>
  <si>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</si>
  <si>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</si>
  <si>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</si>
  <si>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</si>
  <si>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</si>
  <si>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</si>
  <si>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</si>
  <si>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</si>
  <si>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</si>
  <si>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</si>
  <si>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</si>
  <si>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</si>
  <si>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</si>
  <si>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Car</t>
  </si>
  <si>
    <t>Karl JINDRAK</t>
  </si>
  <si>
    <t>Mohamed DAWLATLY</t>
  </si>
  <si>
    <t>PROSPECTUS</t>
  </si>
  <si>
    <t>PLEASE FILL IN ALL GREEN CELLS ON THAT PAGE AFTER YOU FILLED IN THE ACCOMMODATION FORM FIRST</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</si>
  <si>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</si>
  <si>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</si>
  <si>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</si>
  <si>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</si>
  <si>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</si>
  <si>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</si>
  <si>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</si>
  <si>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</si>
  <si>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</si>
  <si>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</si>
  <si>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</si>
  <si>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</si>
  <si>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</si>
  <si>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</si>
  <si>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</si>
  <si>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</si>
  <si>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</si>
  <si>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</si>
  <si>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</si>
  <si>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</si>
  <si>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the selected hotel and the venue and back.</t>
  </si>
  <si>
    <t>confirmed event</t>
  </si>
  <si>
    <t>E-Mail:</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</si>
  <si>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</si>
  <si>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</si>
  <si>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</si>
  <si>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</si>
  <si>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</si>
  <si>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</si>
  <si>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</si>
  <si>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</si>
  <si>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</si>
  <si>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</si>
  <si>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</si>
  <si>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</si>
  <si>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</si>
  <si>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</si>
  <si>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</si>
  <si>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</si>
  <si>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</si>
  <si>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</si>
  <si>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</si>
  <si>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</si>
  <si>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</si>
  <si>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</si>
  <si>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</si>
  <si>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</si>
  <si>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</si>
  <si>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</si>
  <si>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</si>
  <si>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</si>
  <si>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</si>
  <si>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</si>
  <si>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</si>
  <si>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</si>
  <si>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</si>
  <si>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</si>
  <si>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</si>
  <si>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</si>
  <si>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</si>
  <si>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</si>
  <si>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</si>
  <si>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</si>
  <si>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</si>
  <si>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</si>
  <si>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</si>
  <si>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</si>
  <si>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</si>
  <si>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</si>
  <si>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</si>
  <si>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</si>
  <si>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</si>
  <si>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</si>
  <si>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</si>
  <si>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</si>
  <si>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</si>
  <si>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</si>
  <si>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</si>
  <si>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</si>
  <si>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</si>
  <si>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</si>
  <si>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</si>
  <si>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</si>
  <si>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</si>
  <si>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</si>
  <si>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</si>
  <si>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</si>
  <si>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</si>
  <si>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</si>
  <si>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</si>
  <si>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</si>
  <si>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</si>
  <si>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</si>
  <si>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</si>
  <si>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</si>
  <si>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</si>
  <si>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</si>
  <si>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</si>
  <si>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</si>
  <si>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</si>
  <si>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</si>
  <si>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</si>
  <si>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</si>
  <si>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Donic Delhi 25</t>
  </si>
  <si>
    <t>Donic Delhi SLC</t>
  </si>
  <si>
    <t>Donic World Champion TC</t>
  </si>
  <si>
    <t>Double Fish 328A</t>
  </si>
  <si>
    <t>Joola 3000 SC</t>
  </si>
  <si>
    <t>Joola 5000</t>
  </si>
  <si>
    <t>Joola Olymp (Atlanta)</t>
  </si>
  <si>
    <t>Joola Rollomat</t>
  </si>
  <si>
    <t>Nittaku STX211-W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</si>
  <si>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</si>
  <si>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</si>
  <si>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</si>
  <si>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</si>
  <si>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</si>
  <si>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</si>
  <si>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</si>
  <si>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</si>
  <si>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</si>
  <si>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</si>
  <si>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</si>
  <si>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</si>
  <si>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</si>
  <si>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freddyav16@gmail.com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</si>
  <si>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</si>
  <si>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</si>
  <si>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</si>
  <si>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</si>
  <si>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</si>
  <si>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</si>
  <si>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</si>
  <si>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</si>
  <si>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</si>
  <si>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</si>
  <si>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Association:</t>
  </si>
  <si>
    <t>PLEASE FILL IN FIRST THE ACCOMMODATION FORM ON ALL SHADED CELLS</t>
  </si>
  <si>
    <t>No.</t>
  </si>
  <si>
    <t>Website</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</si>
  <si>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</si>
  <si>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</si>
  <si>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</si>
  <si>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</si>
  <si>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</si>
  <si>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</si>
  <si>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</si>
  <si>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</si>
  <si>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</si>
  <si>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</si>
  <si>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and if you send back your travel form in time. Please check the deadline in the item 15.</t>
  </si>
  <si>
    <t>World Tour</t>
  </si>
  <si>
    <t>WTGF</t>
  </si>
  <si>
    <t>World Tour Platinum</t>
  </si>
  <si>
    <t>Zena SIM</t>
  </si>
  <si>
    <t>Alen IVANCIN</t>
  </si>
  <si>
    <t>00357 99 764474</t>
  </si>
  <si>
    <t>0043 699 124 17 193</t>
  </si>
  <si>
    <t>0020 11 11 11 72 75</t>
  </si>
  <si>
    <t>00593 98 86 69 084</t>
  </si>
  <si>
    <t>0030 6970 2361 16</t>
  </si>
  <si>
    <t>0065 6473 8022</t>
  </si>
  <si>
    <t>00385 992 065 844</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</si>
  <si>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</si>
  <si>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</si>
  <si>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</si>
  <si>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</si>
  <si>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</si>
  <si>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</si>
  <si>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</si>
  <si>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</si>
  <si>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</si>
  <si>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</si>
  <si>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</si>
  <si>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</si>
  <si>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</si>
  <si>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</si>
  <si>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</si>
  <si>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</si>
  <si>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</si>
  <si>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</si>
  <si>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</si>
  <si>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</si>
  <si>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</si>
  <si>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</si>
  <si>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</si>
  <si>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</si>
  <si>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Show Court Table CA</t>
  </si>
  <si>
    <t>San-Ei Show Court Table CAM</t>
  </si>
  <si>
    <t>San-Ei VR Veric</t>
  </si>
  <si>
    <t>Stiga Extreme Roller</t>
  </si>
  <si>
    <t>Victas VF-25W</t>
  </si>
  <si>
    <t>Haokang H2451</t>
  </si>
  <si>
    <t>Merry Lock System</t>
  </si>
  <si>
    <t>Nagase Kenko Table Tennis</t>
  </si>
  <si>
    <t>729 Sports Floor FL9004</t>
  </si>
  <si>
    <t>Associations will not be allowed to enter future WORLD TOUR and CHALLENGE events if any cancellation fees remain outstanding.</t>
  </si>
  <si>
    <t>Floor Color</t>
  </si>
  <si>
    <t>Red</t>
  </si>
  <si>
    <t>Green</t>
  </si>
  <si>
    <t>Blue</t>
  </si>
  <si>
    <t>Maroon</t>
  </si>
  <si>
    <t>Purple</t>
  </si>
  <si>
    <t>DHS D40+***</t>
  </si>
  <si>
    <t>kjindrak@ittf.com</t>
  </si>
  <si>
    <t>mdawlatly@ittf.com</t>
  </si>
  <si>
    <t>vicky@ittf.com</t>
  </si>
  <si>
    <t>dmessinis@ittf.com</t>
  </si>
  <si>
    <t>zena@ittf.com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</si>
  <si>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</si>
  <si>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</si>
  <si>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</si>
  <si>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</si>
  <si>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</si>
  <si>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</si>
  <si>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</si>
  <si>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</si>
  <si>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</si>
  <si>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</si>
  <si>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</si>
  <si>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</si>
  <si>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</si>
  <si>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</si>
  <si>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</si>
  <si>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729 YG-1</t>
  </si>
  <si>
    <t>Carlton CS-699</t>
  </si>
  <si>
    <t>Double Fish 233</t>
  </si>
  <si>
    <t>Double Happiness DHS 1024</t>
  </si>
  <si>
    <t>Double Happiness DHS Rainbow</t>
  </si>
  <si>
    <t>Double Happiness DHS Rainbow Paris</t>
  </si>
  <si>
    <t>Double Happiness DHS T1223</t>
  </si>
  <si>
    <t>Double Happiness DHS T1818</t>
  </si>
  <si>
    <t>Double Star T004-55</t>
  </si>
  <si>
    <t>Gewo SC 25 Premium</t>
  </si>
  <si>
    <t>Giant Dragon K2023</t>
  </si>
  <si>
    <t>Joola Worldcup 25-S</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</si>
  <si>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</si>
  <si>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</si>
  <si>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</si>
  <si>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</si>
  <si>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</si>
  <si>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</si>
  <si>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</si>
  <si>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</si>
  <si>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</si>
  <si>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</si>
  <si>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</si>
  <si>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</si>
  <si>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</si>
  <si>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</si>
  <si>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</si>
  <si>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</si>
  <si>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</si>
  <si>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</si>
  <si>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</si>
  <si>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</si>
  <si>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</si>
  <si>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</si>
  <si>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</si>
  <si>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</si>
  <si>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</si>
  <si>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</si>
  <si>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</si>
  <si>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</si>
  <si>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</si>
  <si>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</si>
  <si>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</si>
  <si>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</si>
  <si>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</si>
  <si>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</si>
  <si>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</si>
  <si>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</si>
  <si>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</si>
  <si>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</si>
  <si>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</si>
  <si>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</si>
  <si>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</si>
  <si>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</si>
  <si>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</si>
  <si>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</si>
  <si>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</si>
  <si>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</si>
  <si>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</si>
  <si>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</si>
  <si>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</si>
  <si>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</si>
  <si>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</si>
  <si>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</si>
  <si>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</si>
  <si>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</si>
  <si>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</si>
  <si>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</si>
  <si>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</si>
  <si>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</si>
  <si>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</si>
  <si>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</si>
  <si>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</si>
  <si>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</si>
  <si>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</si>
  <si>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</si>
  <si>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</si>
  <si>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</si>
  <si>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</si>
  <si>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</si>
  <si>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</si>
  <si>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</si>
  <si>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</si>
  <si>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</si>
  <si>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</si>
  <si>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</si>
  <si>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</si>
  <si>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</si>
  <si>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</si>
  <si>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</si>
  <si>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</si>
  <si>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</si>
  <si>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</si>
  <si>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Mixed Doubles (XD)</t>
  </si>
  <si>
    <t>Main Draw dates:</t>
  </si>
  <si>
    <t>Total prize money in US$</t>
  </si>
  <si>
    <t>mbessah@ittf.com</t>
  </si>
  <si>
    <t>00974 55 44 76 88</t>
  </si>
  <si>
    <t>After this deadline, the penalty for non show policy  will apply, as well as the cancellation fee.</t>
  </si>
  <si>
    <r>
      <t>For 2019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</si>
  <si>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2019 ITTF World Tour Directives and SSI, we have to limit the number of entries to</t>
  </si>
  <si>
    <t>First Stage dates:</t>
  </si>
  <si>
    <t>DRAW for Seeded Players/Pairs</t>
  </si>
  <si>
    <t>DRAW for First Stage</t>
  </si>
  <si>
    <t xml:space="preserve">Free transportation will only be arranged when booking the full official hospitality package (OHP) </t>
  </si>
  <si>
    <t>* The entering association will be charged with one night costs of the official hospitality package                                                                     
(Option 2; Single room); this is valid for players, coaches, medical staff, accompanied persons
* For room changes in the room nights, after check-in, the LOC must inform the National Association concerned about the exact costs.</t>
  </si>
  <si>
    <r>
      <t xml:space="preserve">For </t>
    </r>
    <r>
      <rPr>
        <b/>
        <sz val="11"/>
        <color rgb="FFFF0000"/>
        <rFont val="Myriad Pro"/>
      </rPr>
      <t>seeded players</t>
    </r>
    <r>
      <rPr>
        <sz val="11"/>
        <color rgb="FFFF0000"/>
        <rFont val="Myriad Pro"/>
      </rPr>
      <t xml:space="preserve"> a fee of </t>
    </r>
    <r>
      <rPr>
        <b/>
        <sz val="11"/>
        <color rgb="FFFF0000"/>
        <rFont val="Myriad Pro"/>
      </rPr>
      <t>US$ 2000</t>
    </r>
    <r>
      <rPr>
        <sz val="11"/>
        <color rgb="FFFF0000"/>
        <rFont val="Myriad Pro"/>
      </rPr>
      <t>, unless a medical certificate is submitted, and the player does not compete in other events during the event. In case a medical certificate is submitted and approved by the ITTF the normal cancellation as for non-seeded players will apply. 
The ITTF will confirm to the LOC the cancellation fee to be charged in these cases.</t>
    </r>
  </si>
  <si>
    <t xml:space="preserve">Cancellations must be sent to the ITTF </t>
  </si>
  <si>
    <t>Competition Manager AND the Organisers</t>
  </si>
  <si>
    <t>For those who would need a visa to enter into the country, please contact the organizers to get a letter of invitation at least 50 days in advance with: Full name, nationality, passport number with expiration date, address and occupation and also birthday and place of birth.</t>
  </si>
  <si>
    <t xml:space="preserve">players in total.                                                                                                                                                                      </t>
  </si>
  <si>
    <t>Only the final entries are taken into consideration by the ITTF  Competition Manager and Organizers.</t>
  </si>
  <si>
    <t>Full details about entries' numbers can be found in the 2019 WT Directives but in general for the ITTF World Tour an association can enter</t>
  </si>
  <si>
    <t>an indicative number of entries as follows:</t>
  </si>
  <si>
    <r>
      <rPr>
        <b/>
        <sz val="11"/>
        <rFont val="Myriad Pro"/>
      </rPr>
      <t>Singles:</t>
    </r>
    <r>
      <rPr>
        <sz val="11"/>
        <rFont val="Myriad Pro"/>
      </rPr>
      <t xml:space="preserve"> Each National Association can enter players as may deemed necessary, but the ITTF reserves the right to approve less entries than the indicative 6 per NA and 12 for the host association  per gender,  in case of very high number of entries. 
In these cases,  a number will be guaranteed per NA and all remaining positions will be filled by WR.
In cases of oversubscription, players for each NA will be approved by WR, unless requested differently by NA(s) prior to the entry deadline, by e-mail to the ITTF Competition Manager.  For each NA all players in the Top 16 will be approved automatically and remaining positions per NA will be filled as well by WR or by the NA request, if notified prior to the entry deadline by e-mail to the ITTF Competition Manager.</t>
    </r>
  </si>
  <si>
    <r>
      <rPr>
        <b/>
        <sz val="11"/>
        <rFont val="Myriad Pro"/>
      </rPr>
      <t>Men and Women Doubles:</t>
    </r>
    <r>
      <rPr>
        <sz val="11"/>
        <rFont val="Myriad Pro"/>
      </rPr>
      <t xml:space="preserve"> Maximum 2 pairs of 4 players per National Association (3 pairs or 6 players for the Host Association)</t>
    </r>
  </si>
  <si>
    <r>
      <rPr>
        <b/>
        <sz val="11"/>
        <rFont val="Myriad Pro"/>
      </rPr>
      <t xml:space="preserve">Mixed Doubles: </t>
    </r>
    <r>
      <rPr>
        <sz val="11"/>
        <rFont val="Myriad Pro"/>
      </rPr>
      <t xml:space="preserve"> Maximum 2 pairs or 4 players per NA (including the Host Association). Only pairs from the same NOC are allowed. 
1 pair or 2 players per NA will be first approved  provided they are in the  Top 40 pairs entered and  an additional pair will only be approved if spots are available.</t>
    </r>
  </si>
  <si>
    <t>For all doubles the selection is otherwise done according to the Doubles Ranking. Only the Top pairs up to the maximum numbers indicated on the WT Directives and the maximum numbers per NA as described above will be approved.</t>
  </si>
  <si>
    <t>Entries in singles and doubles will be approved based on the final number of entries and excess entries will be put on Waiting List.</t>
  </si>
  <si>
    <t>Please refer to the Official Documents on the World Tour section of the ITTF.com  or contact the Competition Manager.</t>
  </si>
  <si>
    <t>UPDATE MANUALLY FOR PLATINUM</t>
  </si>
  <si>
    <t>Recreation 60</t>
  </si>
  <si>
    <t>Taraflex Table Tennis 3.7</t>
  </si>
  <si>
    <t>Taraflex TT 6.2</t>
  </si>
  <si>
    <t>PVC Flooring DX1303</t>
  </si>
  <si>
    <t>Trioflor-SU5.0 (Purple)</t>
  </si>
  <si>
    <t>DT218</t>
  </si>
  <si>
    <t>Super Weaving Surface (Red)</t>
  </si>
  <si>
    <t>Super Weaving Surface (Purple)</t>
  </si>
  <si>
    <t>Enlio TT7.0</t>
  </si>
  <si>
    <t>Cangshi CS008</t>
  </si>
  <si>
    <t>Cornilleau Competition 540</t>
  </si>
  <si>
    <t>Cornilleau Event (till 30 June 2019)</t>
  </si>
  <si>
    <t>Donic SKY Line Q (till 30 June 2019)</t>
  </si>
  <si>
    <t>Double Happiness DHS Rainbow DÙsseldorf</t>
  </si>
  <si>
    <t>Joola GSC 25</t>
  </si>
  <si>
    <t>KBS 25-2</t>
  </si>
  <si>
    <t>Nexy Panthera</t>
  </si>
  <si>
    <t>Nittaku Crest-25</t>
  </si>
  <si>
    <t>Nittaku Ecoking-Z</t>
  </si>
  <si>
    <t>Nittaku GADO-25W</t>
  </si>
  <si>
    <t>Nittaku Flyer 25-W</t>
  </si>
  <si>
    <t>Nittaku STX212-W (till 30 June 2019)</t>
  </si>
  <si>
    <t>Raise Bridge</t>
  </si>
  <si>
    <t>San-Ei Infinity II (till 30 June 2019)</t>
  </si>
  <si>
    <t>San-Ei One Earth 2014 (till 30 June 2019)</t>
  </si>
  <si>
    <t>San-Ei Tibhar SP Allstar</t>
  </si>
  <si>
    <t>Shiamiq David Jacobs-Pro</t>
  </si>
  <si>
    <t>Shiamiq Showcourt-25 (till 30 June 2019)</t>
  </si>
  <si>
    <t>Stiga 7190-Pro</t>
  </si>
  <si>
    <t>Tagro K-Star</t>
  </si>
  <si>
    <t>Victas VT-25</t>
  </si>
  <si>
    <t>Victas VT-25W</t>
  </si>
  <si>
    <t>Yinhe Prime X25</t>
  </si>
  <si>
    <t>YZJ D99-5</t>
  </si>
  <si>
    <t>San-Ei Limitless (till 30 June 2019)</t>
  </si>
  <si>
    <t>San-Ei Tibhar Integral</t>
  </si>
  <si>
    <t>aivancin@ittf.com</t>
  </si>
  <si>
    <t>WORLD TEAM QUALIFICATION TOURNAMENT</t>
  </si>
  <si>
    <t xml:space="preserve">to </t>
  </si>
  <si>
    <t>EVENT DATES:</t>
  </si>
  <si>
    <t>(city)</t>
  </si>
  <si>
    <t xml:space="preserve">Porto Airport (OPO) </t>
  </si>
  <si>
    <t>Flight
/Train</t>
  </si>
  <si>
    <t>Porto São Bento Railway</t>
  </si>
  <si>
    <t>Porto Campanhã Railway</t>
  </si>
  <si>
    <t>to:</t>
  </si>
  <si>
    <t>PLA=Player, COA=Coach, MED=Medical, PRE= Press, ACC=Accompanying person</t>
  </si>
  <si>
    <t>Please return this form by email attachment not later than 
to the</t>
  </si>
  <si>
    <t>Doha (QAT)</t>
  </si>
  <si>
    <t>OHP (indicate X)</t>
  </si>
  <si>
    <t>qtta@yahoo.com</t>
  </si>
  <si>
    <t>Qatar Table Tennis Association</t>
  </si>
  <si>
    <t>2020 WORLD SINGLES QUALIFICATION TOURNAMENT</t>
  </si>
  <si>
    <t>qualifi2021@tabletennis.qa, qtta@yahoo.com</t>
  </si>
  <si>
    <t>qualifi2021@tabletennis.qa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</si>
</sst>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 numFmtId="174" formatCode="[$-409]d\-mmm\-yyyy;@"/>
  </numFmts>
  <fonts count="155">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10"/>
      <color indexed="12"/>
      <name val="Verdana"/>
      <family val="2"/>
    </font>
    <font>
      <b/>
      <i/>
      <sz val="8"/>
      <color indexed="10"/>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sz val="9"/>
      <color indexed="81"/>
      <name val="Arial"/>
      <family val="2"/>
      <charset val="238"/>
    </font>
    <font>
      <b/>
      <sz val="9"/>
      <color indexed="81"/>
      <name val="Arial"/>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i/>
      <sz val="11"/>
      <name val="Myriad Pro"/>
    </font>
    <font>
      <b/>
      <i/>
      <sz val="11"/>
      <color rgb="FFFF0000"/>
      <name val="Myriad Pro"/>
    </font>
    <font>
      <b/>
      <sz val="11"/>
      <color indexed="10"/>
      <name val="Myriad Pro"/>
    </font>
    <font>
      <sz val="11"/>
      <color rgb="FFFF0000"/>
      <name val="Myriad Pro"/>
    </font>
    <font>
      <b/>
      <sz val="11"/>
      <color indexed="9"/>
      <name val="Myriad Pro"/>
    </font>
    <font>
      <sz val="11"/>
      <name val="Verdana"/>
      <family val="2"/>
      <charset val="238"/>
    </font>
    <font>
      <sz val="13"/>
      <name val="Exo 2 Bold Expanded"/>
    </font>
    <font>
      <b/>
      <u/>
      <sz val="12"/>
      <color theme="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b/>
      <sz val="8"/>
      <color rgb="FF0000D4"/>
      <name val="Tahoma"/>
      <family val="2"/>
    </font>
    <font>
      <b/>
      <sz val="9"/>
      <color rgb="FF000000"/>
      <name val="Tahoma"/>
      <family val="2"/>
    </font>
    <font>
      <b/>
      <sz val="9"/>
      <color rgb="FF0000D4"/>
      <name val="Tahoma"/>
      <family val="2"/>
    </font>
    <font>
      <sz val="9"/>
      <color rgb="FF000000"/>
      <name val="Tahoma"/>
      <family val="2"/>
    </font>
    <font>
      <b/>
      <sz val="11"/>
      <color theme="1"/>
      <name val="Myriad Pro"/>
    </font>
    <font>
      <sz val="11"/>
      <color theme="1"/>
      <name val="Myriad Pro"/>
    </font>
    <font>
      <sz val="10"/>
      <color rgb="FFFFFF00"/>
      <name val="Verdana"/>
      <family val="2"/>
    </font>
    <font>
      <sz val="9"/>
      <color rgb="FFFFFF00"/>
      <name val="Verdana"/>
      <family val="2"/>
    </font>
    <font>
      <i/>
      <sz val="12"/>
      <color rgb="FFFFFF00"/>
      <name val="Verdana"/>
      <family val="2"/>
    </font>
    <font>
      <b/>
      <sz val="8"/>
      <color rgb="FF3366FF"/>
      <name val="Tahoma"/>
      <family val="2"/>
    </font>
    <font>
      <sz val="20"/>
      <name val="nevis Bold"/>
    </font>
    <font>
      <sz val="18"/>
      <color rgb="FF004D40"/>
      <name val="nevis Bold"/>
    </font>
    <font>
      <b/>
      <sz val="12"/>
      <color rgb="FF004D40"/>
      <name val="nevis Bold"/>
    </font>
    <font>
      <b/>
      <sz val="16"/>
      <color rgb="FF004D40"/>
      <name val="nevis Bold"/>
    </font>
    <font>
      <sz val="13"/>
      <name val="nevis Bold"/>
    </font>
    <font>
      <b/>
      <sz val="13"/>
      <color rgb="FF004D40"/>
      <name val="nevis Bold"/>
    </font>
    <font>
      <sz val="13"/>
      <color rgb="FF004D40"/>
      <name val="nevis Bold"/>
    </font>
    <font>
      <sz val="16"/>
      <name val="nevis Bold"/>
    </font>
    <font>
      <b/>
      <sz val="12"/>
      <name val="Verdana"/>
      <family val="2"/>
    </font>
    <font>
      <b/>
      <sz val="11"/>
      <name val="Verdana"/>
      <family val="2"/>
    </font>
    <font>
      <sz val="11"/>
      <name val="Verdana"/>
      <family val="2"/>
    </font>
    <font>
      <b/>
      <sz val="11"/>
      <color theme="0" tint="-0.249977111117893"/>
      <name val="Verdana"/>
      <family val="2"/>
    </font>
    <font>
      <b/>
      <sz val="9"/>
      <color theme="0"/>
      <name val="Verdana"/>
      <family val="2"/>
    </font>
    <font>
      <b/>
      <i/>
      <sz val="9"/>
      <color rgb="FFFF0000"/>
      <name val="Verdana"/>
      <family val="2"/>
    </font>
    <font>
      <sz val="9"/>
      <color rgb="FFFF0000"/>
      <name val="Verdana"/>
      <family val="2"/>
    </font>
    <font>
      <b/>
      <sz val="9"/>
      <name val="Verdana"/>
      <family val="2"/>
    </font>
    <font>
      <sz val="12"/>
      <name val="Verdana"/>
      <family val="2"/>
    </font>
    <font>
      <b/>
      <sz val="9"/>
      <color indexed="10"/>
      <name val="Verdana"/>
      <family val="2"/>
    </font>
    <font>
      <b/>
      <sz val="11"/>
      <color theme="0"/>
      <name val="Verdana"/>
      <family val="2"/>
    </font>
    <font>
      <b/>
      <sz val="14"/>
      <color theme="1"/>
      <name val="Verdana"/>
      <family val="2"/>
    </font>
    <font>
      <b/>
      <u/>
      <sz val="11"/>
      <color rgb="FFFF0000"/>
      <name val="Verdana"/>
      <family val="2"/>
    </font>
    <font>
      <b/>
      <i/>
      <sz val="11"/>
      <color rgb="FFFF0000"/>
      <name val="Verdana"/>
      <family val="2"/>
    </font>
    <font>
      <b/>
      <i/>
      <sz val="11"/>
      <name val="Verdana"/>
      <family val="2"/>
    </font>
    <font>
      <b/>
      <i/>
      <u/>
      <sz val="16"/>
      <color indexed="10"/>
      <name val="Verdana"/>
      <family val="2"/>
    </font>
    <font>
      <b/>
      <sz val="11"/>
      <color indexed="10"/>
      <name val="Verdana"/>
      <family val="2"/>
    </font>
    <font>
      <b/>
      <sz val="11"/>
      <color rgb="FFC00000"/>
      <name val="Verdana"/>
      <family val="2"/>
    </font>
    <font>
      <sz val="9"/>
      <color theme="1"/>
      <name val="Verdana"/>
      <family val="2"/>
    </font>
    <font>
      <b/>
      <sz val="14"/>
      <color rgb="FFC00000"/>
      <name val="Verdana"/>
      <family val="2"/>
    </font>
    <font>
      <b/>
      <sz val="12"/>
      <color rgb="FFC00000"/>
      <name val="Verdana"/>
      <family val="2"/>
    </font>
  </fonts>
  <fills count="2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FF0000"/>
        <bgColor indexed="64"/>
      </patternFill>
    </fill>
    <fill>
      <patternFill patternType="solid">
        <fgColor rgb="FFD8E9DC"/>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
      <left/>
      <right/>
      <top style="thin">
        <color theme="1"/>
      </top>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cellStyleXfs>
  <cellXfs count="645">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4" fillId="0" borderId="0" xfId="0" applyNumberFormat="1" applyFont="1" applyAlignment="1">
      <alignment horizontal="center" vertical="center"/>
    </xf>
    <xf numFmtId="168" fontId="33" fillId="0" borderId="0" xfId="0" applyNumberFormat="1" applyFont="1" applyAlignment="1">
      <alignment horizontal="center" vertical="center"/>
    </xf>
    <xf numFmtId="0" fontId="31" fillId="0" borderId="0" xfId="0" applyFont="1" applyAlignment="1">
      <alignment horizontal="center" vertical="center"/>
    </xf>
    <xf numFmtId="0" fontId="37"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7"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39"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38"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49" fillId="0" borderId="0" xfId="0" applyFont="1" applyBorder="1" applyAlignment="1">
      <alignment horizontal="center" vertical="center"/>
    </xf>
    <xf numFmtId="0" fontId="5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1"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6" fillId="0" borderId="0" xfId="0" applyFont="1"/>
    <xf numFmtId="3" fontId="56" fillId="0" borderId="0" xfId="0" applyNumberFormat="1" applyFont="1" applyAlignment="1">
      <alignment horizontal="left" vertical="center"/>
    </xf>
    <xf numFmtId="0" fontId="32" fillId="0" borderId="0" xfId="0" applyFont="1" applyFill="1" applyBorder="1" applyAlignment="1" applyProtection="1">
      <alignment horizontal="center" vertical="center"/>
      <protection locked="0"/>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4" fillId="9" borderId="0" xfId="0" applyFont="1" applyFill="1" applyAlignment="1" applyProtection="1">
      <alignment horizontal="center" vertical="center"/>
      <protection locked="0"/>
    </xf>
    <xf numFmtId="0" fontId="63" fillId="8" borderId="14" xfId="0" applyFont="1" applyFill="1" applyBorder="1" applyAlignment="1" applyProtection="1">
      <alignment horizontal="center" vertical="center"/>
    </xf>
    <xf numFmtId="0" fontId="66" fillId="8" borderId="14" xfId="0" applyFont="1" applyFill="1" applyBorder="1" applyAlignment="1" applyProtection="1">
      <alignment horizontal="center" vertical="center"/>
    </xf>
    <xf numFmtId="0" fontId="63" fillId="0" borderId="0" xfId="0" applyFont="1" applyAlignment="1" applyProtection="1">
      <alignment horizontal="center" vertical="center"/>
    </xf>
    <xf numFmtId="0" fontId="14" fillId="0" borderId="0" xfId="0" applyFont="1" applyAlignment="1" applyProtection="1">
      <alignment horizontal="center" vertical="center"/>
    </xf>
    <xf numFmtId="0" fontId="67" fillId="8" borderId="14" xfId="0" applyFont="1" applyFill="1" applyBorder="1" applyAlignment="1" applyProtection="1">
      <alignment horizontal="center" vertical="center"/>
    </xf>
    <xf numFmtId="169" fontId="64" fillId="9" borderId="0" xfId="0" applyNumberFormat="1" applyFont="1" applyFill="1" applyAlignment="1" applyProtection="1">
      <alignment horizontal="center" vertical="center"/>
      <protection locked="0"/>
    </xf>
    <xf numFmtId="167" fontId="69" fillId="0" borderId="0" xfId="0" applyNumberFormat="1" applyFont="1" applyFill="1" applyAlignment="1" applyProtection="1">
      <alignment vertical="center"/>
    </xf>
    <xf numFmtId="0" fontId="63" fillId="0" borderId="0" xfId="0" applyFont="1" applyAlignment="1" applyProtection="1">
      <alignment horizontal="center" vertical="center" shrinkToFit="1"/>
    </xf>
    <xf numFmtId="0" fontId="67" fillId="0" borderId="0" xfId="0" applyFont="1" applyAlignment="1" applyProtection="1">
      <alignment horizontal="center" vertical="center"/>
    </xf>
    <xf numFmtId="167" fontId="68" fillId="12" borderId="0" xfId="0" applyNumberFormat="1" applyFont="1" applyFill="1" applyAlignment="1" applyProtection="1">
      <alignment horizontal="center" vertical="center"/>
    </xf>
    <xf numFmtId="4" fontId="69" fillId="11" borderId="0" xfId="0" applyNumberFormat="1" applyFont="1" applyFill="1" applyAlignment="1" applyProtection="1">
      <alignment horizontal="center" vertical="center"/>
    </xf>
    <xf numFmtId="4" fontId="68" fillId="11" borderId="0" xfId="0" applyNumberFormat="1" applyFont="1" applyFill="1" applyAlignment="1" applyProtection="1">
      <alignment horizontal="center" vertical="center"/>
    </xf>
    <xf numFmtId="0" fontId="63" fillId="5" borderId="14" xfId="0" applyFont="1" applyFill="1" applyBorder="1" applyAlignment="1" applyProtection="1">
      <alignment horizontal="center" vertical="center"/>
    </xf>
    <xf numFmtId="0" fontId="66" fillId="5" borderId="14" xfId="0" applyFont="1" applyFill="1" applyBorder="1" applyAlignment="1" applyProtection="1">
      <alignment horizontal="center" vertical="center"/>
    </xf>
    <xf numFmtId="0" fontId="14" fillId="0" borderId="0" xfId="0" applyFont="1" applyAlignment="1" applyProtection="1">
      <alignment vertical="center"/>
    </xf>
    <xf numFmtId="0" fontId="67" fillId="10" borderId="0" xfId="0" applyFont="1" applyFill="1" applyAlignment="1" applyProtection="1">
      <alignment horizontal="center" vertical="center"/>
    </xf>
    <xf numFmtId="0" fontId="65"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69"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1"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3" fillId="12" borderId="0" xfId="0" applyFont="1" applyFill="1" applyAlignment="1" applyProtection="1">
      <alignment horizontal="center" vertical="center"/>
    </xf>
    <xf numFmtId="0" fontId="67" fillId="12" borderId="0" xfId="0" applyFont="1" applyFill="1" applyAlignment="1" applyProtection="1">
      <alignment horizontal="center" vertical="center"/>
    </xf>
    <xf numFmtId="0" fontId="62" fillId="12" borderId="0" xfId="0" applyFont="1" applyFill="1" applyAlignment="1" applyProtection="1">
      <alignment horizontal="center" vertical="center"/>
    </xf>
    <xf numFmtId="0" fontId="63" fillId="0" borderId="14" xfId="0" applyFont="1" applyFill="1" applyBorder="1" applyAlignment="1" applyProtection="1">
      <alignment horizontal="center" vertical="center"/>
    </xf>
    <xf numFmtId="0" fontId="64"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69"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2"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68"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3" fillId="12" borderId="0" xfId="0" applyFont="1" applyFill="1" applyBorder="1" applyAlignment="1" applyProtection="1">
      <alignment horizontal="center" vertical="center"/>
    </xf>
    <xf numFmtId="169" fontId="68" fillId="12" borderId="0" xfId="0" applyNumberFormat="1" applyFont="1" applyFill="1" applyBorder="1" applyAlignment="1" applyProtection="1">
      <alignment horizontal="center" vertical="center"/>
    </xf>
    <xf numFmtId="0" fontId="67" fillId="12" borderId="0" xfId="0" applyFont="1" applyFill="1" applyBorder="1" applyAlignment="1" applyProtection="1">
      <alignment horizontal="center" vertical="center"/>
    </xf>
    <xf numFmtId="169" fontId="58"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0"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68" fillId="0" borderId="0" xfId="0" applyNumberFormat="1" applyFont="1" applyFill="1" applyAlignment="1" applyProtection="1">
      <alignment horizontal="center" vertical="center"/>
    </xf>
    <xf numFmtId="1" fontId="69" fillId="0" borderId="0" xfId="0" applyNumberFormat="1" applyFont="1" applyFill="1" applyAlignment="1" applyProtection="1">
      <alignment vertical="center"/>
    </xf>
    <xf numFmtId="1" fontId="69"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7" fillId="0" borderId="0" xfId="0" applyNumberFormat="1" applyFont="1" applyFill="1" applyAlignment="1" applyProtection="1">
      <alignment horizontal="center" vertical="center"/>
    </xf>
    <xf numFmtId="1" fontId="68" fillId="0" borderId="0" xfId="0" applyNumberFormat="1" applyFont="1" applyFill="1" applyAlignment="1" applyProtection="1">
      <alignment horizontal="center" vertical="center"/>
    </xf>
    <xf numFmtId="0" fontId="67" fillId="10" borderId="0" xfId="0" applyFont="1" applyFill="1" applyAlignment="1" applyProtection="1">
      <alignment vertical="center"/>
    </xf>
    <xf numFmtId="0" fontId="66" fillId="15" borderId="0" xfId="0" applyFont="1" applyFill="1" applyAlignment="1" applyProtection="1">
      <alignment horizontal="center" vertical="center" shrinkToFit="1"/>
    </xf>
    <xf numFmtId="0" fontId="67" fillId="15" borderId="0" xfId="0" applyFont="1" applyFill="1" applyAlignment="1" applyProtection="1">
      <alignment horizontal="center" vertical="center" wrapText="1" shrinkToFit="1"/>
    </xf>
    <xf numFmtId="169" fontId="70"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29" fillId="0" borderId="0" xfId="0" applyFont="1" applyAlignment="1">
      <alignment vertical="center"/>
    </xf>
    <xf numFmtId="3" fontId="60" fillId="0" borderId="0" xfId="0" applyNumberFormat="1" applyFont="1" applyAlignment="1">
      <alignment horizontal="center" vertical="center"/>
    </xf>
    <xf numFmtId="0" fontId="60" fillId="0" borderId="0" xfId="0" applyFont="1"/>
    <xf numFmtId="0" fontId="29" fillId="0" borderId="0" xfId="0" applyFont="1"/>
    <xf numFmtId="0" fontId="59" fillId="0" borderId="1" xfId="0" applyFont="1" applyFill="1" applyBorder="1" applyAlignment="1" applyProtection="1">
      <alignment horizontal="center" vertical="center"/>
      <protection locked="0"/>
    </xf>
    <xf numFmtId="3" fontId="60" fillId="0" borderId="0" xfId="0" applyNumberFormat="1" applyFont="1" applyAlignment="1">
      <alignment horizontal="left"/>
    </xf>
    <xf numFmtId="0" fontId="42" fillId="0" borderId="0" xfId="0" applyFont="1" applyAlignment="1">
      <alignment vertical="center"/>
    </xf>
    <xf numFmtId="3" fontId="60" fillId="0" borderId="0" xfId="0" applyNumberFormat="1" applyFont="1" applyAlignment="1">
      <alignment horizontal="left" vertical="center"/>
    </xf>
    <xf numFmtId="0" fontId="29" fillId="0" borderId="0" xfId="0" applyFont="1" applyAlignment="1">
      <alignment horizontal="center"/>
    </xf>
    <xf numFmtId="0" fontId="29" fillId="0" borderId="0" xfId="0" applyFont="1" applyBorder="1" applyAlignment="1">
      <alignment horizontal="center" vertical="center"/>
    </xf>
    <xf numFmtId="0" fontId="29" fillId="0" borderId="0" xfId="0" applyFont="1" applyBorder="1" applyAlignment="1">
      <alignment vertical="center"/>
    </xf>
    <xf numFmtId="0" fontId="29" fillId="0" borderId="0" xfId="0" applyFont="1" applyBorder="1" applyAlignment="1">
      <alignment horizontal="center"/>
    </xf>
    <xf numFmtId="0" fontId="29" fillId="0" borderId="0" xfId="0" applyFont="1" applyAlignment="1">
      <alignment horizontal="right"/>
    </xf>
    <xf numFmtId="0" fontId="77" fillId="0" borderId="0" xfId="0" applyFont="1" applyAlignment="1"/>
    <xf numFmtId="169" fontId="75" fillId="0" borderId="0" xfId="0" applyNumberFormat="1" applyFont="1" applyAlignment="1">
      <alignment vertical="center"/>
    </xf>
    <xf numFmtId="166" fontId="75" fillId="0" borderId="0" xfId="0" applyNumberFormat="1" applyFont="1" applyAlignment="1">
      <alignment horizontal="center"/>
    </xf>
    <xf numFmtId="0" fontId="0" fillId="0" borderId="0" xfId="0"/>
    <xf numFmtId="167"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xf>
    <xf numFmtId="0" fontId="74" fillId="14" borderId="0" xfId="1" applyNumberFormat="1" applyFont="1" applyFill="1" applyAlignment="1" applyProtection="1">
      <alignment horizontal="center" vertical="center"/>
    </xf>
    <xf numFmtId="169" fontId="71" fillId="14" borderId="0" xfId="1" applyNumberFormat="1" applyFont="1" applyFill="1" applyAlignment="1" applyProtection="1">
      <alignment horizontal="center" vertical="center" shrinkToFit="1"/>
    </xf>
    <xf numFmtId="167"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protection locked="0"/>
    </xf>
    <xf numFmtId="4" fontId="64" fillId="14" borderId="0" xfId="0" applyNumberFormat="1" applyFont="1" applyFill="1" applyAlignment="1" applyProtection="1">
      <alignment horizontal="center" vertical="center"/>
    </xf>
    <xf numFmtId="167" fontId="64" fillId="14" borderId="0" xfId="0" applyNumberFormat="1" applyFont="1" applyFill="1" applyAlignment="1" applyProtection="1">
      <alignment horizontal="center" vertical="center"/>
    </xf>
    <xf numFmtId="167" fontId="64" fillId="14" borderId="4" xfId="0" applyNumberFormat="1" applyFont="1" applyFill="1" applyBorder="1" applyAlignment="1" applyProtection="1">
      <alignment horizontal="center" vertical="center"/>
    </xf>
    <xf numFmtId="167" fontId="64" fillId="14" borderId="4" xfId="0" applyNumberFormat="1" applyFont="1" applyFill="1" applyBorder="1" applyAlignment="1" applyProtection="1">
      <alignment horizontal="center" vertical="center"/>
      <protection locked="0"/>
    </xf>
    <xf numFmtId="167" fontId="64" fillId="14" borderId="10" xfId="0" applyNumberFormat="1" applyFont="1" applyFill="1" applyBorder="1" applyAlignment="1" applyProtection="1">
      <alignment horizontal="center" vertical="center"/>
      <protection locked="0"/>
    </xf>
    <xf numFmtId="167" fontId="64" fillId="14" borderId="7" xfId="0" applyNumberFormat="1" applyFont="1" applyFill="1" applyBorder="1" applyAlignment="1" applyProtection="1">
      <alignment horizontal="center" vertical="center"/>
      <protection locked="0"/>
    </xf>
    <xf numFmtId="169"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xf>
    <xf numFmtId="0" fontId="78" fillId="8" borderId="14" xfId="0" applyFont="1" applyFill="1" applyBorder="1" applyAlignment="1" applyProtection="1">
      <alignment horizontal="center" vertical="center"/>
    </xf>
    <xf numFmtId="4" fontId="69" fillId="14" borderId="0" xfId="0" applyNumberFormat="1" applyFont="1" applyFill="1" applyAlignment="1">
      <alignment horizontal="center"/>
    </xf>
    <xf numFmtId="0" fontId="14" fillId="12" borderId="0" xfId="0" applyFont="1" applyFill="1" applyAlignment="1" applyProtection="1">
      <alignment vertical="center"/>
    </xf>
    <xf numFmtId="0" fontId="65" fillId="12" borderId="0" xfId="0" applyFont="1" applyFill="1" applyAlignment="1" applyProtection="1">
      <alignment vertical="center"/>
    </xf>
    <xf numFmtId="167" fontId="69"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2" fillId="0" borderId="0" xfId="0" applyFont="1" applyBorder="1" applyAlignment="1" applyProtection="1">
      <alignment horizontal="center" vertical="center"/>
    </xf>
    <xf numFmtId="0" fontId="92" fillId="0" borderId="0" xfId="0" applyFont="1" applyBorder="1" applyAlignment="1" applyProtection="1">
      <alignment vertical="center"/>
    </xf>
    <xf numFmtId="0" fontId="5" fillId="0" borderId="0" xfId="0" applyFont="1" applyBorder="1" applyAlignment="1" applyProtection="1">
      <alignment vertical="center"/>
    </xf>
    <xf numFmtId="0" fontId="94" fillId="0" borderId="0" xfId="0" applyFont="1" applyFill="1" applyBorder="1" applyAlignment="1" applyProtection="1">
      <alignment horizontal="center" vertical="center"/>
    </xf>
    <xf numFmtId="0" fontId="108" fillId="0" borderId="0" xfId="0" applyFont="1" applyAlignment="1">
      <alignment horizontal="center"/>
    </xf>
    <xf numFmtId="167" fontId="67" fillId="0" borderId="0" xfId="0" applyNumberFormat="1" applyFont="1" applyFill="1" applyAlignment="1" applyProtection="1">
      <alignment horizontal="center" vertical="center"/>
    </xf>
    <xf numFmtId="49" fontId="64" fillId="10" borderId="0" xfId="0" applyNumberFormat="1" applyFont="1" applyFill="1" applyAlignment="1" applyProtection="1">
      <alignment horizontal="center" vertical="center"/>
      <protection locked="0"/>
    </xf>
    <xf numFmtId="0" fontId="66" fillId="0" borderId="0" xfId="0" applyFont="1" applyAlignment="1" applyProtection="1">
      <alignment horizontal="center" vertical="center"/>
    </xf>
    <xf numFmtId="0" fontId="94" fillId="0" borderId="14" xfId="1" applyFont="1" applyBorder="1" applyAlignment="1" applyProtection="1">
      <alignment vertical="center"/>
    </xf>
    <xf numFmtId="0" fontId="92" fillId="0" borderId="0" xfId="0" applyFont="1" applyBorder="1" applyAlignment="1" applyProtection="1"/>
    <xf numFmtId="0" fontId="92" fillId="0" borderId="0" xfId="0" applyFont="1" applyBorder="1" applyAlignment="1" applyProtection="1">
      <alignment horizontal="center"/>
    </xf>
    <xf numFmtId="169" fontId="109" fillId="0" borderId="0" xfId="0" applyNumberFormat="1" applyFont="1" applyAlignment="1" applyProtection="1">
      <alignment horizontal="center"/>
    </xf>
    <xf numFmtId="168" fontId="109" fillId="0" borderId="0" xfId="0" applyNumberFormat="1" applyFont="1" applyAlignment="1" applyProtection="1">
      <alignment horizontal="center"/>
    </xf>
    <xf numFmtId="168" fontId="109" fillId="0" borderId="0" xfId="0" applyNumberFormat="1" applyFont="1" applyAlignment="1" applyProtection="1"/>
    <xf numFmtId="169" fontId="109" fillId="0" borderId="0" xfId="0" applyNumberFormat="1" applyFont="1" applyAlignment="1" applyProtection="1"/>
    <xf numFmtId="0" fontId="0" fillId="0" borderId="0" xfId="0" applyFont="1" applyBorder="1" applyAlignment="1" applyProtection="1">
      <alignment vertical="center"/>
    </xf>
    <xf numFmtId="0" fontId="86"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87" fillId="0" borderId="0" xfId="2" applyNumberFormat="1" applyFont="1" applyBorder="1" applyAlignment="1" applyProtection="1">
      <alignment vertical="center"/>
      <protection locked="0"/>
    </xf>
    <xf numFmtId="0" fontId="86"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5" fillId="8" borderId="9" xfId="2" applyFont="1" applyFill="1" applyBorder="1" applyAlignment="1" applyProtection="1">
      <alignment horizontal="center" vertical="center"/>
    </xf>
    <xf numFmtId="0" fontId="84"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4" fillId="14" borderId="9" xfId="2" applyFont="1" applyFill="1" applyBorder="1" applyAlignment="1" applyProtection="1">
      <alignment vertical="center"/>
    </xf>
    <xf numFmtId="0" fontId="86"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4" fillId="14" borderId="0" xfId="2" applyFont="1" applyFill="1" applyBorder="1" applyAlignment="1" applyProtection="1">
      <alignment vertical="center"/>
    </xf>
    <xf numFmtId="0" fontId="94" fillId="14" borderId="0" xfId="2" applyFont="1" applyFill="1" applyBorder="1" applyAlignment="1" applyProtection="1">
      <alignment horizontal="right" vertical="center"/>
    </xf>
    <xf numFmtId="0" fontId="86"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4" fillId="14" borderId="11" xfId="2" applyFont="1" applyFill="1" applyBorder="1" applyAlignment="1" applyProtection="1">
      <alignment horizontal="right" vertical="center"/>
    </xf>
    <xf numFmtId="0" fontId="86" fillId="0" borderId="0" xfId="2" applyFont="1" applyAlignment="1" applyProtection="1">
      <alignment vertical="center"/>
    </xf>
    <xf numFmtId="0" fontId="94" fillId="0" borderId="0" xfId="2" applyFont="1" applyAlignment="1" applyProtection="1">
      <alignment vertical="center"/>
    </xf>
    <xf numFmtId="0" fontId="94" fillId="14" borderId="9" xfId="2" applyFont="1" applyFill="1" applyBorder="1" applyAlignment="1" applyProtection="1">
      <alignment horizontal="right" vertical="center"/>
    </xf>
    <xf numFmtId="0" fontId="94"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96" fillId="12" borderId="9" xfId="2" applyFont="1" applyFill="1" applyBorder="1" applyAlignment="1" applyProtection="1">
      <alignment vertical="center"/>
    </xf>
    <xf numFmtId="0" fontId="102" fillId="12" borderId="9" xfId="2" applyFont="1" applyFill="1" applyBorder="1" applyAlignment="1" applyProtection="1">
      <alignment vertical="center" wrapText="1" shrinkToFit="1"/>
    </xf>
    <xf numFmtId="0" fontId="94" fillId="12" borderId="9" xfId="2" applyFont="1" applyFill="1" applyBorder="1" applyAlignment="1" applyProtection="1">
      <alignment vertical="center"/>
    </xf>
    <xf numFmtId="0" fontId="96" fillId="12" borderId="0" xfId="2" applyFont="1" applyFill="1" applyBorder="1" applyAlignment="1" applyProtection="1">
      <alignment vertical="center"/>
    </xf>
    <xf numFmtId="0" fontId="102" fillId="12" borderId="0" xfId="2" applyFont="1" applyFill="1" applyBorder="1" applyAlignment="1" applyProtection="1">
      <alignment vertical="center" wrapText="1" shrinkToFit="1"/>
    </xf>
    <xf numFmtId="0" fontId="94" fillId="12" borderId="0" xfId="2" applyFont="1" applyFill="1" applyBorder="1" applyAlignment="1" applyProtection="1">
      <alignment vertical="center"/>
    </xf>
    <xf numFmtId="0" fontId="96" fillId="0" borderId="0" xfId="2" applyFont="1" applyFill="1" applyBorder="1" applyAlignment="1" applyProtection="1">
      <alignment vertical="center"/>
    </xf>
    <xf numFmtId="0" fontId="94" fillId="0" borderId="0" xfId="2" applyFont="1" applyBorder="1" applyAlignment="1" applyProtection="1">
      <alignment vertical="center"/>
    </xf>
    <xf numFmtId="0" fontId="102" fillId="20" borderId="0" xfId="0" applyFont="1" applyFill="1" applyAlignment="1">
      <alignment vertical="center" wrapText="1" shrinkToFit="1"/>
    </xf>
    <xf numFmtId="0" fontId="95" fillId="14" borderId="11" xfId="2" applyFont="1" applyFill="1" applyBorder="1" applyAlignment="1" applyProtection="1">
      <alignment vertical="center"/>
    </xf>
    <xf numFmtId="0" fontId="85" fillId="8" borderId="14" xfId="2" applyFont="1" applyFill="1" applyBorder="1" applyAlignment="1" applyProtection="1">
      <alignment horizontal="center" vertical="center"/>
    </xf>
    <xf numFmtId="0" fontId="84"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4" fillId="0" borderId="14" xfId="0" applyFont="1" applyBorder="1" applyAlignment="1">
      <alignment vertical="center"/>
    </xf>
    <xf numFmtId="169" fontId="96"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4" fillId="12" borderId="9" xfId="2" applyFont="1" applyFill="1" applyBorder="1" applyAlignment="1" applyProtection="1">
      <alignment horizontal="left" vertical="center"/>
    </xf>
    <xf numFmtId="173" fontId="102" fillId="13" borderId="9" xfId="2" applyNumberFormat="1" applyFont="1" applyFill="1" applyBorder="1" applyAlignment="1" applyProtection="1">
      <alignment horizontal="center" vertical="center" shrinkToFit="1"/>
      <protection locked="0"/>
    </xf>
    <xf numFmtId="0" fontId="94" fillId="12" borderId="9" xfId="2" applyFont="1" applyFill="1" applyBorder="1" applyAlignment="1" applyProtection="1">
      <alignment horizontal="center" vertical="center"/>
    </xf>
    <xf numFmtId="20" fontId="102" fillId="13" borderId="9" xfId="2" applyNumberFormat="1" applyFont="1" applyFill="1" applyBorder="1" applyAlignment="1" applyProtection="1">
      <alignment horizontal="center" vertical="center"/>
      <protection locked="0"/>
    </xf>
    <xf numFmtId="0" fontId="94" fillId="12" borderId="0" xfId="2" applyFont="1" applyFill="1" applyBorder="1" applyAlignment="1" applyProtection="1">
      <alignment horizontal="right" vertical="center"/>
    </xf>
    <xf numFmtId="0" fontId="96" fillId="13" borderId="12" xfId="0" applyFont="1" applyFill="1" applyBorder="1" applyAlignment="1" applyProtection="1">
      <alignment horizontal="center" vertical="center"/>
      <protection locked="0"/>
    </xf>
    <xf numFmtId="0" fontId="96" fillId="0" borderId="9" xfId="0" applyFont="1" applyFill="1" applyBorder="1" applyAlignment="1" applyProtection="1">
      <alignment horizontal="center" vertical="center"/>
    </xf>
    <xf numFmtId="0" fontId="94" fillId="14" borderId="14" xfId="2" applyFont="1" applyFill="1" applyBorder="1" applyAlignment="1" applyProtection="1">
      <alignment horizontal="center" vertical="center"/>
    </xf>
    <xf numFmtId="0" fontId="96" fillId="13" borderId="14" xfId="0" applyFont="1" applyFill="1" applyBorder="1" applyAlignment="1" applyProtection="1">
      <alignment horizontal="center" vertical="center" shrinkToFit="1"/>
      <protection locked="0"/>
    </xf>
    <xf numFmtId="0" fontId="84" fillId="14" borderId="0" xfId="2" applyFont="1" applyFill="1" applyBorder="1" applyAlignment="1" applyProtection="1">
      <alignment vertical="center"/>
    </xf>
    <xf numFmtId="0" fontId="96" fillId="14" borderId="0" xfId="2" applyFont="1" applyFill="1" applyBorder="1" applyAlignment="1" applyProtection="1">
      <alignment horizontal="right" vertical="center"/>
    </xf>
    <xf numFmtId="0" fontId="96" fillId="13" borderId="6" xfId="0" applyFont="1" applyFill="1" applyBorder="1" applyAlignment="1" applyProtection="1">
      <alignment horizontal="center" vertical="center"/>
      <protection locked="0"/>
    </xf>
    <xf numFmtId="0" fontId="96" fillId="0" borderId="0" xfId="0" applyFont="1" applyFill="1" applyBorder="1" applyAlignment="1" applyProtection="1">
      <alignment horizontal="center" vertical="center"/>
    </xf>
    <xf numFmtId="0" fontId="96" fillId="12" borderId="0" xfId="0" applyFont="1" applyFill="1" applyBorder="1" applyAlignment="1" applyProtection="1">
      <alignment horizontal="center" vertical="center"/>
    </xf>
    <xf numFmtId="0" fontId="94" fillId="14" borderId="11" xfId="2" applyFont="1" applyFill="1" applyBorder="1" applyAlignment="1" applyProtection="1">
      <alignment vertical="center"/>
    </xf>
    <xf numFmtId="0" fontId="96" fillId="12" borderId="11" xfId="0" applyFont="1" applyFill="1" applyBorder="1" applyAlignment="1" applyProtection="1">
      <alignment vertical="center"/>
    </xf>
    <xf numFmtId="0" fontId="96" fillId="13" borderId="11" xfId="0" applyFont="1" applyFill="1" applyBorder="1" applyAlignment="1" applyProtection="1">
      <alignment horizontal="center" vertical="center"/>
      <protection locked="0"/>
    </xf>
    <xf numFmtId="0" fontId="96" fillId="0" borderId="11" xfId="0" applyFont="1" applyFill="1" applyBorder="1" applyAlignment="1" applyProtection="1">
      <alignment vertical="center"/>
    </xf>
    <xf numFmtId="0" fontId="94" fillId="0" borderId="9" xfId="2" applyFont="1" applyBorder="1" applyAlignment="1" applyProtection="1">
      <alignment vertical="center"/>
    </xf>
    <xf numFmtId="167" fontId="96" fillId="12" borderId="9" xfId="2" applyNumberFormat="1" applyFont="1" applyFill="1" applyBorder="1" applyAlignment="1" applyProtection="1">
      <alignment horizontal="center" vertical="center"/>
    </xf>
    <xf numFmtId="20" fontId="106" fillId="13" borderId="9" xfId="2" applyNumberFormat="1" applyFont="1" applyFill="1" applyBorder="1" applyAlignment="1" applyProtection="1">
      <alignment horizontal="center" vertical="center"/>
      <protection locked="0"/>
    </xf>
    <xf numFmtId="0" fontId="84"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4" fillId="0" borderId="11" xfId="2" applyFont="1" applyBorder="1" applyAlignment="1" applyProtection="1">
      <alignment vertical="center"/>
    </xf>
    <xf numFmtId="171" fontId="96" fillId="13" borderId="11" xfId="2" applyNumberFormat="1" applyFont="1" applyFill="1" applyBorder="1" applyAlignment="1" applyProtection="1">
      <alignment horizontal="center" vertical="center"/>
      <protection locked="0"/>
    </xf>
    <xf numFmtId="0" fontId="99" fillId="0" borderId="11" xfId="2" applyFont="1" applyBorder="1" applyAlignment="1" applyProtection="1">
      <alignment vertical="center"/>
    </xf>
    <xf numFmtId="0" fontId="96"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7" fillId="14" borderId="0" xfId="2" applyFont="1" applyFill="1" applyBorder="1" applyAlignment="1" applyProtection="1">
      <alignment horizontal="right" vertical="center"/>
    </xf>
    <xf numFmtId="0" fontId="88" fillId="14" borderId="0" xfId="2" applyFont="1" applyFill="1" applyBorder="1" applyAlignment="1" applyProtection="1">
      <alignment vertical="center"/>
    </xf>
    <xf numFmtId="4" fontId="102" fillId="12" borderId="0" xfId="2" applyNumberFormat="1" applyFont="1" applyFill="1" applyBorder="1" applyAlignment="1" applyProtection="1">
      <alignment horizontal="center" vertical="center"/>
    </xf>
    <xf numFmtId="0" fontId="89" fillId="14" borderId="0" xfId="2" applyFont="1" applyFill="1" applyBorder="1" applyAlignment="1" applyProtection="1">
      <alignment vertical="center"/>
    </xf>
    <xf numFmtId="0" fontId="86" fillId="14" borderId="9" xfId="2" applyFont="1" applyFill="1" applyBorder="1" applyAlignment="1" applyProtection="1">
      <alignment vertical="center"/>
    </xf>
    <xf numFmtId="4" fontId="96" fillId="13" borderId="0" xfId="2" applyNumberFormat="1" applyFont="1" applyFill="1" applyBorder="1" applyAlignment="1" applyProtection="1">
      <alignment horizontal="center" vertical="center"/>
      <protection locked="0"/>
    </xf>
    <xf numFmtId="49" fontId="96"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3" fillId="0" borderId="0" xfId="2" applyFont="1" applyBorder="1" applyAlignment="1" applyProtection="1">
      <alignment vertical="center"/>
    </xf>
    <xf numFmtId="0" fontId="93" fillId="12" borderId="0" xfId="2" applyFont="1" applyFill="1" applyAlignment="1" applyProtection="1">
      <alignment vertical="center"/>
    </xf>
    <xf numFmtId="0" fontId="86" fillId="14" borderId="0" xfId="2" applyFont="1" applyFill="1" applyBorder="1" applyAlignment="1" applyProtection="1">
      <alignment vertical="center" wrapText="1"/>
    </xf>
    <xf numFmtId="0" fontId="85"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0"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4" fillId="0" borderId="9" xfId="2" applyFont="1" applyBorder="1" applyAlignment="1" applyProtection="1">
      <alignment horizontal="right" vertical="center"/>
    </xf>
    <xf numFmtId="0" fontId="94" fillId="0" borderId="0" xfId="2" applyFont="1" applyFill="1" applyBorder="1" applyAlignment="1" applyProtection="1">
      <alignment horizontal="right" vertical="center"/>
    </xf>
    <xf numFmtId="0" fontId="99" fillId="0" borderId="0" xfId="2" applyFont="1" applyBorder="1" applyAlignment="1" applyProtection="1">
      <alignment horizontal="right" vertical="center"/>
    </xf>
    <xf numFmtId="4" fontId="105" fillId="0" borderId="0" xfId="2" applyNumberFormat="1" applyFont="1" applyFill="1" applyBorder="1" applyAlignment="1" applyProtection="1">
      <alignment horizontal="center" vertical="center"/>
    </xf>
    <xf numFmtId="0" fontId="105" fillId="0" borderId="0" xfId="2" applyFont="1" applyBorder="1" applyAlignment="1" applyProtection="1">
      <alignment vertical="center"/>
    </xf>
    <xf numFmtId="0" fontId="96" fillId="0" borderId="0" xfId="0" applyFont="1" applyFill="1" applyBorder="1" applyAlignment="1" applyProtection="1">
      <alignment horizontal="center" vertical="center" wrapText="1"/>
    </xf>
    <xf numFmtId="0" fontId="94" fillId="0" borderId="0" xfId="2" applyFont="1" applyFill="1" applyBorder="1" applyAlignment="1" applyProtection="1">
      <alignment horizontal="left" vertical="center"/>
    </xf>
    <xf numFmtId="0" fontId="96" fillId="0" borderId="0" xfId="2" applyFont="1" applyFill="1" applyBorder="1" applyAlignment="1" applyProtection="1">
      <alignment horizontal="left" vertical="center"/>
    </xf>
    <xf numFmtId="0" fontId="94" fillId="0" borderId="11" xfId="2" applyFont="1" applyBorder="1" applyAlignment="1" applyProtection="1">
      <alignment horizontal="right" vertical="center"/>
    </xf>
    <xf numFmtId="0" fontId="94" fillId="0" borderId="11" xfId="2" applyFont="1" applyFill="1" applyBorder="1" applyAlignment="1" applyProtection="1">
      <alignment horizontal="left" vertical="center"/>
    </xf>
    <xf numFmtId="0" fontId="96" fillId="0" borderId="11" xfId="2" applyFont="1" applyFill="1" applyBorder="1" applyAlignment="1" applyProtection="1">
      <alignment horizontal="left" vertical="center"/>
    </xf>
    <xf numFmtId="164" fontId="98" fillId="10" borderId="9" xfId="2" applyNumberFormat="1" applyFont="1" applyFill="1" applyBorder="1" applyAlignment="1" applyProtection="1">
      <alignment horizontal="center" vertical="center" shrinkToFit="1"/>
    </xf>
    <xf numFmtId="9" fontId="96" fillId="0" borderId="0" xfId="2" applyNumberFormat="1" applyFont="1" applyFill="1" applyBorder="1" applyAlignment="1" applyProtection="1">
      <alignment horizontal="center" vertical="center"/>
    </xf>
    <xf numFmtId="0" fontId="99" fillId="0" borderId="0" xfId="2" applyFont="1" applyBorder="1" applyAlignment="1" applyProtection="1">
      <alignment vertical="center"/>
    </xf>
    <xf numFmtId="0" fontId="42" fillId="16" borderId="0" xfId="0" applyFont="1" applyFill="1" applyAlignment="1" applyProtection="1">
      <alignment vertical="center" wrapText="1"/>
    </xf>
    <xf numFmtId="0" fontId="87" fillId="14" borderId="0" xfId="2" applyFont="1" applyFill="1" applyBorder="1" applyAlignment="1" applyProtection="1">
      <alignment vertical="center" wrapText="1"/>
    </xf>
    <xf numFmtId="0" fontId="73"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4" fillId="0" borderId="9" xfId="2" applyNumberFormat="1" applyFont="1" applyFill="1" applyBorder="1" applyAlignment="1" applyProtection="1">
      <alignment horizontal="center" vertical="center"/>
    </xf>
    <xf numFmtId="20" fontId="96" fillId="13" borderId="9" xfId="2" applyNumberFormat="1" applyFont="1" applyFill="1" applyBorder="1" applyAlignment="1" applyProtection="1">
      <alignment horizontal="center" vertical="center"/>
      <protection locked="0"/>
    </xf>
    <xf numFmtId="20" fontId="94" fillId="0" borderId="9" xfId="2" applyNumberFormat="1" applyFont="1" applyFill="1" applyBorder="1" applyAlignment="1" applyProtection="1">
      <alignment horizontal="center" vertical="center"/>
    </xf>
    <xf numFmtId="20" fontId="96" fillId="13" borderId="0" xfId="2" applyNumberFormat="1" applyFont="1" applyFill="1" applyBorder="1" applyAlignment="1" applyProtection="1">
      <alignment horizontal="center" vertical="center"/>
      <protection locked="0"/>
    </xf>
    <xf numFmtId="20" fontId="94" fillId="0" borderId="0" xfId="2" applyNumberFormat="1" applyFont="1" applyFill="1" applyBorder="1" applyAlignment="1" applyProtection="1">
      <alignment horizontal="center" vertical="center"/>
    </xf>
    <xf numFmtId="0" fontId="94" fillId="12" borderId="11" xfId="2" applyFont="1" applyFill="1" applyBorder="1" applyAlignment="1" applyProtection="1">
      <alignment horizontal="right" vertical="center"/>
    </xf>
    <xf numFmtId="164" fontId="102" fillId="12" borderId="0" xfId="2" applyNumberFormat="1" applyFont="1" applyFill="1" applyBorder="1" applyAlignment="1" applyProtection="1">
      <alignment horizontal="center" vertical="center" shrinkToFit="1"/>
    </xf>
    <xf numFmtId="0" fontId="14" fillId="0" borderId="0" xfId="2" applyFont="1" applyFill="1" applyBorder="1" applyAlignment="1" applyProtection="1">
      <alignment vertical="center"/>
    </xf>
    <xf numFmtId="0" fontId="94" fillId="0" borderId="9" xfId="2" applyFont="1" applyFill="1" applyBorder="1" applyAlignment="1" applyProtection="1">
      <alignment vertical="center"/>
    </xf>
    <xf numFmtId="0" fontId="87" fillId="14" borderId="0" xfId="2" applyFont="1" applyFill="1" applyBorder="1" applyAlignment="1" applyProtection="1">
      <alignment vertical="center"/>
    </xf>
    <xf numFmtId="0" fontId="94" fillId="0" borderId="0" xfId="2" applyFont="1" applyFill="1" applyBorder="1" applyAlignment="1" applyProtection="1">
      <alignment vertical="center"/>
    </xf>
    <xf numFmtId="2" fontId="102" fillId="12" borderId="0" xfId="2" applyNumberFormat="1" applyFont="1" applyFill="1" applyBorder="1" applyAlignment="1" applyProtection="1">
      <alignment horizontal="center" vertical="center"/>
    </xf>
    <xf numFmtId="4" fontId="102" fillId="12" borderId="0" xfId="2" applyNumberFormat="1" applyFont="1" applyFill="1" applyBorder="1" applyAlignment="1" applyProtection="1">
      <alignment horizontal="right" vertical="center"/>
    </xf>
    <xf numFmtId="0" fontId="102" fillId="12" borderId="11" xfId="2" applyFont="1" applyFill="1" applyBorder="1" applyAlignment="1" applyProtection="1">
      <alignment vertical="center"/>
    </xf>
    <xf numFmtId="0" fontId="48"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96" fillId="0" borderId="9" xfId="2" applyFont="1" applyBorder="1" applyAlignment="1" applyProtection="1">
      <alignment vertical="center"/>
    </xf>
    <xf numFmtId="0" fontId="96" fillId="0" borderId="9" xfId="2" applyFont="1" applyFill="1" applyBorder="1" applyAlignment="1" applyProtection="1">
      <alignment vertical="center"/>
    </xf>
    <xf numFmtId="0" fontId="85" fillId="14" borderId="0" xfId="2" applyFont="1" applyFill="1" applyBorder="1" applyAlignment="1" applyProtection="1">
      <alignment vertical="center"/>
    </xf>
    <xf numFmtId="0" fontId="107" fillId="0" borderId="0" xfId="2" applyFont="1" applyFill="1" applyBorder="1" applyAlignment="1" applyProtection="1">
      <alignment horizontal="center" vertical="center"/>
    </xf>
    <xf numFmtId="0" fontId="96" fillId="0" borderId="0" xfId="2" applyFont="1" applyBorder="1" applyAlignment="1" applyProtection="1">
      <alignment vertical="center"/>
    </xf>
    <xf numFmtId="0" fontId="19" fillId="14" borderId="0" xfId="2" applyFont="1" applyFill="1" applyBorder="1" applyAlignment="1" applyProtection="1">
      <alignment vertical="center"/>
    </xf>
    <xf numFmtId="3" fontId="102" fillId="0" borderId="0" xfId="2" applyNumberFormat="1" applyFont="1" applyFill="1" applyBorder="1" applyAlignment="1" applyProtection="1">
      <alignment horizontal="center" vertical="center"/>
    </xf>
    <xf numFmtId="0" fontId="96" fillId="0" borderId="0" xfId="2" applyFont="1" applyBorder="1" applyAlignment="1" applyProtection="1">
      <alignment horizontal="left" vertical="center"/>
    </xf>
    <xf numFmtId="0" fontId="87"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96" fillId="0" borderId="11" xfId="2" applyFont="1" applyBorder="1" applyAlignment="1" applyProtection="1">
      <alignment vertical="center"/>
    </xf>
    <xf numFmtId="0" fontId="96" fillId="0" borderId="11" xfId="2" applyFont="1" applyFill="1" applyBorder="1" applyAlignment="1" applyProtection="1">
      <alignment vertical="center"/>
    </xf>
    <xf numFmtId="0" fontId="40"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1" fillId="14" borderId="0" xfId="2" applyFont="1" applyFill="1" applyBorder="1" applyAlignment="1" applyProtection="1">
      <alignment vertical="center" wrapText="1"/>
    </xf>
    <xf numFmtId="0" fontId="86"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5"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86" fillId="14" borderId="9" xfId="2" applyFont="1" applyFill="1" applyBorder="1" applyAlignment="1" applyProtection="1">
      <alignment vertical="center" wrapText="1"/>
    </xf>
    <xf numFmtId="0" fontId="98"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86"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164" fontId="102" fillId="12" borderId="9" xfId="2" applyNumberFormat="1" applyFont="1" applyFill="1" applyBorder="1" applyAlignment="1" applyProtection="1">
      <alignment horizontal="center" vertical="center" shrinkToFit="1"/>
    </xf>
    <xf numFmtId="0" fontId="96" fillId="0" borderId="14" xfId="2" applyFont="1" applyBorder="1" applyAlignment="1" applyProtection="1">
      <alignment horizontal="center" vertical="center"/>
    </xf>
    <xf numFmtId="0" fontId="96" fillId="12" borderId="0" xfId="0" applyFont="1" applyFill="1" applyBorder="1" applyAlignment="1" applyProtection="1">
      <alignment horizontal="center" vertical="center"/>
      <protection locked="0"/>
    </xf>
    <xf numFmtId="0" fontId="94" fillId="0" borderId="14" xfId="2" applyFont="1" applyBorder="1" applyAlignment="1" applyProtection="1">
      <alignment horizontal="right" vertical="center"/>
    </xf>
    <xf numFmtId="0" fontId="120" fillId="0" borderId="0" xfId="2" applyFont="1" applyBorder="1" applyAlignment="1" applyProtection="1">
      <alignment vertical="center"/>
    </xf>
    <xf numFmtId="164" fontId="120" fillId="12" borderId="0" xfId="2" applyNumberFormat="1" applyFont="1" applyFill="1" applyBorder="1" applyAlignment="1" applyProtection="1">
      <alignment horizontal="center" vertical="center" shrinkToFit="1"/>
    </xf>
    <xf numFmtId="164" fontId="120" fillId="13" borderId="0" xfId="2" applyNumberFormat="1" applyFont="1" applyFill="1" applyBorder="1" applyAlignment="1" applyProtection="1">
      <alignment horizontal="center" vertical="center" shrinkToFit="1"/>
      <protection locked="0"/>
    </xf>
    <xf numFmtId="0" fontId="102" fillId="14" borderId="0" xfId="2" applyFont="1" applyFill="1" applyBorder="1" applyAlignment="1" applyProtection="1">
      <alignment vertical="center"/>
    </xf>
    <xf numFmtId="0" fontId="48" fillId="14" borderId="0" xfId="2" applyFont="1" applyFill="1" applyBorder="1" applyAlignment="1" applyProtection="1">
      <alignment vertical="center"/>
    </xf>
    <xf numFmtId="0" fontId="106" fillId="14" borderId="0" xfId="2" applyFont="1" applyFill="1" applyBorder="1" applyAlignment="1" applyProtection="1">
      <alignment vertical="center"/>
    </xf>
    <xf numFmtId="0" fontId="94" fillId="14" borderId="0" xfId="2" applyFont="1" applyFill="1" applyBorder="1" applyAlignment="1" applyProtection="1">
      <alignment vertical="center" wrapText="1"/>
    </xf>
    <xf numFmtId="0" fontId="94" fillId="14" borderId="11" xfId="2" applyFont="1" applyFill="1" applyBorder="1" applyAlignment="1" applyProtection="1">
      <alignment vertical="center" wrapText="1"/>
    </xf>
    <xf numFmtId="0" fontId="96" fillId="0" borderId="29" xfId="2" applyFont="1" applyBorder="1" applyAlignment="1" applyProtection="1">
      <alignment vertical="center"/>
    </xf>
    <xf numFmtId="0" fontId="0" fillId="0" borderId="0" xfId="0"/>
    <xf numFmtId="0" fontId="122" fillId="21" borderId="0" xfId="0" applyFont="1" applyFill="1" applyAlignment="1" applyProtection="1">
      <alignment vertical="center"/>
    </xf>
    <xf numFmtId="0" fontId="123" fillId="21" borderId="0" xfId="0" applyFont="1" applyFill="1" applyAlignment="1" applyProtection="1">
      <alignment vertical="center"/>
    </xf>
    <xf numFmtId="167" fontId="124" fillId="21" borderId="0" xfId="0" applyNumberFormat="1" applyFont="1" applyFill="1" applyAlignment="1" applyProtection="1">
      <alignment vertical="center"/>
    </xf>
    <xf numFmtId="167" fontId="124" fillId="21" borderId="0" xfId="0" applyNumberFormat="1" applyFont="1" applyFill="1" applyAlignment="1" applyProtection="1">
      <alignment horizontal="left" vertical="center"/>
    </xf>
    <xf numFmtId="0" fontId="107" fillId="0" borderId="0" xfId="2" applyFont="1" applyFill="1" applyBorder="1" applyAlignment="1" applyProtection="1">
      <alignment horizontal="left" vertical="center"/>
    </xf>
    <xf numFmtId="0" fontId="51" fillId="0" borderId="0" xfId="0" applyFont="1" applyAlignment="1">
      <alignment horizontal="left" vertical="center"/>
    </xf>
    <xf numFmtId="0" fontId="51" fillId="0" borderId="0" xfId="0" applyFont="1"/>
    <xf numFmtId="0" fontId="51" fillId="0" borderId="0" xfId="0" applyFont="1" applyFill="1" applyAlignment="1">
      <alignment horizontal="left" vertical="center"/>
    </xf>
    <xf numFmtId="0" fontId="0" fillId="0" borderId="0" xfId="0" applyFont="1"/>
    <xf numFmtId="0" fontId="130" fillId="0" borderId="0" xfId="0" applyFont="1" applyBorder="1" applyAlignment="1" applyProtection="1"/>
    <xf numFmtId="169" fontId="130" fillId="0" borderId="0" xfId="0" applyNumberFormat="1" applyFont="1" applyAlignment="1" applyProtection="1">
      <alignment horizontal="center"/>
    </xf>
    <xf numFmtId="174" fontId="130" fillId="0" borderId="0" xfId="0" applyNumberFormat="1" applyFont="1" applyAlignment="1" applyProtection="1">
      <alignment horizontal="center"/>
    </xf>
    <xf numFmtId="168" fontId="130" fillId="0" borderId="0" xfId="0" applyNumberFormat="1" applyFont="1" applyAlignment="1" applyProtection="1">
      <alignment horizontal="center"/>
    </xf>
    <xf numFmtId="0" fontId="132" fillId="0" borderId="0" xfId="0" applyFont="1" applyBorder="1" applyAlignment="1">
      <alignment horizontal="center" shrinkToFit="1"/>
    </xf>
    <xf numFmtId="169" fontId="132" fillId="0" borderId="0" xfId="0" applyNumberFormat="1" applyFont="1" applyBorder="1" applyAlignment="1">
      <alignment shrinkToFit="1"/>
    </xf>
    <xf numFmtId="0" fontId="132" fillId="0" borderId="0" xfId="0" applyFont="1" applyBorder="1" applyAlignment="1">
      <alignment shrinkToFit="1"/>
    </xf>
    <xf numFmtId="0" fontId="130" fillId="0" borderId="11" xfId="0" applyFont="1" applyBorder="1" applyAlignment="1">
      <alignment shrinkToFit="1"/>
    </xf>
    <xf numFmtId="0" fontId="135" fillId="0" borderId="2" xfId="0" applyFont="1" applyFill="1" applyBorder="1" applyAlignment="1" applyProtection="1">
      <alignment vertical="center" shrinkToFit="1"/>
    </xf>
    <xf numFmtId="0" fontId="135" fillId="0" borderId="4" xfId="0" applyFont="1" applyBorder="1" applyAlignment="1">
      <alignment horizontal="center" vertical="center" shrinkToFit="1"/>
    </xf>
    <xf numFmtId="0" fontId="135" fillId="0" borderId="5" xfId="0" applyFont="1" applyBorder="1" applyAlignment="1">
      <alignment horizontal="center" vertical="center" shrinkToFit="1"/>
    </xf>
    <xf numFmtId="0" fontId="135" fillId="0" borderId="7" xfId="0" applyFont="1" applyBorder="1" applyAlignment="1">
      <alignment horizontal="center" vertical="center" shrinkToFit="1"/>
    </xf>
    <xf numFmtId="0" fontId="136" fillId="0" borderId="8" xfId="0" applyFont="1" applyBorder="1" applyAlignment="1">
      <alignment horizontal="center" vertical="center" shrinkToFit="1"/>
    </xf>
    <xf numFmtId="0" fontId="137" fillId="4" borderId="2" xfId="0" applyFont="1" applyFill="1" applyBorder="1" applyAlignment="1">
      <alignment horizontal="center" vertical="center" shrinkToFit="1"/>
    </xf>
    <xf numFmtId="0" fontId="137" fillId="4" borderId="2" xfId="0" applyFont="1" applyFill="1" applyBorder="1" applyAlignment="1">
      <alignment horizontal="left" vertical="center" shrinkToFit="1"/>
    </xf>
    <xf numFmtId="0" fontId="137" fillId="4" borderId="8" xfId="0" applyFont="1" applyFill="1" applyBorder="1" applyAlignment="1">
      <alignment horizontal="center" vertical="center" shrinkToFit="1"/>
    </xf>
    <xf numFmtId="169" fontId="137" fillId="4" borderId="8" xfId="0" applyNumberFormat="1" applyFont="1" applyFill="1" applyBorder="1" applyAlignment="1">
      <alignment horizontal="center" vertical="center" shrinkToFit="1"/>
    </xf>
    <xf numFmtId="16" fontId="137" fillId="4" borderId="8" xfId="0" applyNumberFormat="1" applyFont="1" applyFill="1" applyBorder="1" applyAlignment="1">
      <alignment horizontal="center" vertical="center" shrinkToFit="1"/>
    </xf>
    <xf numFmtId="170" fontId="137" fillId="4" borderId="8" xfId="0" applyNumberFormat="1" applyFont="1" applyFill="1" applyBorder="1" applyAlignment="1">
      <alignment horizontal="center" vertical="center" shrinkToFit="1"/>
    </xf>
    <xf numFmtId="169" fontId="137" fillId="4" borderId="2" xfId="0" applyNumberFormat="1" applyFont="1" applyFill="1" applyBorder="1" applyAlignment="1">
      <alignment horizontal="center" vertical="center" shrinkToFit="1"/>
    </xf>
    <xf numFmtId="170" fontId="137" fillId="4" borderId="2" xfId="0" applyNumberFormat="1" applyFont="1" applyFill="1" applyBorder="1" applyAlignment="1">
      <alignment horizontal="center" vertical="center" shrinkToFit="1"/>
    </xf>
    <xf numFmtId="0" fontId="135" fillId="0" borderId="2" xfId="0" applyFont="1" applyBorder="1" applyAlignment="1">
      <alignment horizontal="center" vertical="center" shrinkToFit="1"/>
    </xf>
    <xf numFmtId="0" fontId="135" fillId="0" borderId="2" xfId="0" applyFont="1" applyFill="1" applyBorder="1" applyAlignment="1" applyProtection="1">
      <alignment horizontal="center" vertical="center" shrinkToFit="1"/>
    </xf>
    <xf numFmtId="0" fontId="136" fillId="22" borderId="2" xfId="0" applyFont="1" applyFill="1" applyBorder="1" applyAlignment="1" applyProtection="1">
      <alignment horizontal="center" vertical="center" shrinkToFit="1"/>
      <protection locked="0"/>
    </xf>
    <xf numFmtId="169" fontId="135" fillId="0" borderId="2" xfId="0" applyNumberFormat="1" applyFont="1" applyFill="1" applyBorder="1" applyAlignment="1" applyProtection="1">
      <alignment horizontal="center" vertical="center" shrinkToFit="1"/>
    </xf>
    <xf numFmtId="16" fontId="136" fillId="22" borderId="2" xfId="0" applyNumberFormat="1" applyFont="1" applyFill="1" applyBorder="1" applyAlignment="1" applyProtection="1">
      <alignment horizontal="center" vertical="center" shrinkToFit="1"/>
      <protection locked="0"/>
    </xf>
    <xf numFmtId="0" fontId="136" fillId="0" borderId="0" xfId="0" applyFont="1" applyAlignment="1">
      <alignment shrinkToFit="1"/>
    </xf>
    <xf numFmtId="0" fontId="136" fillId="0" borderId="0" xfId="0" applyFont="1" applyAlignment="1">
      <alignment horizontal="center" shrinkToFit="1"/>
    </xf>
    <xf numFmtId="0" fontId="139" fillId="0" borderId="0" xfId="0" applyFont="1" applyFill="1" applyAlignment="1">
      <alignment shrinkToFit="1"/>
    </xf>
    <xf numFmtId="0" fontId="29" fillId="0" borderId="0" xfId="0" applyFont="1" applyAlignment="1">
      <alignment horizontal="center" shrinkToFit="1"/>
    </xf>
    <xf numFmtId="0" fontId="14" fillId="0" borderId="0" xfId="0" applyFont="1" applyAlignment="1">
      <alignment horizontal="center" shrinkToFit="1"/>
    </xf>
    <xf numFmtId="0" fontId="29" fillId="0" borderId="0" xfId="0" applyFont="1" applyAlignment="1">
      <alignment shrinkToFit="1"/>
    </xf>
    <xf numFmtId="0" fontId="14" fillId="0" borderId="0" xfId="0" applyFont="1" applyAlignment="1">
      <alignment shrinkToFit="1"/>
    </xf>
    <xf numFmtId="0" fontId="140" fillId="0" borderId="0" xfId="0" applyFont="1" applyAlignment="1">
      <alignment shrinkToFit="1"/>
    </xf>
    <xf numFmtId="0" fontId="141" fillId="0" borderId="0" xfId="0" applyFont="1" applyBorder="1" applyAlignment="1">
      <alignment shrinkToFit="1"/>
    </xf>
    <xf numFmtId="0" fontId="142" fillId="0" borderId="0" xfId="0" applyFont="1" applyAlignment="1">
      <alignment shrinkToFit="1"/>
    </xf>
    <xf numFmtId="0" fontId="143" fillId="0" borderId="0" xfId="0" applyFont="1" applyBorder="1" applyAlignment="1">
      <alignment shrinkToFit="1"/>
    </xf>
    <xf numFmtId="0" fontId="14" fillId="0" borderId="0" xfId="0" applyFont="1" applyBorder="1" applyAlignment="1">
      <alignment shrinkToFit="1"/>
    </xf>
    <xf numFmtId="0" fontId="135" fillId="0" borderId="2" xfId="0" applyFont="1" applyBorder="1" applyAlignment="1" applyProtection="1">
      <alignment horizontal="center" vertical="center"/>
    </xf>
    <xf numFmtId="0" fontId="136" fillId="0" borderId="2" xfId="0" applyFont="1" applyBorder="1" applyAlignment="1" applyProtection="1">
      <alignment horizontal="center" vertical="center"/>
    </xf>
    <xf numFmtId="0" fontId="136" fillId="0" borderId="2" xfId="0" applyFont="1" applyBorder="1" applyAlignment="1" applyProtection="1">
      <alignment horizontal="center" vertical="center" wrapText="1"/>
    </xf>
    <xf numFmtId="0" fontId="135" fillId="2" borderId="2" xfId="0" applyFont="1" applyFill="1" applyBorder="1" applyAlignment="1" applyProtection="1">
      <alignment horizontal="center" vertical="center"/>
    </xf>
    <xf numFmtId="0" fontId="137" fillId="4" borderId="2" xfId="0" applyFont="1" applyFill="1" applyBorder="1" applyAlignment="1" applyProtection="1">
      <alignment vertical="center"/>
    </xf>
    <xf numFmtId="0" fontId="137" fillId="4" borderId="2" xfId="0" applyFont="1" applyFill="1" applyBorder="1" applyAlignment="1" applyProtection="1">
      <alignment horizontal="left" vertical="center"/>
    </xf>
    <xf numFmtId="0" fontId="137" fillId="4" borderId="2" xfId="0" applyFont="1" applyFill="1" applyBorder="1" applyAlignment="1" applyProtection="1">
      <alignment horizontal="center" vertical="center"/>
    </xf>
    <xf numFmtId="169" fontId="137" fillId="4" borderId="2" xfId="0" applyNumberFormat="1" applyFont="1" applyFill="1" applyBorder="1" applyAlignment="1" applyProtection="1">
      <alignment horizontal="center" vertical="center"/>
    </xf>
    <xf numFmtId="4" fontId="137" fillId="4" borderId="2" xfId="0" applyNumberFormat="1" applyFont="1" applyFill="1" applyBorder="1" applyAlignment="1" applyProtection="1">
      <alignment horizontal="center" vertical="center"/>
    </xf>
    <xf numFmtId="0" fontId="135" fillId="22" borderId="2" xfId="0" applyFont="1" applyFill="1" applyBorder="1" applyAlignment="1" applyProtection="1">
      <alignment vertical="center" shrinkToFit="1"/>
      <protection locked="0"/>
    </xf>
    <xf numFmtId="0" fontId="135" fillId="22" borderId="2" xfId="0" applyFont="1" applyFill="1" applyBorder="1" applyAlignment="1" applyProtection="1">
      <alignment horizontal="center" vertical="center" shrinkToFit="1"/>
      <protection locked="0"/>
    </xf>
    <xf numFmtId="0" fontId="147" fillId="0" borderId="0" xfId="0" applyFont="1" applyFill="1" applyBorder="1" applyAlignment="1" applyProtection="1">
      <alignment vertical="center"/>
    </xf>
    <xf numFmtId="0" fontId="148" fillId="0" borderId="0" xfId="0" applyFont="1" applyBorder="1" applyAlignment="1" applyProtection="1">
      <alignment horizontal="right" vertical="center"/>
    </xf>
    <xf numFmtId="0" fontId="24" fillId="0" borderId="0" xfId="0" applyFont="1" applyBorder="1" applyAlignment="1" applyProtection="1">
      <alignment horizontal="right" vertical="center"/>
    </xf>
    <xf numFmtId="4" fontId="149" fillId="0" borderId="0" xfId="0" applyNumberFormat="1" applyFont="1" applyFill="1" applyBorder="1" applyAlignment="1" applyProtection="1">
      <alignment horizontal="center" vertical="center"/>
    </xf>
    <xf numFmtId="0" fontId="136" fillId="0" borderId="0" xfId="0" applyFont="1" applyAlignment="1" applyProtection="1">
      <alignment vertical="center"/>
    </xf>
    <xf numFmtId="0" fontId="136" fillId="0" borderId="0" xfId="0" applyFont="1" applyAlignment="1" applyProtection="1">
      <alignment horizontal="center" vertical="center"/>
    </xf>
    <xf numFmtId="0" fontId="14" fillId="0" borderId="0" xfId="0" applyFont="1" applyBorder="1" applyAlignment="1" applyProtection="1">
      <alignment vertical="center"/>
    </xf>
    <xf numFmtId="0" fontId="136" fillId="0" borderId="0" xfId="0" applyFont="1" applyAlignment="1" applyProtection="1">
      <alignment horizontal="right" vertical="center"/>
    </xf>
    <xf numFmtId="0" fontId="136" fillId="0" borderId="0" xfId="0" applyFont="1" applyBorder="1" applyAlignment="1" applyProtection="1">
      <alignment vertical="center"/>
    </xf>
    <xf numFmtId="0" fontId="136" fillId="0" borderId="0" xfId="0" applyFont="1" applyFill="1" applyBorder="1" applyAlignment="1" applyProtection="1">
      <alignment horizontal="center" vertical="center"/>
    </xf>
    <xf numFmtId="0" fontId="142" fillId="0" borderId="0" xfId="0" applyFont="1" applyAlignment="1" applyProtection="1">
      <alignment vertical="center"/>
    </xf>
    <xf numFmtId="0" fontId="135" fillId="0" borderId="2" xfId="0" applyFont="1" applyBorder="1" applyAlignment="1" applyProtection="1">
      <alignment horizontal="center" vertical="center" shrinkToFit="1"/>
    </xf>
    <xf numFmtId="169" fontId="135" fillId="22" borderId="2" xfId="0" applyNumberFormat="1" applyFont="1" applyFill="1" applyBorder="1" applyAlignment="1" applyProtection="1">
      <alignment horizontal="center" vertical="center" shrinkToFit="1"/>
      <protection locked="0"/>
    </xf>
    <xf numFmtId="2" fontId="135" fillId="0" borderId="2" xfId="0" applyNumberFormat="1" applyFont="1" applyBorder="1" applyAlignment="1" applyProtection="1">
      <alignment horizontal="center" vertical="center" shrinkToFit="1"/>
    </xf>
    <xf numFmtId="4" fontId="135" fillId="0" borderId="5" xfId="0" applyNumberFormat="1" applyFont="1" applyFill="1" applyBorder="1" applyAlignment="1" applyProtection="1">
      <alignment horizontal="center" vertical="center" shrinkToFit="1"/>
    </xf>
    <xf numFmtId="0" fontId="152" fillId="0" borderId="0" xfId="0" applyFont="1" applyAlignment="1">
      <alignment horizontal="left" shrinkToFit="1"/>
    </xf>
    <xf numFmtId="0" fontId="142" fillId="0" borderId="0" xfId="0" applyFont="1" applyAlignment="1">
      <alignment horizontal="center" shrinkToFit="1"/>
    </xf>
    <xf numFmtId="0" fontId="14" fillId="0" borderId="0" xfId="0" applyFont="1" applyAlignment="1">
      <alignment horizontal="left" shrinkToFit="1"/>
    </xf>
    <xf numFmtId="0" fontId="51" fillId="0" borderId="0" xfId="0" applyFont="1" applyBorder="1"/>
    <xf numFmtId="164" fontId="153" fillId="0" borderId="0" xfId="0" applyNumberFormat="1" applyFont="1" applyFill="1" applyBorder="1" applyAlignment="1" applyProtection="1">
      <alignment vertical="top" shrinkToFit="1"/>
    </xf>
    <xf numFmtId="0" fontId="67" fillId="10" borderId="0" xfId="0" applyFont="1" applyFill="1" applyAlignment="1" applyProtection="1">
      <alignment horizontal="center" vertical="center"/>
    </xf>
    <xf numFmtId="0" fontId="79" fillId="8" borderId="0" xfId="0" applyFont="1" applyFill="1" applyAlignment="1" applyProtection="1">
      <alignment horizontal="center" vertical="center" shrinkToFit="1"/>
    </xf>
    <xf numFmtId="0" fontId="102" fillId="14" borderId="0" xfId="2" applyFont="1" applyFill="1" applyBorder="1" applyAlignment="1" applyProtection="1">
      <alignment horizontal="left" vertical="center" wrapText="1"/>
    </xf>
    <xf numFmtId="0" fontId="102" fillId="14" borderId="0" xfId="2" applyFont="1" applyFill="1" applyBorder="1" applyAlignment="1" applyProtection="1">
      <alignment horizontal="left" vertical="center"/>
    </xf>
    <xf numFmtId="0" fontId="94" fillId="18" borderId="0" xfId="0" applyFont="1" applyFill="1" applyBorder="1" applyAlignment="1" applyProtection="1">
      <alignment horizontal="right" vertical="center" wrapText="1" shrinkToFit="1"/>
    </xf>
    <xf numFmtId="0" fontId="94" fillId="18" borderId="11" xfId="0" applyFont="1" applyFill="1" applyBorder="1" applyAlignment="1" applyProtection="1">
      <alignment horizontal="right" vertical="center" wrapText="1" shrinkToFit="1"/>
    </xf>
    <xf numFmtId="0" fontId="103" fillId="19" borderId="9" xfId="0" applyFont="1" applyFill="1" applyBorder="1" applyAlignment="1" applyProtection="1">
      <alignment horizontal="center" vertical="center" wrapText="1" shrinkToFit="1"/>
      <protection locked="0"/>
    </xf>
    <xf numFmtId="0" fontId="103" fillId="19" borderId="0" xfId="0" applyFont="1" applyFill="1" applyBorder="1" applyAlignment="1" applyProtection="1">
      <alignment horizontal="center" vertical="center" wrapText="1" shrinkToFit="1"/>
      <protection locked="0"/>
    </xf>
    <xf numFmtId="0" fontId="103" fillId="19" borderId="11" xfId="0" applyFont="1" applyFill="1" applyBorder="1" applyAlignment="1" applyProtection="1">
      <alignment horizontal="center" vertical="center" wrapText="1" shrinkToFit="1"/>
      <protection locked="0"/>
    </xf>
    <xf numFmtId="164" fontId="102" fillId="12" borderId="9" xfId="2" applyNumberFormat="1" applyFont="1" applyFill="1" applyBorder="1" applyAlignment="1" applyProtection="1">
      <alignment horizontal="center" vertical="center" shrinkToFit="1"/>
    </xf>
    <xf numFmtId="0" fontId="96" fillId="16" borderId="0" xfId="0" applyFont="1" applyFill="1" applyAlignment="1">
      <alignment horizontal="left" vertical="center" wrapText="1"/>
    </xf>
    <xf numFmtId="0" fontId="94" fillId="14" borderId="0" xfId="2" applyFont="1" applyFill="1" applyBorder="1" applyAlignment="1" applyProtection="1">
      <alignment horizontal="right" vertical="center" wrapText="1"/>
    </xf>
    <xf numFmtId="0" fontId="96" fillId="13" borderId="9" xfId="0" applyFont="1" applyFill="1" applyBorder="1" applyAlignment="1" applyProtection="1">
      <alignment horizontal="center" vertical="center"/>
      <protection locked="0"/>
    </xf>
    <xf numFmtId="164" fontId="102" fillId="13" borderId="0" xfId="2" applyNumberFormat="1" applyFont="1" applyFill="1" applyBorder="1" applyAlignment="1" applyProtection="1">
      <alignment horizontal="center" vertical="center"/>
      <protection locked="0"/>
    </xf>
    <xf numFmtId="0" fontId="96" fillId="13" borderId="11" xfId="0" applyFont="1" applyFill="1" applyBorder="1" applyAlignment="1" applyProtection="1">
      <alignment horizontal="left" vertical="center"/>
      <protection locked="0"/>
    </xf>
    <xf numFmtId="0" fontId="101" fillId="13" borderId="0" xfId="0" applyFont="1" applyFill="1" applyBorder="1" applyAlignment="1" applyProtection="1">
      <alignment horizontal="center" vertical="center"/>
      <protection locked="0"/>
    </xf>
    <xf numFmtId="0" fontId="91" fillId="0" borderId="11" xfId="2" applyFont="1" applyBorder="1" applyAlignment="1" applyProtection="1">
      <alignment horizontal="right" vertical="center"/>
    </xf>
    <xf numFmtId="0" fontId="94" fillId="0" borderId="0" xfId="2" applyFont="1" applyBorder="1" applyAlignment="1" applyProtection="1">
      <alignment horizontal="left" vertical="center"/>
    </xf>
    <xf numFmtId="0" fontId="93" fillId="0" borderId="0" xfId="0" applyFont="1" applyAlignment="1">
      <alignment horizontal="left" vertical="center"/>
    </xf>
    <xf numFmtId="0" fontId="93" fillId="0" borderId="0" xfId="2" applyFont="1" applyBorder="1" applyAlignment="1" applyProtection="1">
      <alignment horizontal="left" vertical="center"/>
    </xf>
    <xf numFmtId="0" fontId="94" fillId="0" borderId="0" xfId="2" applyFont="1" applyBorder="1" applyAlignment="1" applyProtection="1">
      <alignment horizontal="right" vertical="center" wrapText="1"/>
    </xf>
    <xf numFmtId="0" fontId="96" fillId="13" borderId="0" xfId="0" applyFont="1" applyFill="1" applyBorder="1" applyAlignment="1" applyProtection="1">
      <alignment horizontal="center" vertical="center"/>
      <protection locked="0"/>
    </xf>
    <xf numFmtId="0" fontId="96" fillId="12" borderId="0" xfId="0" applyFont="1" applyFill="1" applyBorder="1" applyAlignment="1" applyProtection="1">
      <alignment horizontal="center" vertical="center"/>
    </xf>
    <xf numFmtId="2" fontId="96" fillId="12" borderId="0" xfId="2" applyNumberFormat="1" applyFont="1" applyFill="1" applyBorder="1" applyAlignment="1" applyProtection="1">
      <alignment horizontal="center" vertical="center"/>
    </xf>
    <xf numFmtId="0" fontId="96" fillId="12" borderId="0" xfId="2" applyFont="1" applyFill="1" applyBorder="1" applyAlignment="1" applyProtection="1">
      <alignment horizontal="center" vertical="center"/>
    </xf>
    <xf numFmtId="49" fontId="96" fillId="13" borderId="0" xfId="0" applyNumberFormat="1" applyFont="1" applyFill="1" applyBorder="1" applyAlignment="1" applyProtection="1">
      <alignment horizontal="center" vertical="center"/>
      <protection locked="0"/>
    </xf>
    <xf numFmtId="0" fontId="96" fillId="12" borderId="11" xfId="1" quotePrefix="1" applyNumberFormat="1" applyFont="1" applyFill="1" applyBorder="1" applyAlignment="1" applyProtection="1">
      <alignment horizontal="center" vertical="center"/>
    </xf>
    <xf numFmtId="0" fontId="96" fillId="12" borderId="11" xfId="1" applyNumberFormat="1" applyFont="1" applyFill="1" applyBorder="1" applyAlignment="1" applyProtection="1">
      <alignment horizontal="center" vertical="center"/>
    </xf>
    <xf numFmtId="0" fontId="94" fillId="14" borderId="0" xfId="2" applyFont="1" applyFill="1" applyBorder="1" applyAlignment="1" applyProtection="1">
      <alignment horizontal="right" vertical="center" wrapText="1" shrinkToFit="1"/>
    </xf>
    <xf numFmtId="0" fontId="96" fillId="0" borderId="0" xfId="2" applyFont="1" applyFill="1" applyBorder="1" applyAlignment="1" applyProtection="1">
      <alignment horizontal="center" vertical="center"/>
    </xf>
    <xf numFmtId="0" fontId="96" fillId="13" borderId="9" xfId="2" applyFont="1" applyFill="1" applyBorder="1" applyAlignment="1" applyProtection="1">
      <alignment horizontal="center" vertical="center"/>
      <protection locked="0"/>
    </xf>
    <xf numFmtId="0" fontId="57" fillId="14" borderId="0" xfId="2" applyFont="1" applyFill="1" applyBorder="1" applyAlignment="1" applyProtection="1">
      <alignment horizontal="center" vertical="center" wrapText="1"/>
    </xf>
    <xf numFmtId="0" fontId="94" fillId="12" borderId="0" xfId="0" applyFont="1" applyFill="1" applyBorder="1" applyAlignment="1" applyProtection="1">
      <alignment horizontal="center" vertical="center"/>
    </xf>
    <xf numFmtId="0" fontId="96" fillId="13" borderId="9" xfId="0" applyFont="1" applyFill="1" applyBorder="1" applyAlignment="1" applyProtection="1">
      <alignment horizontal="center" vertical="center" shrinkToFit="1"/>
      <protection locked="0"/>
    </xf>
    <xf numFmtId="0" fontId="96" fillId="13" borderId="11" xfId="0" applyFont="1" applyFill="1" applyBorder="1" applyAlignment="1" applyProtection="1">
      <alignment horizontal="center" vertical="center" shrinkToFit="1"/>
      <protection locked="0"/>
    </xf>
    <xf numFmtId="0" fontId="98" fillId="17" borderId="11" xfId="2" applyFont="1" applyFill="1" applyBorder="1" applyAlignment="1" applyProtection="1">
      <alignment horizontal="left" vertical="center"/>
    </xf>
    <xf numFmtId="0" fontId="94" fillId="14" borderId="9" xfId="2" applyFont="1" applyFill="1" applyBorder="1" applyAlignment="1" applyProtection="1">
      <alignment horizontal="right" vertical="center"/>
    </xf>
    <xf numFmtId="49" fontId="101" fillId="13" borderId="11" xfId="1" applyNumberFormat="1" applyFont="1" applyFill="1" applyBorder="1" applyAlignment="1" applyProtection="1">
      <alignment horizontal="center" vertical="center"/>
      <protection locked="0"/>
    </xf>
    <xf numFmtId="49" fontId="101" fillId="13" borderId="11" xfId="0" applyNumberFormat="1" applyFont="1" applyFill="1" applyBorder="1" applyAlignment="1" applyProtection="1">
      <alignment horizontal="center" vertical="center"/>
      <protection locked="0"/>
    </xf>
    <xf numFmtId="49" fontId="96" fillId="0" borderId="0" xfId="0" applyNumberFormat="1" applyFont="1" applyFill="1" applyBorder="1" applyAlignment="1" applyProtection="1">
      <alignment horizontal="center" vertical="center"/>
      <protection locked="0"/>
    </xf>
    <xf numFmtId="0" fontId="94" fillId="0" borderId="0" xfId="2" applyFont="1" applyFill="1" applyBorder="1" applyAlignment="1" applyProtection="1">
      <alignment horizontal="center" vertical="center"/>
    </xf>
    <xf numFmtId="49" fontId="101" fillId="13" borderId="0" xfId="1" applyNumberFormat="1" applyFont="1" applyFill="1" applyBorder="1" applyAlignment="1" applyProtection="1">
      <alignment horizontal="center" vertical="center"/>
      <protection locked="0"/>
    </xf>
    <xf numFmtId="0" fontId="93" fillId="0" borderId="14" xfId="2" applyFont="1" applyBorder="1" applyAlignment="1" applyProtection="1">
      <alignment horizontal="left" vertical="center"/>
    </xf>
    <xf numFmtId="0" fontId="96" fillId="12" borderId="9" xfId="0" applyFont="1" applyFill="1" applyBorder="1" applyAlignment="1" applyProtection="1">
      <alignment horizontal="center" vertical="center"/>
    </xf>
    <xf numFmtId="0" fontId="96" fillId="0" borderId="0" xfId="2" applyFont="1" applyBorder="1" applyAlignment="1" applyProtection="1">
      <alignment horizontal="right" vertical="center"/>
    </xf>
    <xf numFmtId="0" fontId="97" fillId="12" borderId="11" xfId="2" applyFont="1" applyFill="1" applyBorder="1" applyAlignment="1" applyProtection="1">
      <alignment horizontal="center" vertical="center" shrinkToFit="1"/>
    </xf>
    <xf numFmtId="0" fontId="96" fillId="13" borderId="3" xfId="0" applyFont="1" applyFill="1" applyBorder="1" applyAlignment="1" applyProtection="1">
      <alignment horizontal="center" vertical="center" shrinkToFit="1"/>
      <protection locked="0"/>
    </xf>
    <xf numFmtId="0" fontId="96" fillId="13" borderId="14" xfId="0" applyFont="1" applyFill="1" applyBorder="1" applyAlignment="1" applyProtection="1">
      <alignment horizontal="center" vertical="center" shrinkToFit="1"/>
      <protection locked="0"/>
    </xf>
    <xf numFmtId="0" fontId="96" fillId="12" borderId="9" xfId="2" applyFont="1" applyFill="1" applyBorder="1" applyAlignment="1" applyProtection="1">
      <alignment horizontal="center" vertical="center"/>
    </xf>
    <xf numFmtId="0" fontId="102" fillId="20" borderId="0" xfId="0" applyFont="1" applyFill="1" applyAlignment="1">
      <alignment horizontal="left" vertical="center" wrapText="1" shrinkToFit="1"/>
    </xf>
    <xf numFmtId="49" fontId="94" fillId="12" borderId="9" xfId="0" applyNumberFormat="1" applyFont="1" applyFill="1" applyBorder="1" applyAlignment="1" applyProtection="1">
      <alignment horizontal="left" vertical="center" wrapText="1"/>
    </xf>
    <xf numFmtId="49" fontId="94" fillId="12" borderId="11" xfId="0" applyNumberFormat="1" applyFont="1" applyFill="1" applyBorder="1" applyAlignment="1" applyProtection="1">
      <alignment horizontal="left" vertical="center" wrapText="1"/>
    </xf>
    <xf numFmtId="0" fontId="80" fillId="14" borderId="0" xfId="2" applyFont="1" applyFill="1" applyBorder="1" applyAlignment="1" applyProtection="1">
      <alignment horizontal="center" vertical="center" wrapText="1"/>
    </xf>
    <xf numFmtId="0" fontId="80" fillId="14" borderId="11" xfId="2" applyFont="1" applyFill="1" applyBorder="1" applyAlignment="1" applyProtection="1">
      <alignment horizontal="center" vertical="center" wrapText="1"/>
    </xf>
    <xf numFmtId="0" fontId="94" fillId="12" borderId="0" xfId="2" applyFont="1" applyFill="1" applyBorder="1" applyAlignment="1" applyProtection="1">
      <alignment horizontal="left" vertical="center" wrapText="1"/>
    </xf>
    <xf numFmtId="0" fontId="106" fillId="0" borderId="0" xfId="0" applyFont="1" applyAlignment="1">
      <alignment horizontal="left" vertical="center" wrapText="1"/>
    </xf>
    <xf numFmtId="0" fontId="94" fillId="0" borderId="0" xfId="2" applyFont="1" applyBorder="1" applyAlignment="1" applyProtection="1">
      <alignment horizontal="left" vertical="center" wrapText="1"/>
    </xf>
    <xf numFmtId="0" fontId="14" fillId="14" borderId="0" xfId="2" applyFont="1" applyFill="1" applyBorder="1" applyAlignment="1" applyProtection="1">
      <alignment horizontal="center" vertical="center"/>
    </xf>
    <xf numFmtId="0" fontId="94" fillId="12" borderId="11" xfId="2" applyFont="1" applyFill="1" applyBorder="1" applyAlignment="1" applyProtection="1">
      <alignment horizontal="left" vertical="center" shrinkToFit="1"/>
    </xf>
    <xf numFmtId="0" fontId="103" fillId="13" borderId="9" xfId="2" applyFont="1" applyFill="1" applyBorder="1" applyAlignment="1" applyProtection="1">
      <alignment horizontal="center" vertical="center" wrapText="1" shrinkToFit="1"/>
      <protection locked="0"/>
    </xf>
    <xf numFmtId="0" fontId="103" fillId="13" borderId="0" xfId="2" applyFont="1" applyFill="1" applyBorder="1" applyAlignment="1" applyProtection="1">
      <alignment horizontal="center" vertical="center" wrapText="1" shrinkToFit="1"/>
      <protection locked="0"/>
    </xf>
    <xf numFmtId="0" fontId="103" fillId="13" borderId="11" xfId="2" applyFont="1" applyFill="1" applyBorder="1" applyAlignment="1" applyProtection="1">
      <alignment horizontal="center" vertical="center" wrapText="1" shrinkToFit="1"/>
      <protection locked="0"/>
    </xf>
    <xf numFmtId="0" fontId="94" fillId="0" borderId="11" xfId="2" applyFont="1" applyBorder="1" applyAlignment="1" applyProtection="1">
      <alignment vertical="center" wrapText="1"/>
    </xf>
    <xf numFmtId="0" fontId="94" fillId="0" borderId="0" xfId="2" applyFont="1" applyFill="1" applyBorder="1" applyAlignment="1" applyProtection="1">
      <alignment horizontal="left" vertical="center" wrapText="1"/>
    </xf>
    <xf numFmtId="0" fontId="94" fillId="14" borderId="0" xfId="2" applyFont="1" applyFill="1" applyBorder="1" applyAlignment="1" applyProtection="1">
      <alignment horizontal="left" vertical="center"/>
    </xf>
    <xf numFmtId="0" fontId="94" fillId="0" borderId="9" xfId="2" applyFont="1" applyBorder="1" applyAlignment="1" applyProtection="1">
      <alignment horizontal="left" vertical="center" wrapText="1"/>
    </xf>
    <xf numFmtId="0" fontId="94" fillId="0" borderId="9" xfId="2" applyNumberFormat="1" applyFont="1" applyBorder="1" applyAlignment="1" applyProtection="1">
      <alignment horizontal="left" vertical="center" wrapText="1"/>
    </xf>
    <xf numFmtId="0" fontId="94" fillId="0" borderId="0" xfId="2" applyNumberFormat="1" applyFont="1" applyBorder="1" applyAlignment="1" applyProtection="1">
      <alignment horizontal="left" vertical="center" wrapText="1"/>
    </xf>
    <xf numFmtId="0" fontId="94" fillId="0" borderId="11" xfId="2" applyNumberFormat="1" applyFont="1" applyBorder="1" applyAlignment="1" applyProtection="1">
      <alignment horizontal="left" vertical="center" wrapText="1"/>
    </xf>
    <xf numFmtId="0" fontId="94" fillId="0" borderId="0" xfId="0" applyFont="1" applyAlignment="1">
      <alignment horizontal="left" vertical="center" wrapText="1"/>
    </xf>
    <xf numFmtId="0" fontId="111" fillId="0" borderId="0" xfId="1" applyNumberFormat="1" applyFont="1" applyBorder="1" applyAlignment="1" applyProtection="1">
      <alignment horizontal="left" vertical="center" wrapText="1"/>
    </xf>
    <xf numFmtId="0" fontId="94" fillId="0" borderId="28" xfId="2" applyNumberFormat="1" applyFont="1" applyBorder="1" applyAlignment="1" applyProtection="1">
      <alignment horizontal="left" vertical="center" wrapText="1"/>
    </xf>
    <xf numFmtId="49" fontId="8" fillId="13" borderId="0" xfId="1" applyNumberFormat="1" applyFill="1" applyBorder="1" applyAlignment="1" applyProtection="1">
      <alignment horizontal="center" vertical="center"/>
      <protection locked="0"/>
    </xf>
    <xf numFmtId="0" fontId="83" fillId="0" borderId="0" xfId="2" applyFont="1" applyBorder="1" applyAlignment="1" applyProtection="1">
      <alignment horizontal="center" vertical="center"/>
      <protection locked="0"/>
    </xf>
    <xf numFmtId="0" fontId="82" fillId="15" borderId="0" xfId="2" applyFont="1" applyFill="1" applyBorder="1" applyAlignment="1" applyProtection="1">
      <alignment horizontal="center" vertical="center"/>
    </xf>
    <xf numFmtId="164" fontId="81" fillId="0" borderId="0" xfId="2" applyNumberFormat="1" applyFont="1" applyBorder="1" applyAlignment="1" applyProtection="1">
      <alignment horizontal="center" vertical="center"/>
      <protection locked="0"/>
    </xf>
    <xf numFmtId="0" fontId="100" fillId="14" borderId="0" xfId="2" applyFont="1" applyFill="1" applyBorder="1" applyAlignment="1" applyProtection="1">
      <alignment horizontal="left" vertical="center" wrapText="1" shrinkToFit="1"/>
    </xf>
    <xf numFmtId="0" fontId="60" fillId="14" borderId="0" xfId="2" applyFont="1" applyFill="1" applyBorder="1" applyAlignment="1" applyProtection="1">
      <alignment horizontal="center" vertical="center" shrinkToFit="1"/>
    </xf>
    <xf numFmtId="164" fontId="121" fillId="12" borderId="0" xfId="2" applyNumberFormat="1" applyFont="1" applyFill="1" applyBorder="1" applyAlignment="1" applyProtection="1">
      <alignment horizontal="center" vertical="center" shrinkToFit="1"/>
    </xf>
    <xf numFmtId="0" fontId="96" fillId="13" borderId="0" xfId="0" applyFont="1" applyFill="1" applyBorder="1" applyAlignment="1" applyProtection="1">
      <alignment horizontal="center" vertical="center" wrapText="1"/>
      <protection locked="0"/>
    </xf>
    <xf numFmtId="0" fontId="110" fillId="17" borderId="9" xfId="1" applyFont="1" applyFill="1" applyBorder="1" applyAlignment="1" applyProtection="1">
      <alignment horizontal="center" vertical="center"/>
    </xf>
    <xf numFmtId="0" fontId="96" fillId="0" borderId="9" xfId="2" applyFont="1" applyBorder="1" applyAlignment="1" applyProtection="1">
      <alignment horizontal="left" vertical="center"/>
    </xf>
    <xf numFmtId="0" fontId="107" fillId="0" borderId="11" xfId="2" applyFont="1" applyFill="1" applyBorder="1" applyAlignment="1" applyProtection="1">
      <alignment horizontal="center" vertical="center"/>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98" fillId="17" borderId="0" xfId="2" applyFont="1" applyFill="1" applyBorder="1" applyAlignment="1" applyProtection="1">
      <alignment horizontal="left" vertical="center"/>
    </xf>
    <xf numFmtId="164" fontId="102" fillId="13" borderId="9" xfId="2" applyNumberFormat="1" applyFont="1" applyFill="1" applyBorder="1" applyAlignment="1" applyProtection="1">
      <alignment horizontal="center" vertical="center"/>
      <protection locked="0"/>
    </xf>
    <xf numFmtId="0" fontId="94" fillId="0" borderId="0" xfId="2" applyFont="1" applyFill="1" applyBorder="1" applyAlignment="1" applyProtection="1">
      <alignment horizontal="left" vertical="center" shrinkToFit="1"/>
    </xf>
    <xf numFmtId="49" fontId="96"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96" fillId="0" borderId="0" xfId="2" applyFont="1" applyFill="1" applyBorder="1" applyAlignment="1" applyProtection="1">
      <alignment horizontal="left" vertical="center"/>
    </xf>
    <xf numFmtId="0" fontId="94" fillId="0" borderId="0" xfId="2" applyFont="1" applyFill="1" applyBorder="1" applyAlignment="1" applyProtection="1">
      <alignment horizontal="left" vertical="center"/>
    </xf>
    <xf numFmtId="0" fontId="94" fillId="0" borderId="11" xfId="2" applyFont="1" applyBorder="1" applyAlignment="1" applyProtection="1">
      <alignment horizontal="left" vertical="center" wrapText="1"/>
    </xf>
    <xf numFmtId="0" fontId="0" fillId="0" borderId="0" xfId="0"/>
    <xf numFmtId="0" fontId="29" fillId="0" borderId="4"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0" xfId="0" applyFont="1" applyBorder="1" applyAlignment="1">
      <alignment horizontal="center"/>
    </xf>
    <xf numFmtId="0" fontId="29" fillId="0" borderId="9" xfId="0" applyFont="1" applyBorder="1" applyAlignment="1">
      <alignment horizontal="center"/>
    </xf>
    <xf numFmtId="0" fontId="29" fillId="0" borderId="9" xfId="0" applyFont="1" applyBorder="1" applyAlignment="1">
      <alignment horizontal="center" vertical="center"/>
    </xf>
    <xf numFmtId="0" fontId="47" fillId="0" borderId="3" xfId="0" applyFont="1" applyFill="1" applyBorder="1" applyAlignment="1" applyProtection="1">
      <alignment horizontal="center"/>
    </xf>
    <xf numFmtId="0" fontId="47" fillId="0" borderId="14" xfId="0" applyFont="1" applyFill="1" applyBorder="1" applyAlignment="1" applyProtection="1">
      <alignment horizontal="center"/>
    </xf>
    <xf numFmtId="0" fontId="47" fillId="0" borderId="6" xfId="0" applyFont="1" applyFill="1" applyBorder="1" applyAlignment="1" applyProtection="1">
      <alignment horizontal="center"/>
    </xf>
    <xf numFmtId="0" fontId="59" fillId="0" borderId="3" xfId="0" applyFont="1" applyFill="1" applyBorder="1" applyAlignment="1" applyProtection="1">
      <alignment horizontal="center" vertical="center"/>
      <protection locked="0"/>
    </xf>
    <xf numFmtId="0" fontId="59" fillId="0" borderId="14" xfId="0" applyFont="1" applyFill="1" applyBorder="1" applyAlignment="1" applyProtection="1">
      <alignment horizontal="center" vertical="center"/>
      <protection locked="0"/>
    </xf>
    <xf numFmtId="0" fontId="59" fillId="0" borderId="6" xfId="0" applyFont="1" applyFill="1" applyBorder="1" applyAlignment="1" applyProtection="1">
      <alignment horizontal="center" vertical="center"/>
      <protection locked="0"/>
    </xf>
    <xf numFmtId="49" fontId="47" fillId="0" borderId="3" xfId="0" applyNumberFormat="1" applyFont="1" applyFill="1" applyBorder="1" applyAlignment="1" applyProtection="1">
      <alignment horizontal="center"/>
    </xf>
    <xf numFmtId="164" fontId="76" fillId="3" borderId="10" xfId="0" quotePrefix="1" applyNumberFormat="1" applyFont="1" applyFill="1" applyBorder="1" applyAlignment="1">
      <alignment horizontal="center"/>
    </xf>
    <xf numFmtId="164" fontId="76" fillId="3" borderId="0" xfId="0" quotePrefix="1" applyNumberFormat="1" applyFont="1" applyFill="1" applyBorder="1" applyAlignment="1">
      <alignment horizontal="center"/>
    </xf>
    <xf numFmtId="0" fontId="29" fillId="0" borderId="0" xfId="0" applyFont="1" applyAlignment="1">
      <alignment horizontal="right" vertical="center"/>
    </xf>
    <xf numFmtId="0" fontId="29" fillId="0" borderId="0" xfId="0" applyFont="1" applyAlignment="1">
      <alignment horizontal="right" vertical="center" shrinkToFit="1"/>
    </xf>
    <xf numFmtId="0" fontId="52" fillId="0" borderId="0" xfId="0" applyFont="1" applyAlignment="1">
      <alignment horizontal="center" vertical="top"/>
    </xf>
    <xf numFmtId="169" fontId="75" fillId="0" borderId="0" xfId="0" applyNumberFormat="1" applyFont="1" applyAlignment="1">
      <alignment horizontal="left" vertical="center"/>
    </xf>
    <xf numFmtId="0" fontId="52" fillId="0" borderId="3" xfId="0" applyFont="1" applyFill="1" applyBorder="1" applyAlignment="1" applyProtection="1">
      <alignment horizontal="center" vertical="center" shrinkToFit="1"/>
      <protection locked="0"/>
    </xf>
    <xf numFmtId="0" fontId="52" fillId="0" borderId="14" xfId="0" applyFont="1" applyFill="1" applyBorder="1" applyAlignment="1" applyProtection="1">
      <alignment horizontal="center" vertical="center" shrinkToFit="1"/>
      <protection locked="0"/>
    </xf>
    <xf numFmtId="0" fontId="52" fillId="0" borderId="6" xfId="0" applyFont="1" applyFill="1" applyBorder="1" applyAlignment="1" applyProtection="1">
      <alignment horizontal="center" vertical="center" shrinkToFit="1"/>
      <protection locked="0"/>
    </xf>
    <xf numFmtId="0" fontId="77" fillId="0" borderId="0" xfId="0" applyFont="1" applyAlignment="1">
      <alignment horizontal="center" vertical="center"/>
    </xf>
    <xf numFmtId="0" fontId="77" fillId="0" borderId="0" xfId="0" applyFont="1" applyAlignment="1">
      <alignment horizontal="center"/>
    </xf>
    <xf numFmtId="49" fontId="151" fillId="0" borderId="0" xfId="0" applyNumberFormat="1" applyFont="1" applyAlignment="1">
      <alignment horizontal="left" vertical="center" shrinkToFit="1"/>
    </xf>
    <xf numFmtId="0" fontId="151" fillId="0" borderId="0" xfId="0" applyFont="1" applyAlignment="1">
      <alignment horizontal="left" vertical="center" shrinkToFit="1"/>
    </xf>
    <xf numFmtId="0" fontId="126" fillId="0" borderId="0" xfId="0" applyFont="1" applyAlignment="1" applyProtection="1">
      <alignment horizontal="center" vertical="center"/>
    </xf>
    <xf numFmtId="0" fontId="127" fillId="0" borderId="0" xfId="0" applyFont="1" applyAlignment="1" applyProtection="1">
      <alignment horizontal="center" vertical="center"/>
    </xf>
    <xf numFmtId="0" fontId="129" fillId="0" borderId="11" xfId="0" applyFont="1" applyBorder="1" applyAlignment="1" applyProtection="1">
      <alignment horizontal="center" vertical="center"/>
    </xf>
    <xf numFmtId="169" fontId="109" fillId="0" borderId="0" xfId="0" applyNumberFormat="1" applyFont="1" applyAlignment="1" applyProtection="1">
      <alignment horizontal="center"/>
    </xf>
    <xf numFmtId="169" fontId="130" fillId="0" borderId="0" xfId="0" applyNumberFormat="1" applyFont="1" applyAlignment="1" applyProtection="1">
      <alignment horizontal="center"/>
    </xf>
    <xf numFmtId="0" fontId="133" fillId="0" borderId="3" xfId="0" applyFont="1" applyBorder="1" applyAlignment="1" applyProtection="1">
      <alignment horizontal="left" vertical="center"/>
    </xf>
    <xf numFmtId="0" fontId="133" fillId="0" borderId="6" xfId="0" applyFont="1" applyBorder="1" applyAlignment="1" applyProtection="1">
      <alignment horizontal="left" vertical="center"/>
    </xf>
    <xf numFmtId="0" fontId="145" fillId="22" borderId="3" xfId="0" applyFont="1" applyFill="1" applyBorder="1" applyAlignment="1" applyProtection="1">
      <alignment horizontal="left" vertical="center"/>
      <protection locked="0"/>
    </xf>
    <xf numFmtId="0" fontId="145" fillId="22" borderId="14" xfId="0" applyFont="1" applyFill="1" applyBorder="1" applyAlignment="1" applyProtection="1">
      <alignment horizontal="left" vertical="center"/>
      <protection locked="0"/>
    </xf>
    <xf numFmtId="0" fontId="135" fillId="0" borderId="9" xfId="0" applyFont="1" applyBorder="1" applyAlignment="1" applyProtection="1">
      <alignment horizontal="right" vertical="center" shrinkToFit="1"/>
    </xf>
    <xf numFmtId="4" fontId="146" fillId="14" borderId="26" xfId="0" applyNumberFormat="1" applyFont="1" applyFill="1" applyBorder="1" applyAlignment="1" applyProtection="1">
      <alignment horizontal="center" vertical="center" shrinkToFit="1"/>
    </xf>
    <xf numFmtId="4" fontId="146" fillId="14" borderId="16" xfId="0" applyNumberFormat="1" applyFont="1" applyFill="1" applyBorder="1" applyAlignment="1" applyProtection="1">
      <alignment horizontal="center" vertical="center" shrinkToFit="1"/>
    </xf>
    <xf numFmtId="0" fontId="135" fillId="0" borderId="5" xfId="0" applyFont="1" applyBorder="1" applyAlignment="1" applyProtection="1">
      <alignment horizontal="center" vertical="center"/>
    </xf>
    <xf numFmtId="0" fontId="135" fillId="0" borderId="8" xfId="0" applyFont="1" applyBorder="1" applyAlignment="1" applyProtection="1">
      <alignment horizontal="center" vertical="center"/>
    </xf>
    <xf numFmtId="0" fontId="136" fillId="0" borderId="0" xfId="0" applyFont="1" applyBorder="1" applyAlignment="1" applyProtection="1">
      <alignment horizontal="center" vertical="center"/>
      <protection locked="0"/>
    </xf>
    <xf numFmtId="0" fontId="144" fillId="17" borderId="0" xfId="0" applyFont="1" applyFill="1" applyBorder="1" applyAlignment="1" applyProtection="1">
      <alignment horizontal="left" vertical="center"/>
    </xf>
    <xf numFmtId="0" fontId="150" fillId="0" borderId="0" xfId="0" applyFont="1" applyFill="1" applyBorder="1" applyAlignment="1" applyProtection="1">
      <alignment horizontal="center" vertical="center"/>
    </xf>
    <xf numFmtId="0" fontId="151" fillId="0" borderId="0" xfId="0" applyFont="1" applyAlignment="1" applyProtection="1">
      <alignment horizontal="center" vertical="center" shrinkToFit="1"/>
    </xf>
    <xf numFmtId="0" fontId="135" fillId="22" borderId="0" xfId="0" applyFont="1" applyFill="1" applyAlignment="1" applyProtection="1">
      <alignment horizontal="left" vertical="center" wrapText="1"/>
    </xf>
    <xf numFmtId="0" fontId="135" fillId="22" borderId="0" xfId="0" applyFont="1" applyFill="1" applyAlignment="1" applyProtection="1">
      <alignment horizontal="left" vertical="center"/>
    </xf>
    <xf numFmtId="164" fontId="153" fillId="0" borderId="0" xfId="0" applyNumberFormat="1" applyFont="1" applyFill="1" applyBorder="1" applyAlignment="1" applyProtection="1">
      <alignment horizontal="left" vertical="center" shrinkToFit="1"/>
    </xf>
    <xf numFmtId="0" fontId="138" fillId="10" borderId="0" xfId="0" applyFont="1" applyFill="1" applyAlignment="1">
      <alignment horizontal="center" shrinkToFit="1"/>
    </xf>
    <xf numFmtId="0" fontId="126" fillId="0" borderId="0" xfId="0" applyFont="1" applyBorder="1" applyAlignment="1">
      <alignment horizontal="center" vertical="center"/>
    </xf>
    <xf numFmtId="0" fontId="128" fillId="0" borderId="0" xfId="0" applyFont="1" applyBorder="1" applyAlignment="1">
      <alignment horizontal="center" vertical="center"/>
    </xf>
    <xf numFmtId="0" fontId="129" fillId="0" borderId="11" xfId="0" applyFont="1" applyBorder="1" applyAlignment="1">
      <alignment horizontal="center" vertical="center"/>
    </xf>
    <xf numFmtId="169" fontId="131" fillId="0" borderId="0" xfId="0" applyNumberFormat="1" applyFont="1" applyBorder="1" applyAlignment="1">
      <alignment horizontal="center" shrinkToFit="1"/>
    </xf>
    <xf numFmtId="0" fontId="134" fillId="2" borderId="3" xfId="0" applyFont="1" applyFill="1" applyBorder="1" applyAlignment="1" applyProtection="1">
      <alignment horizontal="left" vertical="center"/>
    </xf>
    <xf numFmtId="0" fontId="134" fillId="2" borderId="14" xfId="0" applyFont="1" applyFill="1" applyBorder="1" applyAlignment="1" applyProtection="1">
      <alignment horizontal="left" vertical="center"/>
    </xf>
    <xf numFmtId="0" fontId="134" fillId="2" borderId="6" xfId="0" applyFont="1" applyFill="1" applyBorder="1" applyAlignment="1" applyProtection="1">
      <alignment horizontal="left" vertical="center"/>
    </xf>
    <xf numFmtId="0" fontId="134" fillId="0" borderId="5" xfId="0" applyFont="1" applyBorder="1" applyAlignment="1">
      <alignment horizontal="center" vertical="center" shrinkToFit="1"/>
    </xf>
    <xf numFmtId="0" fontId="134" fillId="0" borderId="8" xfId="0" applyFont="1" applyBorder="1" applyAlignment="1">
      <alignment horizontal="center" vertical="center" shrinkToFit="1"/>
    </xf>
    <xf numFmtId="0" fontId="135" fillId="0" borderId="5" xfId="0" applyFont="1" applyBorder="1" applyAlignment="1">
      <alignment horizontal="center" vertical="center" wrapText="1" shrinkToFit="1"/>
    </xf>
    <xf numFmtId="0" fontId="135" fillId="0" borderId="8" xfId="0" applyFont="1" applyBorder="1" applyAlignment="1">
      <alignment horizontal="center" vertical="center" shrinkToFit="1"/>
    </xf>
    <xf numFmtId="0" fontId="135" fillId="0" borderId="5" xfId="0" applyFont="1" applyBorder="1" applyAlignment="1">
      <alignment horizontal="center" vertical="center" shrinkToFit="1"/>
    </xf>
    <xf numFmtId="0" fontId="154" fillId="0" borderId="0" xfId="0" applyFont="1" applyAlignment="1">
      <alignment horizontal="left" vertical="center" wrapText="1" shrinkToFit="1"/>
    </xf>
    <xf numFmtId="0" fontId="154" fillId="0" borderId="0" xfId="0" applyFont="1" applyAlignment="1">
      <alignment horizontal="left" vertical="center" shrinkToFit="1"/>
    </xf>
    <xf numFmtId="0" fontId="14" fillId="0" borderId="0" xfId="0" applyFont="1" applyAlignment="1">
      <alignment horizontal="left" shrinkToFit="1"/>
    </xf>
    <xf numFmtId="0" fontId="29" fillId="0" borderId="0" xfId="0" applyFont="1" applyAlignment="1">
      <alignment horizontal="left" shrinkToFit="1"/>
    </xf>
    <xf numFmtId="164" fontId="153" fillId="0" borderId="0" xfId="0" applyNumberFormat="1" applyFont="1" applyFill="1" applyBorder="1" applyAlignment="1">
      <alignment horizontal="left" vertical="center" shrinkToFit="1"/>
    </xf>
    <xf numFmtId="0" fontId="2" fillId="0" borderId="0" xfId="0" applyFont="1" applyAlignment="1">
      <alignment horizontal="center"/>
    </xf>
    <xf numFmtId="0" fontId="36" fillId="0" borderId="0" xfId="0" applyFont="1" applyAlignment="1">
      <alignment horizontal="center"/>
    </xf>
    <xf numFmtId="0" fontId="35" fillId="0" borderId="0" xfId="0" applyFont="1" applyAlignment="1">
      <alignment horizontal="center"/>
    </xf>
    <xf numFmtId="0" fontId="37" fillId="0" borderId="0" xfId="0" applyFont="1" applyFill="1" applyBorder="1" applyAlignment="1" applyProtection="1">
      <alignment horizontal="left" vertical="center"/>
    </xf>
    <xf numFmtId="0" fontId="37" fillId="0" borderId="13" xfId="0" applyFont="1" applyFill="1" applyBorder="1" applyAlignment="1" applyProtection="1">
      <alignment horizontal="left" vertical="center"/>
    </xf>
    <xf numFmtId="4" fontId="39" fillId="6" borderId="26" xfId="0" applyNumberFormat="1" applyFont="1" applyFill="1" applyBorder="1" applyAlignment="1">
      <alignment horizontal="center"/>
    </xf>
    <xf numFmtId="4" fontId="39" fillId="6" borderId="27" xfId="0" applyNumberFormat="1" applyFont="1" applyFill="1" applyBorder="1" applyAlignment="1">
      <alignment horizontal="center"/>
    </xf>
    <xf numFmtId="169" fontId="34"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0" fillId="0" borderId="9" xfId="0" applyFont="1" applyBorder="1" applyAlignment="1">
      <alignment horizontal="right"/>
    </xf>
    <xf numFmtId="0" fontId="12" fillId="0" borderId="9" xfId="0" applyFont="1" applyBorder="1" applyAlignment="1">
      <alignment horizontal="right"/>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9">
    <dxf>
      <font>
        <color theme="1" tint="0.499984740745262"/>
      </font>
      <fill>
        <patternFill patternType="none">
          <fgColor indexed="64"/>
          <bgColor auto="1"/>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9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92</xdr:row>
      <xdr:rowOff>44450</xdr:rowOff>
    </xdr:from>
    <xdr:to>
      <xdr:col>4</xdr:col>
      <xdr:colOff>104775</xdr:colOff>
      <xdr:row>92</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128</xdr:row>
      <xdr:rowOff>44450</xdr:rowOff>
    </xdr:from>
    <xdr:to>
      <xdr:col>4</xdr:col>
      <xdr:colOff>98425</xdr:colOff>
      <xdr:row>128</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129</xdr:row>
      <xdr:rowOff>47625</xdr:rowOff>
    </xdr:from>
    <xdr:to>
      <xdr:col>4</xdr:col>
      <xdr:colOff>101600</xdr:colOff>
      <xdr:row>129</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130</xdr:row>
      <xdr:rowOff>53975</xdr:rowOff>
    </xdr:from>
    <xdr:to>
      <xdr:col>4</xdr:col>
      <xdr:colOff>104775</xdr:colOff>
      <xdr:row>130</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93</xdr:row>
      <xdr:rowOff>0</xdr:rowOff>
    </xdr:from>
    <xdr:to>
      <xdr:col>4</xdr:col>
      <xdr:colOff>127000</xdr:colOff>
      <xdr:row>93</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4</xdr:col>
      <xdr:colOff>0</xdr:colOff>
      <xdr:row>94</xdr:row>
      <xdr:rowOff>0</xdr:rowOff>
    </xdr:from>
    <xdr:to>
      <xdr:col>4</xdr:col>
      <xdr:colOff>127000</xdr:colOff>
      <xdr:row>94</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4</xdr:col>
      <xdr:colOff>8499</xdr:colOff>
      <xdr:row>110</xdr:row>
      <xdr:rowOff>27528</xdr:rowOff>
    </xdr:from>
    <xdr:to>
      <xdr:col>4</xdr:col>
      <xdr:colOff>98458</xdr:colOff>
      <xdr:row>110</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111</xdr:row>
      <xdr:rowOff>22237</xdr:rowOff>
    </xdr:from>
    <xdr:to>
      <xdr:col>4</xdr:col>
      <xdr:colOff>101633</xdr:colOff>
      <xdr:row>111</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112</xdr:row>
      <xdr:rowOff>28587</xdr:rowOff>
    </xdr:from>
    <xdr:to>
      <xdr:col>4</xdr:col>
      <xdr:colOff>104808</xdr:colOff>
      <xdr:row>112</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7058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min_yu/Desktop/Competition%20Management/2021/2020%20Asian%20OQ/2021_AQT_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EASE FILL IN HERE FIRST!!!"/>
      <sheetName val="Prospectus"/>
      <sheetName val="Preliminary"/>
      <sheetName val="Accommodation"/>
      <sheetName val="Travel"/>
      <sheetName val="Accommodation_old"/>
      <sheetName val="Listes"/>
      <sheetName val="Tabelle1"/>
      <sheetName val="Sheet1"/>
      <sheetName val="Blatt1"/>
    </sheetNames>
    <sheetDataSet>
      <sheetData sheetId="0">
        <row r="21">
          <cell r="B21" t="str">
            <v>zena@ittf.com</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Library/Caches/TemporaryItems/Downloads/zbencsik@ittfmail.com" TargetMode="External"/><Relationship Id="rId2" Type="http://schemas.openxmlformats.org/officeDocument/2006/relationships/hyperlink" Target="../../Library/Caches/TemporaryItems/Downloads/aivancin@gmail.com" TargetMode="External"/><Relationship Id="rId1" Type="http://schemas.openxmlformats.org/officeDocument/2006/relationships/hyperlink" Target="mailto:kjindrak@ittfmail.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mailto:aivancin@ittf.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7" Type="http://schemas.openxmlformats.org/officeDocument/2006/relationships/comments" Target="../comments2.xm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hyperlink" Target="mailto:qtta@yahoo.co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qualifi2021@tabletennis.qa" TargetMode="External"/><Relationship Id="rId1" Type="http://schemas.openxmlformats.org/officeDocument/2006/relationships/hyperlink" Target="mailto:qtta@yahoo.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AA142"/>
  <sheetViews>
    <sheetView zoomScale="75" zoomScaleNormal="75" zoomScalePageLayoutView="75" workbookViewId="0">
      <selection activeCell="B33" sqref="B33"/>
    </sheetView>
  </sheetViews>
  <sheetFormatPr baseColWidth="10" defaultColWidth="11.5" defaultRowHeight="18"/>
  <cols>
    <col min="1" max="1" width="59.33203125" style="86" customWidth="1"/>
    <col min="2" max="2" width="59.33203125" style="92" customWidth="1"/>
    <col min="3" max="3" width="2.5" style="87" bestFit="1" customWidth="1"/>
    <col min="4" max="4" width="30.6640625" style="87" customWidth="1"/>
    <col min="5" max="6" width="18.6640625" style="187" customWidth="1"/>
    <col min="7" max="10" width="11.5" style="98" customWidth="1"/>
    <col min="11" max="11" width="38.33203125" style="98" customWidth="1"/>
    <col min="12" max="13" width="11.5" style="197" customWidth="1"/>
    <col min="14" max="14" width="41.6640625" style="98" customWidth="1"/>
    <col min="15" max="15" width="15.83203125" style="193" customWidth="1"/>
    <col min="16" max="16" width="16.33203125" style="98" customWidth="1"/>
    <col min="17" max="17" width="24.6640625" style="98" customWidth="1"/>
    <col min="18" max="18" width="14.6640625" style="98" customWidth="1"/>
    <col min="19" max="19" width="15.1640625" style="98" customWidth="1"/>
    <col min="20" max="20" width="11.5" style="98" customWidth="1"/>
    <col min="21" max="21" width="30.6640625" style="87" customWidth="1"/>
    <col min="22" max="22" width="19.33203125" style="87" customWidth="1"/>
    <col min="23" max="23" width="13.5" style="87" customWidth="1"/>
    <col min="24" max="24" width="22.6640625" style="87" bestFit="1" customWidth="1"/>
    <col min="25" max="16384" width="11.5" style="98"/>
  </cols>
  <sheetData>
    <row r="1" spans="1:27" ht="25">
      <c r="A1" s="458" t="s">
        <v>271</v>
      </c>
      <c r="B1" s="458"/>
      <c r="C1" s="458"/>
      <c r="D1" s="458"/>
      <c r="K1" s="99" t="s">
        <v>184</v>
      </c>
      <c r="N1" s="127"/>
      <c r="O1" s="203"/>
    </row>
    <row r="2" spans="1:27" ht="4" customHeight="1">
      <c r="A2" s="108"/>
      <c r="B2" s="112"/>
      <c r="C2" s="108"/>
      <c r="D2" s="108"/>
      <c r="K2" s="87"/>
    </row>
    <row r="3" spans="1:27" ht="17" customHeight="1">
      <c r="A3" s="113" t="s">
        <v>199</v>
      </c>
      <c r="B3" s="114"/>
      <c r="C3" s="108"/>
      <c r="D3" s="108"/>
      <c r="E3" s="188"/>
      <c r="F3" s="188"/>
      <c r="K3" s="87" t="s">
        <v>307</v>
      </c>
    </row>
    <row r="4" spans="1:27" ht="4" customHeight="1">
      <c r="A4" s="84"/>
      <c r="B4" s="85"/>
      <c r="C4" s="108"/>
      <c r="D4" s="108"/>
      <c r="K4" s="87"/>
      <c r="U4" s="118"/>
      <c r="V4" s="118"/>
      <c r="W4" s="118"/>
      <c r="X4" s="118"/>
      <c r="Y4" s="116"/>
      <c r="Z4" s="116"/>
      <c r="AA4" s="116"/>
    </row>
    <row r="5" spans="1:27">
      <c r="A5" s="86" t="s">
        <v>201</v>
      </c>
      <c r="B5" s="83" t="s">
        <v>558</v>
      </c>
      <c r="C5" s="109"/>
      <c r="D5" s="109"/>
      <c r="E5" s="188"/>
      <c r="F5" s="188"/>
      <c r="G5" s="457" t="s">
        <v>158</v>
      </c>
      <c r="H5" s="457"/>
      <c r="I5" s="457" t="s">
        <v>31</v>
      </c>
      <c r="J5" s="457"/>
      <c r="K5" s="87" t="s">
        <v>308</v>
      </c>
      <c r="N5" s="105"/>
      <c r="O5" s="194"/>
      <c r="P5" s="98" t="s">
        <v>177</v>
      </c>
      <c r="Q5" s="142" t="s">
        <v>178</v>
      </c>
      <c r="U5" s="120" t="s">
        <v>172</v>
      </c>
      <c r="V5" s="118" t="s">
        <v>333</v>
      </c>
      <c r="W5" s="121" t="s">
        <v>167</v>
      </c>
      <c r="X5" s="125" t="s">
        <v>380</v>
      </c>
      <c r="Y5" s="117"/>
      <c r="Z5" s="118"/>
      <c r="AA5" s="119"/>
    </row>
    <row r="6" spans="1:27" ht="4.5" customHeight="1">
      <c r="A6" s="84"/>
      <c r="B6" s="88"/>
      <c r="C6" s="109"/>
      <c r="D6" s="109"/>
      <c r="K6" s="87"/>
      <c r="N6" s="105"/>
      <c r="O6" s="194"/>
      <c r="U6" s="118"/>
      <c r="V6" s="118"/>
      <c r="W6" s="118"/>
      <c r="X6" s="118"/>
      <c r="Y6" s="116"/>
      <c r="Z6" s="116"/>
      <c r="AA6" s="116"/>
    </row>
    <row r="7" spans="1:27">
      <c r="A7" s="86" t="s">
        <v>185</v>
      </c>
      <c r="B7" s="83" t="s">
        <v>569</v>
      </c>
      <c r="C7" s="109"/>
      <c r="D7" s="109"/>
      <c r="G7" s="98" t="s">
        <v>61</v>
      </c>
      <c r="H7" s="98" t="s">
        <v>89</v>
      </c>
      <c r="I7" s="98" t="s">
        <v>61</v>
      </c>
      <c r="J7" s="98" t="s">
        <v>89</v>
      </c>
      <c r="K7" s="457" t="s">
        <v>200</v>
      </c>
      <c r="N7" s="105"/>
      <c r="O7" s="194"/>
      <c r="P7" s="98" t="s">
        <v>263</v>
      </c>
      <c r="Q7" s="98" t="s">
        <v>265</v>
      </c>
      <c r="U7" s="126" t="s">
        <v>173</v>
      </c>
      <c r="V7" s="118" t="s">
        <v>334</v>
      </c>
      <c r="W7" s="121" t="s">
        <v>167</v>
      </c>
      <c r="X7" s="122" t="s">
        <v>381</v>
      </c>
      <c r="Y7" s="116"/>
      <c r="Z7" s="116"/>
      <c r="AA7" s="116"/>
    </row>
    <row r="8" spans="1:27" ht="4.5" customHeight="1">
      <c r="A8" s="84"/>
      <c r="B8" s="88"/>
      <c r="C8" s="109"/>
      <c r="D8" s="107"/>
      <c r="K8" s="457"/>
      <c r="N8" s="105"/>
      <c r="O8" s="194"/>
      <c r="U8" s="134"/>
      <c r="Y8" s="116"/>
      <c r="Z8" s="116"/>
      <c r="AA8" s="116"/>
    </row>
    <row r="9" spans="1:27">
      <c r="A9" s="86" t="s">
        <v>36</v>
      </c>
      <c r="B9" s="171" t="e">
        <f>INDEX(#REF!,MATCH(B7,#REF!,0))</f>
        <v>#REF!</v>
      </c>
      <c r="C9" s="109" t="s">
        <v>108</v>
      </c>
      <c r="D9" s="183" t="e">
        <f>INDEX(#REF!,MATCH(B7,#REF!,0))</f>
        <v>#REF!</v>
      </c>
      <c r="E9" s="188"/>
      <c r="F9" s="188"/>
      <c r="K9" s="202" t="s">
        <v>329</v>
      </c>
      <c r="N9" s="105"/>
      <c r="O9" s="194"/>
      <c r="P9" s="98" t="s">
        <v>197</v>
      </c>
      <c r="Q9" s="98" t="s">
        <v>266</v>
      </c>
      <c r="U9" s="134" t="s">
        <v>202</v>
      </c>
      <c r="V9" s="87" t="s">
        <v>332</v>
      </c>
      <c r="W9" s="121" t="s">
        <v>167</v>
      </c>
      <c r="X9" s="132" t="s">
        <v>382</v>
      </c>
      <c r="Y9" s="116"/>
      <c r="Z9" s="116"/>
      <c r="AA9" s="116"/>
    </row>
    <row r="10" spans="1:27" ht="4.5" customHeight="1">
      <c r="A10" s="84"/>
      <c r="B10" s="88"/>
      <c r="C10" s="109"/>
      <c r="D10" s="107"/>
      <c r="K10" s="202"/>
      <c r="N10" s="105"/>
      <c r="O10" s="194"/>
      <c r="P10" s="101"/>
      <c r="Y10" s="116"/>
      <c r="Z10" s="116"/>
      <c r="AA10" s="116"/>
    </row>
    <row r="11" spans="1:27">
      <c r="A11" s="86" t="s">
        <v>37</v>
      </c>
      <c r="B11" s="172" t="e">
        <f>B9-30</f>
        <v>#REF!</v>
      </c>
      <c r="C11" s="109"/>
      <c r="D11" s="109"/>
      <c r="E11" s="188"/>
      <c r="F11" s="188"/>
      <c r="K11" s="202" t="s">
        <v>327</v>
      </c>
      <c r="N11" s="87"/>
      <c r="O11" s="195"/>
      <c r="P11" s="102"/>
      <c r="Q11" s="98" t="s">
        <v>267</v>
      </c>
      <c r="U11" s="134" t="s">
        <v>299</v>
      </c>
      <c r="V11" s="87" t="s">
        <v>335</v>
      </c>
      <c r="W11" s="121" t="s">
        <v>167</v>
      </c>
      <c r="X11" s="132" t="s">
        <v>301</v>
      </c>
      <c r="Y11" s="116"/>
      <c r="Z11" s="116"/>
      <c r="AA11" s="116"/>
    </row>
    <row r="12" spans="1:27" ht="4.5" customHeight="1">
      <c r="A12" s="84"/>
      <c r="B12" s="88"/>
      <c r="C12" s="109"/>
      <c r="D12" s="109"/>
      <c r="K12" s="87"/>
      <c r="N12" s="87"/>
      <c r="O12" s="195"/>
      <c r="P12" s="101"/>
      <c r="U12" s="134"/>
    </row>
    <row r="13" spans="1:27">
      <c r="A13" s="86" t="s">
        <v>39</v>
      </c>
      <c r="B13" s="172" t="e">
        <f>B9-20</f>
        <v>#REF!</v>
      </c>
      <c r="C13" s="109"/>
      <c r="D13" s="109"/>
      <c r="E13" s="188"/>
      <c r="F13" s="188"/>
      <c r="K13" s="87" t="s">
        <v>328</v>
      </c>
      <c r="N13" s="105"/>
      <c r="O13" s="194"/>
      <c r="P13" s="101"/>
      <c r="Q13" s="98" t="s">
        <v>268</v>
      </c>
      <c r="R13" s="102"/>
      <c r="U13" s="134" t="s">
        <v>300</v>
      </c>
      <c r="V13" s="87" t="s">
        <v>497</v>
      </c>
      <c r="W13" s="121" t="s">
        <v>167</v>
      </c>
      <c r="X13" s="132" t="s">
        <v>496</v>
      </c>
    </row>
    <row r="14" spans="1:27" ht="4.5" customHeight="1">
      <c r="A14" s="84"/>
      <c r="B14" s="88"/>
      <c r="C14" s="109"/>
      <c r="D14" s="109"/>
      <c r="N14" s="105"/>
      <c r="O14" s="194"/>
      <c r="P14" s="101"/>
      <c r="U14" s="134"/>
    </row>
    <row r="15" spans="1:27">
      <c r="A15" s="86" t="s">
        <v>52</v>
      </c>
      <c r="B15" s="89" t="s">
        <v>330</v>
      </c>
      <c r="C15" s="109"/>
      <c r="D15" s="109"/>
      <c r="E15" s="188"/>
      <c r="F15" s="188"/>
      <c r="G15" s="103"/>
      <c r="H15" s="103"/>
      <c r="K15" s="87"/>
      <c r="N15" s="105"/>
      <c r="O15" s="194"/>
      <c r="P15" s="101"/>
      <c r="Q15" s="98" t="s">
        <v>269</v>
      </c>
      <c r="U15" s="134" t="s">
        <v>306</v>
      </c>
      <c r="V15" s="87" t="s">
        <v>336</v>
      </c>
      <c r="W15" s="121" t="s">
        <v>167</v>
      </c>
      <c r="X15" s="132" t="s">
        <v>383</v>
      </c>
    </row>
    <row r="16" spans="1:27" ht="4.5" customHeight="1">
      <c r="A16" s="84"/>
      <c r="B16" s="88"/>
      <c r="C16" s="109"/>
      <c r="D16" s="109"/>
      <c r="N16" s="105"/>
      <c r="O16" s="194"/>
      <c r="P16" s="101"/>
      <c r="U16" s="134"/>
    </row>
    <row r="17" spans="1:24">
      <c r="A17" s="86" t="s">
        <v>40</v>
      </c>
      <c r="B17" s="171" t="str">
        <f>INDEX(V5:V100,MATCH(B15,U5:U100,0))</f>
        <v>0065 6473 8022</v>
      </c>
      <c r="C17" s="109"/>
      <c r="D17" s="109"/>
      <c r="E17" s="188"/>
      <c r="F17" s="188"/>
      <c r="G17" s="103"/>
      <c r="H17" s="103"/>
      <c r="N17" s="105"/>
      <c r="O17" s="194"/>
      <c r="P17" s="101"/>
      <c r="Q17" s="98" t="s">
        <v>270</v>
      </c>
      <c r="U17" s="134" t="s">
        <v>330</v>
      </c>
      <c r="V17" s="87" t="s">
        <v>337</v>
      </c>
      <c r="W17" s="121" t="s">
        <v>167</v>
      </c>
      <c r="X17" s="132" t="s">
        <v>384</v>
      </c>
    </row>
    <row r="18" spans="1:24" ht="4.5" customHeight="1">
      <c r="A18" s="84"/>
      <c r="B18" s="88"/>
      <c r="C18" s="109"/>
      <c r="D18" s="109"/>
      <c r="N18" s="105"/>
      <c r="O18" s="194"/>
      <c r="P18" s="101"/>
    </row>
    <row r="19" spans="1:24">
      <c r="A19" s="86" t="s">
        <v>41</v>
      </c>
      <c r="B19" s="171" t="str">
        <f>INDEX(W5:W100,MATCH(B15,U5:U100,0))</f>
        <v>no Fax</v>
      </c>
      <c r="C19" s="109"/>
      <c r="D19" s="109"/>
      <c r="E19" s="188"/>
      <c r="F19" s="188"/>
      <c r="N19" s="105"/>
      <c r="O19" s="194"/>
      <c r="P19" s="101"/>
      <c r="Q19" s="102" t="s">
        <v>493</v>
      </c>
      <c r="U19" s="134" t="s">
        <v>331</v>
      </c>
      <c r="V19" s="87" t="s">
        <v>338</v>
      </c>
      <c r="W19" s="121" t="s">
        <v>167</v>
      </c>
      <c r="X19" s="132" t="s">
        <v>557</v>
      </c>
    </row>
    <row r="20" spans="1:24" ht="4.5" customHeight="1">
      <c r="A20" s="84"/>
      <c r="B20" s="88"/>
      <c r="C20" s="109"/>
      <c r="D20" s="109"/>
      <c r="N20" s="105"/>
      <c r="O20" s="194"/>
      <c r="P20" s="101"/>
      <c r="U20" s="134"/>
    </row>
    <row r="21" spans="1:24">
      <c r="A21" s="86" t="s">
        <v>42</v>
      </c>
      <c r="B21" s="173" t="str">
        <f>INDEX(X5:X100,MATCH(B15,U5:U100,0))</f>
        <v>zena@ittf.com</v>
      </c>
      <c r="C21" s="109"/>
      <c r="D21" s="109"/>
      <c r="E21" s="188"/>
      <c r="F21" s="188"/>
      <c r="N21" s="105"/>
      <c r="O21" s="195"/>
      <c r="P21" s="101"/>
      <c r="Q21" s="102" t="s">
        <v>186</v>
      </c>
      <c r="U21" s="134"/>
      <c r="W21" s="121"/>
      <c r="X21" s="132"/>
    </row>
    <row r="22" spans="1:24" ht="4.5" customHeight="1">
      <c r="A22" s="84"/>
      <c r="B22" s="88"/>
      <c r="C22" s="109"/>
      <c r="D22" s="109"/>
      <c r="N22" s="105"/>
      <c r="O22" s="194"/>
      <c r="P22" s="101"/>
    </row>
    <row r="23" spans="1:24">
      <c r="A23" s="86" t="s">
        <v>46</v>
      </c>
      <c r="B23" s="172" t="str">
        <f>Prospectus!E8</f>
        <v>Qatar Table Tennis Association</v>
      </c>
      <c r="C23" s="109"/>
      <c r="D23" s="109"/>
      <c r="E23" s="188"/>
      <c r="F23" s="188"/>
      <c r="N23" s="105"/>
      <c r="O23" s="194"/>
      <c r="P23" s="101"/>
      <c r="U23" s="134"/>
      <c r="W23" s="121"/>
      <c r="X23" s="132"/>
    </row>
    <row r="24" spans="1:24" ht="4.5" customHeight="1">
      <c r="A24" s="84"/>
      <c r="B24" s="88"/>
      <c r="C24" s="109"/>
      <c r="D24" s="109"/>
      <c r="N24" s="105"/>
      <c r="O24" s="194"/>
      <c r="P24" s="101"/>
      <c r="U24" s="134"/>
    </row>
    <row r="25" spans="1:24">
      <c r="A25" s="86" t="s">
        <v>43</v>
      </c>
      <c r="B25" s="172">
        <f>Prospectus!E11</f>
        <v>0</v>
      </c>
      <c r="C25" s="109"/>
      <c r="D25" s="109"/>
      <c r="E25" s="188"/>
      <c r="F25" s="188"/>
      <c r="N25" s="105"/>
      <c r="O25" s="194"/>
      <c r="P25" s="101"/>
      <c r="U25" s="134"/>
      <c r="W25" s="121"/>
      <c r="X25" s="132"/>
    </row>
    <row r="26" spans="1:24" ht="4.5" customHeight="1">
      <c r="A26" s="84"/>
      <c r="B26" s="88"/>
      <c r="C26" s="109"/>
      <c r="D26" s="109"/>
      <c r="N26" s="105"/>
      <c r="O26" s="194"/>
      <c r="P26" s="101"/>
      <c r="U26" s="134"/>
    </row>
    <row r="27" spans="1:24">
      <c r="A27" s="86" t="s">
        <v>44</v>
      </c>
      <c r="B27" s="172">
        <f>Prospectus!E12</f>
        <v>0</v>
      </c>
      <c r="C27" s="109"/>
      <c r="D27" s="109"/>
      <c r="E27" s="188"/>
      <c r="F27" s="188"/>
      <c r="N27" s="105"/>
      <c r="O27" s="194"/>
      <c r="P27" s="101"/>
      <c r="U27" s="134"/>
      <c r="W27" s="121"/>
      <c r="X27" s="132"/>
    </row>
    <row r="28" spans="1:24" ht="4.5" customHeight="1">
      <c r="A28" s="84"/>
      <c r="B28" s="88"/>
      <c r="C28" s="109"/>
      <c r="D28" s="109"/>
      <c r="N28" s="105"/>
      <c r="O28" s="194"/>
      <c r="P28" s="101"/>
      <c r="U28" s="124"/>
    </row>
    <row r="29" spans="1:24">
      <c r="A29" s="86" t="s">
        <v>45</v>
      </c>
      <c r="B29" s="174" t="str">
        <f>Prospectus!E13</f>
        <v>qtta@yahoo.com</v>
      </c>
      <c r="C29" s="109"/>
      <c r="D29" s="109"/>
      <c r="E29" s="188"/>
      <c r="F29" s="188"/>
      <c r="N29" s="105"/>
      <c r="O29" s="194"/>
      <c r="P29" s="101"/>
      <c r="U29" s="134"/>
      <c r="W29" s="121"/>
      <c r="X29" s="132"/>
    </row>
    <row r="30" spans="1:24" ht="4.5" customHeight="1">
      <c r="A30" s="84"/>
      <c r="B30" s="88"/>
      <c r="C30" s="109"/>
      <c r="D30" s="109"/>
      <c r="N30" s="105"/>
      <c r="O30" s="194"/>
      <c r="P30" s="101"/>
      <c r="U30" s="124"/>
    </row>
    <row r="31" spans="1:24">
      <c r="A31" s="86" t="s">
        <v>38</v>
      </c>
      <c r="B31" s="172" t="e">
        <f>Prospectus!G159</f>
        <v>#REF!</v>
      </c>
      <c r="C31" s="109"/>
      <c r="D31" s="109"/>
      <c r="E31" s="188"/>
      <c r="F31" s="188"/>
      <c r="N31" s="105"/>
      <c r="O31" s="194"/>
      <c r="P31" s="101"/>
      <c r="U31" s="134"/>
      <c r="W31" s="121"/>
      <c r="X31" s="132"/>
    </row>
    <row r="32" spans="1:24" ht="4.5" customHeight="1">
      <c r="A32" s="84"/>
      <c r="B32" s="88"/>
      <c r="C32" s="109"/>
      <c r="D32" s="109"/>
      <c r="N32" s="105"/>
      <c r="O32" s="194"/>
      <c r="P32" s="101"/>
      <c r="U32" s="124"/>
    </row>
    <row r="33" spans="1:24">
      <c r="A33" s="86" t="s">
        <v>47</v>
      </c>
      <c r="B33" s="172">
        <f>Prospectus!G163</f>
        <v>44242</v>
      </c>
      <c r="C33" s="109"/>
      <c r="D33" s="109"/>
      <c r="E33" s="188"/>
      <c r="F33" s="188"/>
      <c r="N33" s="105"/>
      <c r="O33" s="194"/>
      <c r="P33" s="101"/>
      <c r="S33" s="102"/>
      <c r="U33" s="134"/>
      <c r="W33" s="121"/>
      <c r="X33" s="132"/>
    </row>
    <row r="34" spans="1:24" ht="4.5" customHeight="1">
      <c r="A34" s="84"/>
      <c r="B34" s="88"/>
      <c r="C34" s="109"/>
      <c r="D34" s="109"/>
      <c r="N34" s="105"/>
      <c r="O34" s="194"/>
      <c r="P34" s="101"/>
      <c r="U34" s="124"/>
    </row>
    <row r="35" spans="1:24">
      <c r="A35" s="86" t="s">
        <v>48</v>
      </c>
      <c r="B35" s="172">
        <f>Prospectus!G164</f>
        <v>44242</v>
      </c>
      <c r="C35" s="109"/>
      <c r="D35" s="109"/>
      <c r="E35" s="188"/>
      <c r="F35" s="188"/>
      <c r="N35" s="105"/>
      <c r="O35" s="194"/>
      <c r="P35" s="101"/>
      <c r="U35" s="125"/>
    </row>
    <row r="36" spans="1:24" ht="4.5" customHeight="1">
      <c r="A36" s="84"/>
      <c r="B36" s="88"/>
      <c r="C36" s="109"/>
      <c r="D36" s="109"/>
      <c r="N36" s="105"/>
      <c r="O36" s="194"/>
      <c r="P36" s="101"/>
      <c r="U36" s="124"/>
    </row>
    <row r="37" spans="1:24">
      <c r="A37" s="205" t="s">
        <v>50</v>
      </c>
      <c r="B37" s="204"/>
      <c r="C37" s="109"/>
      <c r="D37" s="109"/>
      <c r="N37" s="105"/>
      <c r="O37" s="194"/>
      <c r="P37" s="101"/>
      <c r="U37" s="124"/>
    </row>
    <row r="38" spans="1:24" ht="4.5" customHeight="1">
      <c r="A38" s="84"/>
      <c r="B38" s="88"/>
      <c r="C38" s="109"/>
      <c r="D38" s="109"/>
      <c r="N38" s="105"/>
      <c r="O38" s="194"/>
      <c r="P38" s="101"/>
      <c r="U38" s="124"/>
    </row>
    <row r="39" spans="1:24">
      <c r="A39" s="86" t="s">
        <v>51</v>
      </c>
      <c r="B39" s="172" t="e">
        <f>B9-3</f>
        <v>#REF!</v>
      </c>
      <c r="C39" s="109"/>
      <c r="D39" s="109"/>
      <c r="E39" s="188"/>
      <c r="F39" s="188"/>
      <c r="N39" s="105"/>
      <c r="O39" s="194"/>
      <c r="P39" s="101"/>
      <c r="U39" s="123"/>
    </row>
    <row r="40" spans="1:24" ht="4.5" customHeight="1">
      <c r="A40" s="84"/>
      <c r="B40" s="88"/>
      <c r="C40" s="109"/>
      <c r="D40" s="109"/>
      <c r="N40" s="105"/>
      <c r="O40" s="194"/>
      <c r="P40" s="101"/>
      <c r="U40" s="124"/>
    </row>
    <row r="41" spans="1:24">
      <c r="A41" s="86" t="s">
        <v>53</v>
      </c>
      <c r="B41" s="170" t="e">
        <f>INDEX(#REF!,MATCH(B7,#REF!,0))</f>
        <v>#REF!</v>
      </c>
      <c r="C41" s="109"/>
      <c r="D41" s="109"/>
      <c r="N41" s="105"/>
      <c r="O41" s="194"/>
      <c r="P41" s="101"/>
      <c r="U41" s="123"/>
    </row>
    <row r="42" spans="1:24" ht="4.5" customHeight="1">
      <c r="A42" s="84"/>
      <c r="B42" s="88"/>
      <c r="C42" s="109"/>
      <c r="D42" s="109"/>
      <c r="N42" s="105"/>
      <c r="O42" s="194"/>
      <c r="P42" s="101"/>
      <c r="U42" s="124"/>
    </row>
    <row r="43" spans="1:24">
      <c r="A43" s="86" t="s">
        <v>56</v>
      </c>
      <c r="B43" s="175" t="s">
        <v>89</v>
      </c>
      <c r="C43" s="109"/>
      <c r="D43" s="109"/>
      <c r="F43" s="189"/>
      <c r="G43" s="104"/>
      <c r="H43" s="104"/>
      <c r="I43" s="136"/>
      <c r="J43" s="137"/>
      <c r="K43" s="90"/>
      <c r="N43" s="106"/>
      <c r="O43" s="194"/>
      <c r="P43" s="101"/>
      <c r="U43" s="123"/>
    </row>
    <row r="44" spans="1:24" ht="4.5" customHeight="1">
      <c r="A44" s="84"/>
      <c r="B44" s="88"/>
      <c r="C44" s="109"/>
      <c r="D44" s="109"/>
      <c r="G44" s="105"/>
      <c r="H44" s="105"/>
      <c r="I44" s="138"/>
      <c r="J44" s="139"/>
      <c r="N44" s="105"/>
      <c r="O44" s="194"/>
      <c r="P44" s="101"/>
      <c r="U44" s="124"/>
    </row>
    <row r="45" spans="1:24">
      <c r="A45" s="91" t="s">
        <v>62</v>
      </c>
      <c r="B45" s="184">
        <v>0</v>
      </c>
      <c r="C45" s="109"/>
      <c r="D45" s="109"/>
      <c r="F45" s="189"/>
      <c r="G45" s="90"/>
      <c r="H45" s="90"/>
      <c r="I45" s="136"/>
      <c r="J45" s="136"/>
      <c r="K45" s="104"/>
      <c r="N45" s="105"/>
      <c r="O45" s="194"/>
      <c r="P45" s="101"/>
      <c r="U45" s="133"/>
    </row>
    <row r="46" spans="1:24" ht="4.5" customHeight="1">
      <c r="A46" s="84"/>
      <c r="B46" s="185"/>
      <c r="C46" s="109"/>
      <c r="D46" s="380"/>
      <c r="E46" s="379"/>
      <c r="I46" s="138"/>
      <c r="J46" s="140"/>
      <c r="K46" s="105"/>
      <c r="N46" s="105"/>
      <c r="O46" s="194"/>
      <c r="U46" s="124"/>
    </row>
    <row r="47" spans="1:24">
      <c r="A47" s="91" t="s">
        <v>208</v>
      </c>
      <c r="B47" s="186">
        <v>270</v>
      </c>
      <c r="C47" s="109"/>
      <c r="D47" s="382" t="s">
        <v>520</v>
      </c>
      <c r="E47" s="381"/>
      <c r="F47" s="189"/>
      <c r="G47" s="90"/>
      <c r="H47" s="90"/>
      <c r="I47" s="138"/>
      <c r="J47" s="141"/>
      <c r="K47" s="104"/>
      <c r="N47" s="105"/>
      <c r="O47" s="194"/>
      <c r="U47" s="118"/>
    </row>
    <row r="48" spans="1:24" ht="4.5" customHeight="1">
      <c r="A48" s="84"/>
      <c r="B48" s="185"/>
      <c r="C48" s="109"/>
      <c r="D48" s="382"/>
      <c r="E48" s="379"/>
      <c r="I48" s="138"/>
      <c r="J48" s="140"/>
      <c r="K48" s="101"/>
      <c r="N48" s="87"/>
      <c r="O48" s="195"/>
    </row>
    <row r="49" spans="1:15">
      <c r="A49" s="91" t="s">
        <v>207</v>
      </c>
      <c r="B49" s="177">
        <f>B47</f>
        <v>270</v>
      </c>
      <c r="C49" s="109"/>
      <c r="D49" s="382" t="s">
        <v>520</v>
      </c>
      <c r="E49" s="381"/>
      <c r="F49" s="189"/>
      <c r="G49" s="104"/>
      <c r="H49" s="104"/>
      <c r="I49" s="136"/>
      <c r="J49" s="137"/>
      <c r="K49" s="90"/>
      <c r="N49" s="106"/>
      <c r="O49" s="196"/>
    </row>
    <row r="50" spans="1:15" ht="4.5" customHeight="1">
      <c r="A50" s="84"/>
      <c r="B50" s="88"/>
      <c r="C50" s="109"/>
      <c r="D50" s="111"/>
      <c r="E50" s="189"/>
      <c r="F50" s="189"/>
      <c r="G50" s="105"/>
      <c r="H50" s="105"/>
      <c r="I50" s="138"/>
      <c r="J50" s="140"/>
      <c r="K50" s="90"/>
      <c r="N50" s="87"/>
      <c r="O50" s="195"/>
    </row>
    <row r="51" spans="1:15" ht="46" customHeight="1">
      <c r="A51" s="143" t="s">
        <v>176</v>
      </c>
      <c r="B51" s="144" t="s">
        <v>309</v>
      </c>
      <c r="C51" s="109"/>
      <c r="D51" s="93"/>
      <c r="E51" s="189"/>
      <c r="F51" s="189"/>
      <c r="G51" s="104"/>
      <c r="H51" s="104"/>
      <c r="I51" s="136"/>
      <c r="J51" s="137"/>
      <c r="K51" s="90"/>
      <c r="N51" s="87"/>
      <c r="O51" s="195"/>
    </row>
    <row r="52" spans="1:15" ht="4.5" customHeight="1">
      <c r="A52" s="84"/>
      <c r="B52" s="88"/>
      <c r="C52" s="109"/>
      <c r="D52" s="111"/>
      <c r="E52" s="189"/>
      <c r="F52" s="189"/>
      <c r="J52" s="127"/>
      <c r="K52" s="90"/>
    </row>
    <row r="53" spans="1:15" ht="16">
      <c r="A53" s="178" t="b">
        <f>IF(B5=K9,P5,IF(B5=K11,P5,IF(B5=K13,P9)))</f>
        <v>0</v>
      </c>
      <c r="B53" s="179" t="s">
        <v>265</v>
      </c>
      <c r="C53" s="109"/>
      <c r="D53" s="93"/>
      <c r="E53" s="189"/>
      <c r="F53" s="189"/>
      <c r="G53" s="100"/>
      <c r="H53" s="100"/>
      <c r="J53" s="135"/>
      <c r="K53" s="90"/>
    </row>
    <row r="54" spans="1:15" ht="4.5" customHeight="1">
      <c r="A54" s="84"/>
      <c r="B54" s="88"/>
      <c r="C54" s="109"/>
      <c r="D54" s="111"/>
      <c r="E54" s="189"/>
      <c r="F54" s="189"/>
      <c r="J54" s="127"/>
      <c r="K54" s="90"/>
    </row>
    <row r="55" spans="1:15" ht="16">
      <c r="A55" s="178" t="b">
        <f>IF(B5=K9,P5,IF(B5=K11,P5,IF(B5=K13,P9)))</f>
        <v>0</v>
      </c>
      <c r="B55" s="179" t="s">
        <v>266</v>
      </c>
      <c r="C55" s="109"/>
      <c r="D55" s="93"/>
      <c r="E55" s="189"/>
      <c r="F55" s="189"/>
      <c r="J55" s="135"/>
      <c r="K55" s="90"/>
    </row>
    <row r="56" spans="1:15" ht="4.5" customHeight="1">
      <c r="A56" s="84"/>
      <c r="B56" s="88"/>
      <c r="C56" s="109"/>
      <c r="D56" s="111"/>
      <c r="E56" s="189"/>
      <c r="F56" s="189"/>
      <c r="J56" s="127"/>
      <c r="K56" s="90"/>
    </row>
    <row r="57" spans="1:15" ht="16">
      <c r="A57" s="170" t="b">
        <f>IF(B5=K9,P5,IF(B5=K11,P5,IF(B5=K13,P9)))</f>
        <v>0</v>
      </c>
      <c r="B57" s="180" t="s">
        <v>267</v>
      </c>
      <c r="C57" s="109"/>
      <c r="D57" s="93"/>
      <c r="E57" s="189"/>
      <c r="F57" s="189"/>
      <c r="J57" s="135"/>
      <c r="K57" s="90"/>
    </row>
    <row r="58" spans="1:15" ht="4.5" customHeight="1">
      <c r="A58" s="84"/>
      <c r="B58" s="88"/>
      <c r="C58" s="109"/>
      <c r="D58" s="111"/>
      <c r="E58" s="189"/>
      <c r="F58" s="189"/>
      <c r="J58" s="127"/>
      <c r="K58" s="90"/>
    </row>
    <row r="59" spans="1:15" ht="16">
      <c r="A59" s="170" t="b">
        <f>IF(B5=K9,P5,IF(B5=K11,P5,IF(B5=K13,P9)))</f>
        <v>0</v>
      </c>
      <c r="B59" s="180" t="s">
        <v>268</v>
      </c>
      <c r="C59" s="109"/>
      <c r="D59" s="93"/>
      <c r="E59" s="189"/>
      <c r="F59" s="189"/>
      <c r="J59" s="135"/>
      <c r="K59" s="90"/>
    </row>
    <row r="60" spans="1:15" ht="4.5" customHeight="1">
      <c r="A60" s="84"/>
      <c r="B60" s="88"/>
      <c r="C60" s="109"/>
      <c r="D60" s="111"/>
      <c r="E60" s="189"/>
      <c r="F60" s="189"/>
      <c r="J60" s="127"/>
      <c r="K60" s="90"/>
    </row>
    <row r="61" spans="1:15" ht="16">
      <c r="A61" s="170" t="s">
        <v>177</v>
      </c>
      <c r="B61" s="180" t="s">
        <v>493</v>
      </c>
      <c r="C61" s="109"/>
      <c r="D61" s="93"/>
      <c r="E61" s="189"/>
      <c r="F61" s="189"/>
      <c r="J61" s="135"/>
      <c r="K61" s="90"/>
    </row>
    <row r="62" spans="1:15" ht="4.5" customHeight="1">
      <c r="A62" s="84"/>
      <c r="B62" s="88"/>
      <c r="C62" s="109"/>
      <c r="D62" s="111"/>
      <c r="E62" s="189"/>
      <c r="F62" s="189"/>
      <c r="J62" s="127"/>
      <c r="K62" s="90"/>
    </row>
    <row r="63" spans="1:15" ht="16">
      <c r="A63" s="170" t="e">
        <f>INDEX(#REF!,MATCH(B7,#REF!,0))</f>
        <v>#REF!</v>
      </c>
      <c r="B63" s="180" t="s">
        <v>269</v>
      </c>
      <c r="C63" s="109"/>
      <c r="D63" s="93"/>
      <c r="E63" s="189"/>
      <c r="F63" s="189"/>
      <c r="J63" s="135"/>
      <c r="K63" s="90"/>
    </row>
    <row r="64" spans="1:15" ht="4.5" customHeight="1">
      <c r="A64" s="84"/>
      <c r="B64" s="88"/>
      <c r="C64" s="109"/>
      <c r="D64" s="111"/>
      <c r="E64" s="189"/>
      <c r="F64" s="189"/>
      <c r="J64" s="127"/>
      <c r="K64" s="90"/>
    </row>
    <row r="65" spans="1:11" ht="16">
      <c r="A65" s="170" t="e">
        <f>INDEX(#REF!,MATCH(B7,#REF!,0))</f>
        <v>#REF!</v>
      </c>
      <c r="B65" s="180" t="s">
        <v>270</v>
      </c>
      <c r="C65" s="109"/>
      <c r="D65" s="93"/>
      <c r="E65" s="189"/>
      <c r="F65" s="189"/>
      <c r="J65" s="135"/>
      <c r="K65" s="90"/>
    </row>
    <row r="66" spans="1:11" ht="4.5" customHeight="1">
      <c r="A66" s="84"/>
      <c r="B66" s="88"/>
      <c r="C66" s="109"/>
      <c r="D66" s="111"/>
      <c r="E66" s="189"/>
      <c r="F66" s="189"/>
      <c r="J66" s="127"/>
      <c r="K66" s="90"/>
    </row>
    <row r="67" spans="1:11" ht="16">
      <c r="A67" s="170"/>
      <c r="B67" s="181"/>
      <c r="C67" s="109"/>
      <c r="D67" s="93"/>
      <c r="E67" s="189"/>
      <c r="F67" s="189"/>
      <c r="J67" s="135"/>
      <c r="K67" s="90"/>
    </row>
    <row r="68" spans="1:11" ht="4.5" customHeight="1">
      <c r="A68" s="84"/>
      <c r="B68" s="88"/>
      <c r="C68" s="109"/>
      <c r="D68" s="111"/>
      <c r="E68" s="189"/>
      <c r="F68" s="189"/>
      <c r="J68" s="127"/>
      <c r="K68" s="90"/>
    </row>
    <row r="69" spans="1:11" ht="16">
      <c r="A69" s="170"/>
      <c r="B69" s="181"/>
      <c r="C69" s="109"/>
      <c r="D69" s="93"/>
      <c r="E69" s="189"/>
      <c r="F69" s="189"/>
      <c r="J69" s="135"/>
      <c r="K69" s="90"/>
    </row>
    <row r="70" spans="1:11" ht="4.5" customHeight="1">
      <c r="A70" s="84"/>
      <c r="B70" s="88"/>
      <c r="C70" s="109"/>
      <c r="D70" s="111"/>
      <c r="E70" s="189"/>
      <c r="F70" s="189"/>
      <c r="J70" s="127"/>
      <c r="K70" s="90"/>
    </row>
    <row r="71" spans="1:11" ht="16">
      <c r="A71" s="170"/>
      <c r="B71" s="181"/>
      <c r="C71" s="109"/>
      <c r="D71" s="93"/>
      <c r="E71" s="189"/>
      <c r="F71" s="189"/>
      <c r="J71" s="135"/>
      <c r="K71" s="90"/>
    </row>
    <row r="72" spans="1:11" ht="4.5" customHeight="1">
      <c r="A72" s="84"/>
      <c r="B72" s="88"/>
      <c r="C72" s="109"/>
      <c r="D72" s="111"/>
      <c r="E72" s="189"/>
      <c r="F72" s="189"/>
      <c r="J72" s="127"/>
      <c r="K72" s="90"/>
    </row>
    <row r="73" spans="1:11" ht="16">
      <c r="A73" s="170"/>
      <c r="B73" s="181"/>
      <c r="C73" s="109"/>
      <c r="D73" s="93"/>
      <c r="E73" s="189"/>
      <c r="F73" s="189"/>
      <c r="J73" s="135"/>
      <c r="K73" s="90"/>
    </row>
    <row r="74" spans="1:11" ht="4" customHeight="1">
      <c r="A74" s="84"/>
      <c r="B74" s="88"/>
      <c r="C74" s="109"/>
      <c r="D74" s="93"/>
      <c r="E74" s="189"/>
      <c r="F74" s="189"/>
      <c r="J74" s="135"/>
      <c r="K74" s="90"/>
    </row>
    <row r="75" spans="1:11" ht="16">
      <c r="A75" s="170"/>
      <c r="B75" s="181"/>
      <c r="C75" s="109"/>
      <c r="D75" s="93"/>
      <c r="E75" s="189"/>
      <c r="F75" s="189"/>
      <c r="J75" s="135"/>
      <c r="K75" s="90"/>
    </row>
    <row r="76" spans="1:11" ht="4" customHeight="1">
      <c r="A76" s="84"/>
      <c r="B76" s="88"/>
      <c r="C76" s="109"/>
      <c r="D76" s="93"/>
      <c r="E76" s="189"/>
      <c r="F76" s="189"/>
      <c r="J76" s="135"/>
      <c r="K76" s="90"/>
    </row>
    <row r="77" spans="1:11" ht="16">
      <c r="A77" s="170"/>
      <c r="B77" s="181"/>
      <c r="C77" s="109"/>
      <c r="D77" s="93"/>
      <c r="E77" s="189"/>
      <c r="F77" s="189"/>
      <c r="J77" s="135"/>
      <c r="K77" s="90"/>
    </row>
    <row r="78" spans="1:11" ht="4" customHeight="1">
      <c r="A78" s="84"/>
      <c r="B78" s="88"/>
      <c r="C78" s="109"/>
      <c r="D78" s="93"/>
      <c r="E78" s="189"/>
      <c r="F78" s="189"/>
    </row>
    <row r="79" spans="1:11" ht="17" customHeight="1">
      <c r="A79" s="176"/>
      <c r="B79" s="181"/>
      <c r="C79" s="109"/>
      <c r="D79" s="109"/>
    </row>
    <row r="80" spans="1:11" ht="4" customHeight="1">
      <c r="A80" s="84"/>
      <c r="B80" s="88"/>
      <c r="C80" s="109"/>
      <c r="D80" s="109"/>
    </row>
    <row r="81" spans="1:4" ht="17" customHeight="1">
      <c r="A81" s="176"/>
      <c r="B81" s="182"/>
      <c r="C81" s="109"/>
      <c r="D81" s="109"/>
    </row>
    <row r="82" spans="1:4" ht="4" customHeight="1">
      <c r="A82" s="84"/>
      <c r="B82" s="88"/>
      <c r="C82" s="109"/>
      <c r="D82" s="109"/>
    </row>
    <row r="83" spans="1:4" ht="17" customHeight="1">
      <c r="A83" s="94"/>
      <c r="B83" s="95"/>
      <c r="C83" s="109"/>
      <c r="D83" s="109"/>
    </row>
    <row r="84" spans="1:4" ht="4" customHeight="1">
      <c r="A84" s="96"/>
      <c r="B84" s="97"/>
      <c r="C84" s="109"/>
      <c r="D84" s="109"/>
    </row>
    <row r="85" spans="1:4">
      <c r="A85" s="110"/>
      <c r="B85" s="111"/>
      <c r="C85" s="109"/>
      <c r="D85" s="109"/>
    </row>
    <row r="86" spans="1:4" ht="4" customHeight="1">
      <c r="A86" s="128"/>
      <c r="B86" s="130"/>
      <c r="C86" s="109"/>
      <c r="D86" s="109"/>
    </row>
    <row r="87" spans="1:4">
      <c r="A87" s="128"/>
      <c r="B87" s="129"/>
      <c r="C87" s="109"/>
      <c r="D87" s="109"/>
    </row>
    <row r="88" spans="1:4" ht="4" customHeight="1">
      <c r="A88" s="128"/>
      <c r="B88" s="130"/>
      <c r="C88" s="109"/>
      <c r="D88" s="109"/>
    </row>
    <row r="89" spans="1:4">
      <c r="A89" s="128"/>
      <c r="B89" s="129"/>
      <c r="C89" s="109"/>
      <c r="D89" s="109"/>
    </row>
    <row r="90" spans="1:4" ht="4" customHeight="1">
      <c r="A90" s="128"/>
      <c r="B90" s="130"/>
      <c r="C90" s="109"/>
      <c r="D90" s="109"/>
    </row>
    <row r="91" spans="1:4">
      <c r="A91" s="128"/>
      <c r="B91" s="129"/>
      <c r="C91" s="109"/>
      <c r="D91" s="109"/>
    </row>
    <row r="92" spans="1:4" ht="4" customHeight="1">
      <c r="A92" s="128"/>
      <c r="B92" s="130"/>
      <c r="C92" s="109"/>
      <c r="D92" s="109"/>
    </row>
    <row r="93" spans="1:4">
      <c r="A93" s="128"/>
      <c r="B93" s="131"/>
      <c r="C93" s="109"/>
      <c r="D93" s="109"/>
    </row>
    <row r="94" spans="1:4" ht="4" customHeight="1">
      <c r="A94" s="128"/>
      <c r="B94" s="130"/>
      <c r="C94" s="109"/>
      <c r="D94" s="109"/>
    </row>
    <row r="95" spans="1:4">
      <c r="A95" s="128"/>
      <c r="B95" s="130"/>
      <c r="C95" s="109"/>
      <c r="D95" s="109"/>
    </row>
    <row r="96" spans="1:4" ht="4" customHeight="1">
      <c r="A96" s="128"/>
      <c r="B96" s="130"/>
      <c r="C96" s="109"/>
      <c r="D96" s="109"/>
    </row>
    <row r="97" spans="1:4">
      <c r="A97" s="128"/>
      <c r="B97" s="129"/>
      <c r="C97" s="109"/>
      <c r="D97" s="109"/>
    </row>
    <row r="98" spans="1:4" ht="4" customHeight="1">
      <c r="A98" s="128"/>
      <c r="B98" s="130"/>
      <c r="C98" s="109"/>
      <c r="D98" s="109"/>
    </row>
    <row r="99" spans="1:4">
      <c r="A99" s="128"/>
      <c r="B99" s="129"/>
      <c r="C99" s="109"/>
      <c r="D99" s="109"/>
    </row>
    <row r="100" spans="1:4" ht="4" customHeight="1">
      <c r="A100" s="128"/>
      <c r="B100" s="130"/>
      <c r="C100" s="109"/>
      <c r="D100" s="109"/>
    </row>
    <row r="101" spans="1:4">
      <c r="A101" s="128"/>
      <c r="B101" s="129"/>
      <c r="C101" s="109"/>
      <c r="D101" s="109"/>
    </row>
    <row r="102" spans="1:4" ht="4" customHeight="1">
      <c r="A102" s="128"/>
      <c r="B102" s="130"/>
      <c r="C102" s="109"/>
      <c r="D102" s="109"/>
    </row>
    <row r="103" spans="1:4">
      <c r="A103" s="128"/>
      <c r="B103" s="131"/>
      <c r="C103" s="109"/>
      <c r="D103" s="109"/>
    </row>
    <row r="104" spans="1:4" ht="4" customHeight="1">
      <c r="A104" s="128"/>
      <c r="B104" s="130"/>
      <c r="C104" s="109"/>
      <c r="D104" s="109"/>
    </row>
    <row r="105" spans="1:4">
      <c r="A105" s="128"/>
      <c r="B105" s="130"/>
      <c r="C105" s="115"/>
      <c r="D105" s="115"/>
    </row>
    <row r="106" spans="1:4" ht="4" customHeight="1">
      <c r="A106" s="110"/>
      <c r="B106" s="130"/>
      <c r="C106" s="115"/>
      <c r="D106" s="115"/>
    </row>
    <row r="107" spans="1:4">
      <c r="A107" s="110"/>
      <c r="B107" s="129"/>
      <c r="C107" s="115"/>
      <c r="D107" s="115"/>
    </row>
    <row r="108" spans="1:4" ht="4" customHeight="1">
      <c r="A108" s="110"/>
      <c r="B108" s="130"/>
      <c r="C108" s="115"/>
      <c r="D108" s="115"/>
    </row>
    <row r="109" spans="1:4">
      <c r="A109" s="110"/>
      <c r="B109" s="129"/>
      <c r="C109" s="115"/>
      <c r="D109" s="115"/>
    </row>
    <row r="110" spans="1:4" ht="4" customHeight="1">
      <c r="A110" s="110"/>
      <c r="B110" s="130"/>
      <c r="C110" s="115"/>
      <c r="D110" s="115"/>
    </row>
    <row r="111" spans="1:4">
      <c r="A111" s="110"/>
      <c r="B111" s="129"/>
      <c r="C111" s="115"/>
      <c r="D111" s="115"/>
    </row>
    <row r="112" spans="1:4" ht="4" customHeight="1">
      <c r="A112" s="110"/>
      <c r="B112" s="130"/>
      <c r="C112" s="115"/>
      <c r="D112" s="115"/>
    </row>
    <row r="113" spans="1:4">
      <c r="A113" s="110"/>
      <c r="B113" s="131"/>
      <c r="C113" s="115"/>
      <c r="D113" s="115"/>
    </row>
    <row r="114" spans="1:4" ht="4" customHeight="1">
      <c r="A114" s="110"/>
      <c r="B114" s="130"/>
      <c r="C114" s="115"/>
      <c r="D114" s="115"/>
    </row>
    <row r="115" spans="1:4">
      <c r="A115" s="110"/>
      <c r="B115" s="130"/>
      <c r="C115" s="115"/>
      <c r="D115" s="115"/>
    </row>
    <row r="116" spans="1:4" ht="4" customHeight="1">
      <c r="A116" s="110"/>
      <c r="B116" s="130"/>
      <c r="C116" s="115"/>
      <c r="D116" s="115"/>
    </row>
    <row r="117" spans="1:4">
      <c r="A117" s="110"/>
      <c r="B117" s="129"/>
      <c r="C117" s="115"/>
      <c r="D117" s="115"/>
    </row>
    <row r="118" spans="1:4" ht="4" customHeight="1">
      <c r="A118" s="110"/>
      <c r="B118" s="130"/>
      <c r="C118" s="115"/>
      <c r="D118" s="115"/>
    </row>
    <row r="119" spans="1:4">
      <c r="A119" s="110"/>
      <c r="B119" s="129"/>
      <c r="C119" s="115"/>
      <c r="D119" s="115"/>
    </row>
    <row r="120" spans="1:4" ht="4" customHeight="1">
      <c r="A120" s="110"/>
      <c r="B120" s="130"/>
      <c r="C120" s="115"/>
      <c r="D120" s="115"/>
    </row>
    <row r="121" spans="1:4">
      <c r="A121" s="110"/>
      <c r="B121" s="129"/>
      <c r="C121" s="115"/>
      <c r="D121" s="115"/>
    </row>
    <row r="122" spans="1:4" ht="4" customHeight="1">
      <c r="A122" s="110"/>
      <c r="B122" s="130"/>
      <c r="C122" s="115"/>
      <c r="D122" s="115"/>
    </row>
    <row r="123" spans="1:4">
      <c r="A123" s="110"/>
      <c r="B123" s="131"/>
      <c r="C123" s="115"/>
      <c r="D123" s="115"/>
    </row>
    <row r="124" spans="1:4" ht="4" customHeight="1">
      <c r="A124" s="110"/>
      <c r="B124" s="130"/>
      <c r="C124" s="115"/>
      <c r="D124" s="115"/>
    </row>
    <row r="125" spans="1:4">
      <c r="A125" s="110"/>
      <c r="B125" s="130"/>
      <c r="C125" s="115"/>
      <c r="D125" s="115"/>
    </row>
    <row r="126" spans="1:4" ht="4" customHeight="1">
      <c r="A126" s="110"/>
      <c r="B126" s="130"/>
      <c r="C126" s="115"/>
      <c r="D126" s="115"/>
    </row>
    <row r="127" spans="1:4">
      <c r="A127" s="110"/>
      <c r="B127" s="129"/>
      <c r="C127" s="115"/>
      <c r="D127" s="115"/>
    </row>
    <row r="128" spans="1:4" ht="4" customHeight="1">
      <c r="A128" s="110"/>
      <c r="B128" s="130"/>
      <c r="C128" s="115"/>
      <c r="D128" s="115"/>
    </row>
    <row r="129" spans="1:4">
      <c r="A129" s="110"/>
      <c r="B129" s="129"/>
      <c r="C129" s="115"/>
      <c r="D129" s="115"/>
    </row>
    <row r="130" spans="1:4" ht="4" customHeight="1">
      <c r="A130" s="110"/>
      <c r="B130" s="130"/>
      <c r="C130" s="115"/>
      <c r="D130" s="115"/>
    </row>
    <row r="131" spans="1:4">
      <c r="A131" s="110"/>
      <c r="B131" s="129"/>
      <c r="C131" s="115"/>
      <c r="D131" s="115"/>
    </row>
    <row r="132" spans="1:4" ht="4" customHeight="1">
      <c r="A132" s="110"/>
      <c r="B132" s="130"/>
      <c r="C132" s="115"/>
      <c r="D132" s="115"/>
    </row>
    <row r="133" spans="1:4">
      <c r="A133" s="110"/>
      <c r="B133" s="145"/>
      <c r="C133" s="115"/>
      <c r="D133" s="115"/>
    </row>
    <row r="134" spans="1:4" ht="4" customHeight="1">
      <c r="A134" s="110"/>
      <c r="B134" s="130"/>
      <c r="C134" s="115"/>
      <c r="D134" s="115"/>
    </row>
    <row r="135" spans="1:4">
      <c r="A135" s="110"/>
      <c r="B135" s="130"/>
      <c r="C135" s="115"/>
      <c r="D135" s="115"/>
    </row>
    <row r="136" spans="1:4">
      <c r="A136" s="110"/>
      <c r="B136" s="130"/>
      <c r="C136" s="115"/>
      <c r="D136" s="115"/>
    </row>
    <row r="137" spans="1:4">
      <c r="A137" s="110"/>
      <c r="B137" s="130"/>
      <c r="C137" s="115"/>
      <c r="D137" s="115"/>
    </row>
    <row r="138" spans="1:4">
      <c r="A138" s="110"/>
      <c r="B138" s="111"/>
      <c r="C138" s="109"/>
      <c r="D138" s="109"/>
    </row>
    <row r="139" spans="1:4">
      <c r="A139" s="110"/>
      <c r="B139" s="111"/>
      <c r="C139" s="109"/>
      <c r="D139" s="109"/>
    </row>
    <row r="140" spans="1:4">
      <c r="A140" s="110"/>
      <c r="B140" s="111"/>
      <c r="C140" s="109"/>
      <c r="D140" s="109"/>
    </row>
    <row r="141" spans="1:4">
      <c r="A141" s="110"/>
      <c r="B141" s="111"/>
      <c r="C141" s="109"/>
      <c r="D141" s="109"/>
    </row>
    <row r="142" spans="1:4">
      <c r="A142" s="110"/>
      <c r="B142" s="111"/>
      <c r="C142" s="109"/>
      <c r="D142" s="109"/>
    </row>
  </sheetData>
  <sheetProtection selectLockedCells="1"/>
  <mergeCells count="4">
    <mergeCell ref="I5:J5"/>
    <mergeCell ref="A1:D1"/>
    <mergeCell ref="K7:K8"/>
    <mergeCell ref="G5:H5"/>
  </mergeCells>
  <phoneticPr fontId="0" type="noConversion"/>
  <conditionalFormatting sqref="B3 B5 B7 B15 B37 B43">
    <cfRule type="expression" dxfId="48" priority="1">
      <formula>$B$5=#REF!</formula>
    </cfRule>
    <cfRule type="expression" dxfId="47" priority="2">
      <formula>$B$5=#REF!</formula>
    </cfRule>
    <cfRule type="expression" dxfId="46" priority="3">
      <formula>$B$5=#REF!</formula>
    </cfRule>
  </conditionalFormatting>
  <dataValidations count="7">
    <dataValidation type="list" allowBlank="1" showInputMessage="1" showErrorMessage="1" sqref="B43" xr:uid="{00000000-0002-0000-0100-000000000000}">
      <formula1>$I$7:$J$7</formula1>
    </dataValidation>
    <dataValidation type="list" allowBlank="1" showInputMessage="1" showErrorMessage="1" sqref="B53 B55" xr:uid="{00000000-0002-0000-0100-000001000000}">
      <formula1>$Q$7:$Q$17</formula1>
    </dataValidation>
    <dataValidation type="list" allowBlank="1" showInputMessage="1" showErrorMessage="1" sqref="B15" xr:uid="{00000000-0002-0000-0100-000002000000}">
      <formula1>$U$5:$U$33</formula1>
    </dataValidation>
    <dataValidation type="list" allowBlank="1" showInputMessage="1" showErrorMessage="1" sqref="B57 B59" xr:uid="{00000000-0002-0000-0100-000003000000}">
      <formula1>$Q$11:$Q$17</formula1>
    </dataValidation>
    <dataValidation type="list" allowBlank="1" showInputMessage="1" showErrorMessage="1" sqref="A59 A61 A63 A53 A55 A57" xr:uid="{00000000-0002-0000-0100-000004000000}">
      <formula1>$P$5:$P$9</formula1>
    </dataValidation>
    <dataValidation type="list" allowBlank="1" showInputMessage="1" showErrorMessage="1" sqref="B61 B65 B63" xr:uid="{00000000-0002-0000-0100-000005000000}">
      <formula1>$Q$11:$Q$19</formula1>
    </dataValidation>
    <dataValidation type="list" allowBlank="1" showInputMessage="1" showErrorMessage="1" sqref="B3" xr:uid="{00000000-0002-0000-0100-000007000000}">
      <formula1>#REF!</formula1>
    </dataValidation>
  </dataValidations>
  <hyperlinks>
    <hyperlink ref="X5" r:id="rId1" display="kjindrak@ittfmail.com" xr:uid="{00000000-0004-0000-0100-000000000000}"/>
    <hyperlink ref="X7" r:id="rId2" display="aivancin@gmail.com" xr:uid="{AC97EAA3-78C8-2943-9744-6B4741802FAA}"/>
    <hyperlink ref="X9" r:id="rId3" display="zbencsik@ittfmail.com" xr:uid="{EAA14EDD-9B72-9F45-9B61-A9D7D5AE9CA8}"/>
    <hyperlink ref="X19" r:id="rId4" xr:uid="{6B82F736-D41D-BB42-B9EB-6D4637383FB6}"/>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41"/>
  <sheetViews>
    <sheetView showGridLines="0" topLeftCell="A138" zoomScaleSheetLayoutView="100" workbookViewId="0">
      <selection activeCell="G165" sqref="G165"/>
    </sheetView>
  </sheetViews>
  <sheetFormatPr baseColWidth="10" defaultColWidth="10.83203125" defaultRowHeight="13"/>
  <cols>
    <col min="1" max="1" width="4.6640625" style="232" customWidth="1"/>
    <col min="2" max="2" width="26.83203125" style="232" customWidth="1"/>
    <col min="3" max="3" width="3.1640625" style="217" customWidth="1"/>
    <col min="4" max="4" width="10.1640625" style="217" customWidth="1"/>
    <col min="5" max="7" width="18.5" style="217" customWidth="1"/>
    <col min="8" max="10" width="18" style="217" customWidth="1"/>
    <col min="11" max="11" width="10.83203125" style="216"/>
    <col min="12" max="16384" width="10.83203125" style="217"/>
  </cols>
  <sheetData>
    <row r="1" spans="1:10" ht="6" customHeight="1">
      <c r="A1" s="214"/>
      <c r="B1" s="214"/>
      <c r="C1" s="215"/>
      <c r="D1" s="215"/>
      <c r="E1" s="215"/>
      <c r="F1" s="215"/>
      <c r="G1" s="215"/>
      <c r="H1" s="215"/>
      <c r="I1" s="215"/>
      <c r="J1" s="215"/>
    </row>
    <row r="2" spans="1:10" ht="29" customHeight="1">
      <c r="A2" s="530" t="str">
        <f>'PLEASE FILL IN HERE FIRST!!!'!B3&amp;" "&amp;"["&amp;'PLEASE FILL IN HERE FIRST!!!'!B5&amp;"]"</f>
        <v xml:space="preserve"> [WORLD TEAM QUALIFICATION TOURNAMENT]</v>
      </c>
      <c r="B2" s="530"/>
      <c r="C2" s="530"/>
      <c r="D2" s="530"/>
      <c r="E2" s="530"/>
      <c r="F2" s="530"/>
      <c r="G2" s="530"/>
      <c r="H2" s="530"/>
      <c r="I2" s="530"/>
      <c r="J2" s="530"/>
    </row>
    <row r="3" spans="1:10" ht="29" customHeight="1">
      <c r="A3" s="530" t="str">
        <f>'PLEASE FILL IN HERE FIRST!!!'!B7</f>
        <v>Doha (QAT)</v>
      </c>
      <c r="B3" s="530"/>
      <c r="C3" s="530"/>
      <c r="D3" s="530"/>
      <c r="E3" s="530"/>
      <c r="F3" s="530"/>
      <c r="G3" s="530"/>
      <c r="H3" s="530"/>
      <c r="I3" s="530"/>
      <c r="J3" s="530"/>
    </row>
    <row r="4" spans="1:10" ht="29" customHeight="1">
      <c r="A4" s="218"/>
      <c r="B4" s="532" t="s">
        <v>187</v>
      </c>
      <c r="C4" s="532"/>
      <c r="D4" s="532"/>
      <c r="E4" s="532"/>
      <c r="F4" s="532"/>
      <c r="G4" s="532"/>
      <c r="H4" s="532"/>
      <c r="I4" s="532"/>
      <c r="J4" s="532"/>
    </row>
    <row r="5" spans="1:10" ht="29" customHeight="1">
      <c r="A5" s="219"/>
      <c r="B5" s="219"/>
      <c r="C5" s="220"/>
      <c r="D5" s="220"/>
      <c r="E5" s="220"/>
      <c r="F5" s="220"/>
      <c r="G5" s="220"/>
      <c r="H5" s="220"/>
      <c r="I5" s="220"/>
      <c r="J5" s="220"/>
    </row>
    <row r="6" spans="1:10" ht="22" customHeight="1">
      <c r="A6" s="531" t="s">
        <v>174</v>
      </c>
      <c r="B6" s="531"/>
      <c r="C6" s="531"/>
      <c r="D6" s="531"/>
      <c r="E6" s="531"/>
      <c r="F6" s="531"/>
      <c r="G6" s="531"/>
      <c r="H6" s="531"/>
      <c r="I6" s="531"/>
      <c r="J6" s="531"/>
    </row>
    <row r="7" spans="1:10" ht="16" customHeight="1">
      <c r="A7" s="473"/>
      <c r="B7" s="473"/>
      <c r="C7" s="473"/>
      <c r="D7" s="473"/>
      <c r="E7" s="473"/>
      <c r="F7" s="473"/>
      <c r="G7" s="473"/>
      <c r="H7" s="473"/>
      <c r="I7" s="473"/>
      <c r="J7" s="473"/>
    </row>
    <row r="8" spans="1:10" ht="13" customHeight="1">
      <c r="A8" s="221">
        <v>1</v>
      </c>
      <c r="B8" s="222" t="s">
        <v>135</v>
      </c>
      <c r="C8" s="223"/>
      <c r="D8" s="224">
        <v>1</v>
      </c>
      <c r="E8" s="469" t="s">
        <v>572</v>
      </c>
      <c r="F8" s="469"/>
      <c r="G8" s="469"/>
      <c r="H8" s="469"/>
      <c r="I8" s="469"/>
      <c r="J8" s="469"/>
    </row>
    <row r="9" spans="1:10" ht="13" customHeight="1">
      <c r="A9" s="225"/>
      <c r="B9" s="225"/>
      <c r="C9" s="226"/>
      <c r="D9" s="227">
        <v>2</v>
      </c>
      <c r="E9" s="478"/>
      <c r="F9" s="478"/>
      <c r="G9" s="478"/>
      <c r="H9" s="478"/>
      <c r="I9" s="478"/>
      <c r="J9" s="478"/>
    </row>
    <row r="10" spans="1:10" ht="13" customHeight="1">
      <c r="A10" s="225"/>
      <c r="B10" s="225"/>
      <c r="C10" s="226"/>
      <c r="D10" s="227">
        <v>3</v>
      </c>
      <c r="E10" s="482"/>
      <c r="F10" s="482"/>
      <c r="G10" s="482"/>
      <c r="H10" s="482"/>
      <c r="I10" s="482"/>
      <c r="J10" s="482"/>
    </row>
    <row r="11" spans="1:10" ht="13" customHeight="1">
      <c r="A11" s="225"/>
      <c r="B11" s="225"/>
      <c r="C11" s="226"/>
      <c r="D11" s="228" t="s">
        <v>136</v>
      </c>
      <c r="E11" s="478"/>
      <c r="F11" s="478"/>
      <c r="G11" s="478"/>
      <c r="H11" s="478"/>
      <c r="I11" s="478"/>
      <c r="J11" s="478"/>
    </row>
    <row r="12" spans="1:10" ht="13" customHeight="1">
      <c r="A12" s="225"/>
      <c r="B12" s="225"/>
      <c r="C12" s="226"/>
      <c r="D12" s="228" t="s">
        <v>107</v>
      </c>
      <c r="E12" s="482"/>
      <c r="F12" s="482"/>
      <c r="G12" s="482"/>
      <c r="H12" s="482"/>
      <c r="I12" s="482"/>
      <c r="J12" s="482"/>
    </row>
    <row r="13" spans="1:10" ht="13" customHeight="1">
      <c r="A13" s="225"/>
      <c r="B13" s="225"/>
      <c r="C13" s="226"/>
      <c r="D13" s="228" t="s">
        <v>206</v>
      </c>
      <c r="E13" s="529" t="s">
        <v>571</v>
      </c>
      <c r="F13" s="498"/>
      <c r="G13" s="498"/>
      <c r="H13" s="498"/>
      <c r="I13" s="498"/>
      <c r="J13" s="498"/>
    </row>
    <row r="14" spans="1:10" ht="13" customHeight="1">
      <c r="A14" s="229"/>
      <c r="B14" s="229"/>
      <c r="C14" s="230"/>
      <c r="D14" s="231" t="s">
        <v>315</v>
      </c>
      <c r="E14" s="494"/>
      <c r="F14" s="494"/>
      <c r="G14" s="494"/>
      <c r="H14" s="494"/>
      <c r="I14" s="494"/>
      <c r="J14" s="494"/>
    </row>
    <row r="15" spans="1:10" ht="10" customHeight="1">
      <c r="D15" s="233"/>
    </row>
    <row r="16" spans="1:10" ht="13" customHeight="1">
      <c r="A16" s="221" t="s">
        <v>16</v>
      </c>
      <c r="B16" s="222" t="s">
        <v>165</v>
      </c>
      <c r="C16" s="223"/>
      <c r="D16" s="234" t="s">
        <v>109</v>
      </c>
      <c r="E16" s="469"/>
      <c r="F16" s="469"/>
      <c r="G16" s="469"/>
      <c r="H16" s="469"/>
      <c r="I16" s="469"/>
      <c r="J16" s="469"/>
    </row>
    <row r="17" spans="1:11" ht="13" customHeight="1">
      <c r="A17" s="225"/>
      <c r="B17" s="225"/>
      <c r="C17" s="226"/>
      <c r="D17" s="228" t="s">
        <v>136</v>
      </c>
      <c r="E17" s="482"/>
      <c r="F17" s="482"/>
      <c r="G17" s="482"/>
      <c r="H17" s="482"/>
      <c r="I17" s="482"/>
      <c r="J17" s="482"/>
    </row>
    <row r="18" spans="1:11" ht="13" customHeight="1">
      <c r="A18" s="225"/>
      <c r="B18" s="225"/>
      <c r="C18" s="226"/>
      <c r="D18" s="228" t="s">
        <v>107</v>
      </c>
      <c r="E18" s="482"/>
      <c r="F18" s="482"/>
      <c r="G18" s="482"/>
      <c r="H18" s="482"/>
      <c r="I18" s="482"/>
      <c r="J18" s="482"/>
    </row>
    <row r="19" spans="1:11" ht="13" customHeight="1">
      <c r="A19" s="229"/>
      <c r="B19" s="229"/>
      <c r="C19" s="230"/>
      <c r="D19" s="231" t="s">
        <v>206</v>
      </c>
      <c r="E19" s="494"/>
      <c r="F19" s="494"/>
      <c r="G19" s="494"/>
      <c r="H19" s="494"/>
      <c r="I19" s="494"/>
      <c r="J19" s="494"/>
    </row>
    <row r="20" spans="1:11" ht="10" customHeight="1">
      <c r="D20" s="233"/>
    </row>
    <row r="21" spans="1:11" ht="13" customHeight="1">
      <c r="A21" s="221" t="s">
        <v>17</v>
      </c>
      <c r="B21" s="222" t="s">
        <v>18</v>
      </c>
      <c r="C21" s="223"/>
      <c r="D21" s="234" t="s">
        <v>109</v>
      </c>
      <c r="E21" s="469"/>
      <c r="F21" s="469"/>
      <c r="G21" s="469"/>
      <c r="H21" s="469"/>
      <c r="I21" s="469"/>
      <c r="J21" s="469"/>
    </row>
    <row r="22" spans="1:11" ht="13" customHeight="1">
      <c r="A22" s="225"/>
      <c r="B22" s="225"/>
      <c r="C22" s="226"/>
      <c r="D22" s="228" t="s">
        <v>136</v>
      </c>
      <c r="E22" s="482"/>
      <c r="F22" s="482"/>
      <c r="G22" s="482"/>
      <c r="H22" s="482"/>
      <c r="I22" s="482"/>
      <c r="J22" s="482"/>
    </row>
    <row r="23" spans="1:11" ht="13" customHeight="1">
      <c r="A23" s="225"/>
      <c r="B23" s="225"/>
      <c r="C23" s="226"/>
      <c r="D23" s="228" t="s">
        <v>107</v>
      </c>
      <c r="E23" s="482"/>
      <c r="F23" s="482"/>
      <c r="G23" s="482"/>
      <c r="H23" s="482"/>
      <c r="I23" s="482"/>
      <c r="J23" s="482"/>
    </row>
    <row r="24" spans="1:11" ht="13" customHeight="1">
      <c r="A24" s="229"/>
      <c r="B24" s="229"/>
      <c r="C24" s="230"/>
      <c r="D24" s="231" t="s">
        <v>206</v>
      </c>
      <c r="E24" s="494"/>
      <c r="F24" s="495"/>
      <c r="G24" s="495"/>
      <c r="H24" s="495"/>
      <c r="I24" s="495"/>
      <c r="J24" s="495"/>
    </row>
    <row r="25" spans="1:11" ht="10" customHeight="1">
      <c r="D25" s="233"/>
    </row>
    <row r="26" spans="1:11" ht="13" customHeight="1">
      <c r="A26" s="221" t="s">
        <v>23</v>
      </c>
      <c r="B26" s="222" t="s">
        <v>24</v>
      </c>
      <c r="C26" s="223"/>
      <c r="D26" s="234" t="s">
        <v>109</v>
      </c>
      <c r="E26" s="469"/>
      <c r="F26" s="469"/>
      <c r="G26" s="469"/>
      <c r="H26" s="469"/>
      <c r="I26" s="469"/>
      <c r="J26" s="469"/>
    </row>
    <row r="27" spans="1:11" ht="13" customHeight="1">
      <c r="A27" s="225"/>
      <c r="B27" s="225"/>
      <c r="C27" s="226"/>
      <c r="D27" s="228" t="s">
        <v>136</v>
      </c>
      <c r="E27" s="482"/>
      <c r="F27" s="482"/>
      <c r="G27" s="482"/>
      <c r="H27" s="482"/>
      <c r="I27" s="482"/>
      <c r="J27" s="482"/>
    </row>
    <row r="28" spans="1:11" ht="13" customHeight="1">
      <c r="A28" s="225"/>
      <c r="B28" s="225"/>
      <c r="C28" s="226"/>
      <c r="D28" s="228" t="s">
        <v>107</v>
      </c>
      <c r="E28" s="482"/>
      <c r="F28" s="482"/>
      <c r="G28" s="482"/>
      <c r="H28" s="482"/>
      <c r="I28" s="482"/>
      <c r="J28" s="482"/>
    </row>
    <row r="29" spans="1:11" ht="13" customHeight="1">
      <c r="A29" s="229"/>
      <c r="B29" s="229"/>
      <c r="C29" s="230"/>
      <c r="D29" s="231" t="s">
        <v>206</v>
      </c>
      <c r="E29" s="494"/>
      <c r="F29" s="495"/>
      <c r="G29" s="495"/>
      <c r="H29" s="495"/>
      <c r="I29" s="495"/>
      <c r="J29" s="495"/>
    </row>
    <row r="30" spans="1:11" ht="10" customHeight="1">
      <c r="A30" s="214"/>
      <c r="B30" s="214"/>
      <c r="C30" s="215"/>
      <c r="D30" s="235"/>
      <c r="E30" s="236"/>
      <c r="F30" s="237"/>
      <c r="G30" s="237"/>
      <c r="H30" s="237"/>
      <c r="I30" s="237"/>
      <c r="J30" s="237"/>
      <c r="K30" s="238"/>
    </row>
    <row r="31" spans="1:11" ht="13" customHeight="1">
      <c r="A31" s="221">
        <v>3</v>
      </c>
      <c r="B31" s="222" t="s">
        <v>161</v>
      </c>
      <c r="C31" s="223"/>
      <c r="D31" s="234" t="s">
        <v>109</v>
      </c>
      <c r="E31" s="505" t="str">
        <f>'PLEASE FILL IN HERE FIRST!!!'!B15</f>
        <v>Zena SIM</v>
      </c>
      <c r="F31" s="505"/>
      <c r="G31" s="505"/>
      <c r="H31" s="505"/>
      <c r="I31" s="505"/>
      <c r="J31" s="505"/>
    </row>
    <row r="32" spans="1:11" ht="13" customHeight="1">
      <c r="A32" s="225"/>
      <c r="B32" s="225"/>
      <c r="C32" s="226"/>
      <c r="D32" s="228" t="s">
        <v>136</v>
      </c>
      <c r="E32" s="481" t="str">
        <f>'PLEASE FILL IN HERE FIRST!!!'!B17</f>
        <v>0065 6473 8022</v>
      </c>
      <c r="F32" s="481"/>
      <c r="G32" s="481"/>
      <c r="H32" s="481"/>
      <c r="I32" s="481"/>
      <c r="J32" s="481"/>
    </row>
    <row r="33" spans="1:10" ht="13" customHeight="1">
      <c r="A33" s="225"/>
      <c r="B33" s="225"/>
      <c r="C33" s="226"/>
      <c r="D33" s="228" t="s">
        <v>107</v>
      </c>
      <c r="E33" s="481" t="str">
        <f>'PLEASE FILL IN HERE FIRST!!!'!B19</f>
        <v>no Fax</v>
      </c>
      <c r="F33" s="481"/>
      <c r="G33" s="481"/>
      <c r="H33" s="481"/>
      <c r="I33" s="481"/>
      <c r="J33" s="481"/>
    </row>
    <row r="34" spans="1:10" ht="13" customHeight="1">
      <c r="A34" s="229"/>
      <c r="B34" s="229"/>
      <c r="C34" s="230"/>
      <c r="D34" s="231" t="s">
        <v>206</v>
      </c>
      <c r="E34" s="483" t="str">
        <f>'PLEASE FILL IN HERE FIRST!!!'!B21</f>
        <v>zena@ittf.com</v>
      </c>
      <c r="F34" s="484"/>
      <c r="G34" s="484"/>
      <c r="H34" s="484"/>
      <c r="I34" s="484"/>
      <c r="J34" s="484"/>
    </row>
    <row r="35" spans="1:10" ht="10" customHeight="1">
      <c r="D35" s="233"/>
    </row>
    <row r="36" spans="1:10" ht="13" customHeight="1">
      <c r="A36" s="221">
        <v>4</v>
      </c>
      <c r="B36" s="222" t="s">
        <v>137</v>
      </c>
      <c r="C36" s="223"/>
      <c r="D36" s="224">
        <v>1</v>
      </c>
      <c r="E36" s="469"/>
      <c r="F36" s="469"/>
      <c r="G36" s="469"/>
      <c r="H36" s="469"/>
      <c r="I36" s="469"/>
      <c r="J36" s="469"/>
    </row>
    <row r="37" spans="1:10" ht="13" customHeight="1">
      <c r="A37" s="225"/>
      <c r="B37" s="225"/>
      <c r="C37" s="226"/>
      <c r="D37" s="227">
        <v>2</v>
      </c>
      <c r="E37" s="478"/>
      <c r="F37" s="478"/>
      <c r="G37" s="478"/>
      <c r="H37" s="478"/>
      <c r="I37" s="478"/>
      <c r="J37" s="478"/>
    </row>
    <row r="38" spans="1:10" ht="13" customHeight="1">
      <c r="A38" s="225"/>
      <c r="B38" s="225"/>
      <c r="C38" s="226"/>
      <c r="D38" s="227">
        <v>3</v>
      </c>
      <c r="E38" s="478"/>
      <c r="F38" s="478"/>
      <c r="G38" s="478"/>
      <c r="H38" s="478"/>
      <c r="I38" s="478"/>
      <c r="J38" s="478"/>
    </row>
    <row r="39" spans="1:10" ht="13" customHeight="1">
      <c r="A39" s="225"/>
      <c r="B39" s="225"/>
      <c r="C39" s="226"/>
      <c r="D39" s="228" t="s">
        <v>136</v>
      </c>
      <c r="E39" s="482"/>
      <c r="F39" s="482"/>
      <c r="G39" s="482"/>
      <c r="H39" s="482"/>
      <c r="I39" s="482"/>
      <c r="J39" s="482"/>
    </row>
    <row r="40" spans="1:10" ht="13" hidden="1" customHeight="1">
      <c r="A40" s="225"/>
      <c r="B40" s="225"/>
      <c r="C40" s="226"/>
      <c r="D40" s="228" t="s">
        <v>107</v>
      </c>
      <c r="E40" s="496"/>
      <c r="F40" s="496"/>
      <c r="G40" s="496"/>
      <c r="H40" s="496"/>
      <c r="I40" s="496"/>
      <c r="J40" s="496"/>
    </row>
    <row r="41" spans="1:10" ht="13" customHeight="1">
      <c r="A41" s="225"/>
      <c r="B41" s="225"/>
      <c r="C41" s="226"/>
      <c r="D41" s="228" t="s">
        <v>206</v>
      </c>
      <c r="E41" s="498"/>
      <c r="F41" s="498"/>
      <c r="G41" s="498"/>
      <c r="H41" s="498"/>
      <c r="I41" s="498"/>
      <c r="J41" s="498"/>
    </row>
    <row r="42" spans="1:10" ht="13" customHeight="1">
      <c r="A42" s="229"/>
      <c r="B42" s="229"/>
      <c r="C42" s="230"/>
      <c r="D42" s="231" t="s">
        <v>315</v>
      </c>
      <c r="E42" s="494"/>
      <c r="F42" s="494"/>
      <c r="G42" s="494"/>
      <c r="H42" s="494"/>
      <c r="I42" s="494"/>
      <c r="J42" s="494"/>
    </row>
    <row r="43" spans="1:10" ht="10" customHeight="1">
      <c r="D43" s="233"/>
    </row>
    <row r="44" spans="1:10" ht="13" customHeight="1">
      <c r="A44" s="221">
        <v>5</v>
      </c>
      <c r="B44" s="222" t="s">
        <v>138</v>
      </c>
      <c r="C44" s="223"/>
      <c r="D44" s="224">
        <v>1</v>
      </c>
      <c r="E44" s="505" t="str">
        <f>'PLEASE FILL IN HERE FIRST!!!'!B53</f>
        <v>Men's Singles (MS)</v>
      </c>
      <c r="F44" s="505"/>
      <c r="G44" s="239" t="b">
        <f>'PLEASE FILL IN HERE FIRST!!!'!A53</f>
        <v>0</v>
      </c>
      <c r="H44" s="240"/>
      <c r="I44" s="240"/>
      <c r="J44" s="241"/>
    </row>
    <row r="45" spans="1:10" ht="13" customHeight="1">
      <c r="A45" s="225"/>
      <c r="B45" s="225"/>
      <c r="C45" s="226"/>
      <c r="D45" s="227">
        <v>2</v>
      </c>
      <c r="E45" s="480" t="str">
        <f>'PLEASE FILL IN HERE FIRST!!!'!B55</f>
        <v>Women's Singles (WS)</v>
      </c>
      <c r="F45" s="481"/>
      <c r="G45" s="242" t="b">
        <f>'PLEASE FILL IN HERE FIRST!!!'!A55</f>
        <v>0</v>
      </c>
      <c r="H45" s="243"/>
      <c r="I45" s="243"/>
      <c r="J45" s="244"/>
    </row>
    <row r="46" spans="1:10" ht="13" customHeight="1">
      <c r="A46" s="488"/>
      <c r="B46" s="488"/>
      <c r="C46" s="488"/>
      <c r="D46" s="227">
        <v>3</v>
      </c>
      <c r="E46" s="486" t="str">
        <f>'PLEASE FILL IN HERE FIRST!!!'!B57</f>
        <v>Men's Doubles (MD)</v>
      </c>
      <c r="F46" s="486"/>
      <c r="G46" s="245" t="b">
        <f>'PLEASE FILL IN HERE FIRST!!!'!A57</f>
        <v>0</v>
      </c>
      <c r="H46" s="243"/>
      <c r="I46" s="243"/>
      <c r="J46" s="246"/>
    </row>
    <row r="47" spans="1:10" ht="13" customHeight="1">
      <c r="A47" s="488"/>
      <c r="B47" s="488"/>
      <c r="C47" s="488"/>
      <c r="D47" s="227">
        <v>4</v>
      </c>
      <c r="E47" s="486" t="str">
        <f>'PLEASE FILL IN HERE FIRST!!!'!B59</f>
        <v>Women's Doubles (WD)</v>
      </c>
      <c r="F47" s="486"/>
      <c r="G47" s="245" t="b">
        <f>'PLEASE FILL IN HERE FIRST!!!'!A57</f>
        <v>0</v>
      </c>
      <c r="H47" s="243"/>
      <c r="I47" s="243"/>
      <c r="J47" s="242"/>
    </row>
    <row r="48" spans="1:10" ht="15" customHeight="1">
      <c r="A48" s="488"/>
      <c r="B48" s="488"/>
      <c r="C48" s="488"/>
      <c r="D48" s="227">
        <v>5</v>
      </c>
      <c r="E48" s="497" t="str">
        <f>IF('PLEASE FILL IN HERE FIRST!!!'!A61="mandatory event",'PLEASE FILL IN HERE FIRST!!!'!B61,IF('PLEASE FILL IN HERE FIRST!!!'!A61="confirmed event",'PLEASE FILL IN HERE FIRST!!!'!B61,IF('PLEASE FILL IN HERE FIRST!!!'!A61="No"," ")))</f>
        <v>Mixed Doubles (XD)</v>
      </c>
      <c r="F48" s="497"/>
      <c r="G48" s="245" t="str">
        <f>'PLEASE FILL IN HERE FIRST!!!'!A61</f>
        <v>mandatory event</v>
      </c>
      <c r="H48" s="247"/>
      <c r="I48" s="247"/>
      <c r="J48" s="247"/>
    </row>
    <row r="49" spans="1:10" ht="15" hidden="1" customHeight="1">
      <c r="A49" s="488"/>
      <c r="B49" s="488"/>
      <c r="C49" s="488"/>
      <c r="D49" s="227">
        <v>5</v>
      </c>
      <c r="E49" s="497" t="e">
        <f>IF('PLEASE FILL IN HERE FIRST!!!'!A63="mandatory event",'PLEASE FILL IN HERE FIRST!!!'!B63,IF('PLEASE FILL IN HERE FIRST!!!'!A63="confirmed event",'PLEASE FILL IN HERE FIRST!!!'!B63,IF('PLEASE FILL IN HERE FIRST!!!'!A63="No"," ")))</f>
        <v>#REF!</v>
      </c>
      <c r="F49" s="497"/>
      <c r="G49" s="245" t="e">
        <f>'PLEASE FILL IN HERE FIRST!!!'!A63</f>
        <v>#REF!</v>
      </c>
      <c r="H49" s="506" t="s">
        <v>390</v>
      </c>
      <c r="I49" s="506"/>
      <c r="J49" s="506"/>
    </row>
    <row r="50" spans="1:10" ht="15" hidden="1" customHeight="1">
      <c r="A50" s="488"/>
      <c r="B50" s="488"/>
      <c r="C50" s="488"/>
      <c r="D50" s="227">
        <v>6</v>
      </c>
      <c r="E50" s="497" t="e">
        <f>IF('PLEASE FILL IN HERE FIRST!!!'!A65="mandatory event",'PLEASE FILL IN HERE FIRST!!!'!B65,IF('PLEASE FILL IN HERE FIRST!!!'!A65="confirmed event",'PLEASE FILL IN HERE FIRST!!!'!B65,IF('PLEASE FILL IN HERE FIRST!!!'!A65="No"," ")))</f>
        <v>#REF!</v>
      </c>
      <c r="F50" s="497"/>
      <c r="G50" s="245" t="e">
        <f>'PLEASE FILL IN HERE FIRST!!!'!A65</f>
        <v>#REF!</v>
      </c>
      <c r="H50" s="506"/>
      <c r="I50" s="506"/>
      <c r="J50" s="506"/>
    </row>
    <row r="51" spans="1:10" ht="15" customHeight="1">
      <c r="A51" s="229"/>
      <c r="B51" s="229"/>
      <c r="C51" s="230"/>
      <c r="D51" s="248"/>
      <c r="E51" s="492" t="e">
        <f>IF(E49="U21 Men's Singles (U21 MS)","Under 21 Category for 2018 : Born on or after January 1st, 1997"," ")</f>
        <v>#REF!</v>
      </c>
      <c r="F51" s="492"/>
      <c r="G51" s="492"/>
      <c r="H51" s="492"/>
      <c r="I51" s="492"/>
      <c r="J51" s="492"/>
    </row>
    <row r="52" spans="1:10" ht="10" customHeight="1">
      <c r="E52" s="233"/>
      <c r="F52" s="233"/>
      <c r="G52" s="233"/>
      <c r="H52" s="233"/>
      <c r="I52" s="233"/>
      <c r="J52" s="233"/>
    </row>
    <row r="53" spans="1:10" ht="13" customHeight="1">
      <c r="A53" s="249">
        <v>6</v>
      </c>
      <c r="B53" s="250" t="s">
        <v>139</v>
      </c>
      <c r="C53" s="251"/>
      <c r="D53" s="252"/>
      <c r="E53" s="253" t="s">
        <v>501</v>
      </c>
      <c r="F53" s="254" t="e">
        <f>'PLEASE FILL IN HERE FIRST!!!'!B9</f>
        <v>#REF!</v>
      </c>
      <c r="G53" s="254" t="e">
        <f>INDEX(#REF!,MATCH('PLEASE FILL IN HERE FIRST!!!'!B7,#REF!,0))</f>
        <v>#REF!</v>
      </c>
      <c r="H53" s="368" t="s">
        <v>494</v>
      </c>
      <c r="I53" s="254" t="e">
        <f>INDEX(#REF!,MATCH('PLEASE FILL IN HERE FIRST!!!'!B7,#REF!,0))</f>
        <v>#REF!</v>
      </c>
      <c r="J53" s="254" t="e">
        <f>'PLEASE FILL IN HERE FIRST!!!'!D9</f>
        <v>#REF!</v>
      </c>
    </row>
    <row r="54" spans="1:10" ht="10" customHeight="1">
      <c r="E54" s="233"/>
      <c r="F54" s="233"/>
      <c r="G54" s="233"/>
      <c r="H54" s="233"/>
      <c r="I54" s="233"/>
      <c r="J54" s="233"/>
    </row>
    <row r="55" spans="1:10" ht="13" customHeight="1">
      <c r="A55" s="249">
        <v>7</v>
      </c>
      <c r="B55" s="250" t="s">
        <v>140</v>
      </c>
      <c r="C55" s="251"/>
      <c r="D55" s="252"/>
      <c r="E55" s="206" t="e">
        <f>INDEX(#REF!,MATCH('PLEASE FILL IN HERE FIRST!!!'!B7,#REF!,0))</f>
        <v>#REF!</v>
      </c>
      <c r="F55" s="366" t="e">
        <f>INDEX(#REF!,MATCH('PLEASE FILL IN HERE FIRST!!!'!B7,#REF!,0))</f>
        <v>#REF!</v>
      </c>
      <c r="G55" s="499"/>
      <c r="H55" s="499"/>
      <c r="I55" s="499"/>
      <c r="J55" s="499"/>
    </row>
    <row r="56" spans="1:10" ht="10" customHeight="1">
      <c r="E56" s="233"/>
      <c r="F56" s="233"/>
      <c r="G56" s="233"/>
      <c r="H56" s="233"/>
      <c r="I56" s="233"/>
      <c r="J56" s="233"/>
    </row>
    <row r="57" spans="1:10" ht="13" customHeight="1">
      <c r="A57" s="221">
        <v>8</v>
      </c>
      <c r="B57" s="222" t="s">
        <v>502</v>
      </c>
      <c r="C57" s="223"/>
      <c r="D57" s="255"/>
      <c r="E57" s="256" t="s">
        <v>141</v>
      </c>
      <c r="F57" s="241"/>
      <c r="G57" s="257" t="e">
        <f>F53-1</f>
        <v>#REF!</v>
      </c>
      <c r="H57" s="258" t="s">
        <v>142</v>
      </c>
      <c r="I57" s="259"/>
      <c r="J57" s="241" t="s">
        <v>143</v>
      </c>
    </row>
    <row r="58" spans="1:10" ht="13" customHeight="1">
      <c r="A58" s="225"/>
      <c r="B58" s="225"/>
      <c r="C58" s="226"/>
      <c r="D58" s="226"/>
      <c r="E58" s="260" t="s">
        <v>142</v>
      </c>
      <c r="F58" s="478"/>
      <c r="G58" s="478"/>
      <c r="H58" s="478"/>
      <c r="I58" s="478"/>
      <c r="J58" s="478"/>
    </row>
    <row r="59" spans="1:10" ht="8" customHeight="1">
      <c r="A59" s="225"/>
      <c r="B59" s="225"/>
      <c r="C59" s="226"/>
      <c r="D59" s="226"/>
      <c r="E59" s="260"/>
      <c r="F59" s="367"/>
      <c r="G59" s="367"/>
      <c r="H59" s="367"/>
      <c r="I59" s="367"/>
      <c r="J59" s="367"/>
    </row>
    <row r="60" spans="1:10" ht="13" customHeight="1">
      <c r="A60" s="288"/>
      <c r="B60" s="222" t="s">
        <v>503</v>
      </c>
      <c r="C60" s="255"/>
      <c r="D60" s="255"/>
      <c r="E60" s="256" t="s">
        <v>141</v>
      </c>
      <c r="F60" s="241"/>
      <c r="G60" s="257" t="e">
        <f>F53-2</f>
        <v>#REF!</v>
      </c>
      <c r="H60" s="258" t="s">
        <v>142</v>
      </c>
      <c r="I60" s="259">
        <v>0.625000000000001</v>
      </c>
      <c r="J60" s="241" t="s">
        <v>143</v>
      </c>
    </row>
    <row r="61" spans="1:10" ht="13" customHeight="1">
      <c r="A61" s="225"/>
      <c r="B61" s="225"/>
      <c r="C61" s="226"/>
      <c r="D61" s="226"/>
      <c r="E61" s="260" t="s">
        <v>142</v>
      </c>
      <c r="F61" s="478"/>
      <c r="G61" s="478"/>
      <c r="H61" s="478"/>
      <c r="I61" s="478"/>
      <c r="J61" s="478"/>
    </row>
    <row r="62" spans="1:10" ht="13" customHeight="1">
      <c r="A62" s="229"/>
      <c r="B62" s="229"/>
      <c r="C62" s="229"/>
      <c r="D62" s="229"/>
      <c r="E62" s="502"/>
      <c r="F62" s="502"/>
      <c r="G62" s="502"/>
      <c r="H62" s="502"/>
      <c r="I62" s="502"/>
      <c r="J62" s="502"/>
    </row>
    <row r="63" spans="1:10" ht="10" customHeight="1">
      <c r="E63" s="215"/>
      <c r="F63" s="215"/>
      <c r="G63" s="215"/>
      <c r="H63" s="215"/>
      <c r="I63" s="215"/>
      <c r="J63" s="215"/>
    </row>
    <row r="64" spans="1:10" ht="13" customHeight="1">
      <c r="A64" s="221">
        <v>9</v>
      </c>
      <c r="B64" s="222" t="s">
        <v>195</v>
      </c>
      <c r="C64" s="493" t="s">
        <v>21</v>
      </c>
      <c r="D64" s="493"/>
      <c r="E64" s="261"/>
      <c r="F64" s="490"/>
      <c r="G64" s="490"/>
      <c r="H64" s="262" t="s">
        <v>87</v>
      </c>
      <c r="I64" s="263" t="s">
        <v>302</v>
      </c>
      <c r="J64" s="264"/>
    </row>
    <row r="65" spans="1:10" ht="13" customHeight="1">
      <c r="A65" s="265"/>
      <c r="B65" s="265"/>
      <c r="C65" s="266"/>
      <c r="D65" s="228" t="s">
        <v>22</v>
      </c>
      <c r="E65" s="267"/>
      <c r="F65" s="503"/>
      <c r="G65" s="504"/>
      <c r="H65" s="268" t="s">
        <v>87</v>
      </c>
      <c r="I65" s="268"/>
      <c r="J65" s="268"/>
    </row>
    <row r="66" spans="1:10" ht="13" customHeight="1">
      <c r="A66" s="225"/>
      <c r="B66" s="225"/>
      <c r="C66" s="228"/>
      <c r="D66" s="228" t="s">
        <v>144</v>
      </c>
      <c r="E66" s="269"/>
      <c r="F66" s="479" t="s">
        <v>379</v>
      </c>
      <c r="G66" s="479"/>
      <c r="H66" s="268" t="s">
        <v>398</v>
      </c>
      <c r="I66" s="268"/>
      <c r="J66" s="268"/>
    </row>
    <row r="67" spans="1:10" ht="13" customHeight="1">
      <c r="A67" s="229"/>
      <c r="B67" s="229"/>
      <c r="C67" s="270"/>
      <c r="D67" s="231" t="s">
        <v>145</v>
      </c>
      <c r="E67" s="271"/>
      <c r="F67" s="491"/>
      <c r="G67" s="491"/>
      <c r="H67" s="272"/>
      <c r="I67" s="273"/>
      <c r="J67" s="273"/>
    </row>
    <row r="68" spans="1:10" ht="10" customHeight="1"/>
    <row r="69" spans="1:10" ht="13" customHeight="1">
      <c r="A69" s="221">
        <v>10</v>
      </c>
      <c r="B69" s="222" t="s">
        <v>146</v>
      </c>
      <c r="C69" s="223"/>
      <c r="D69" s="255"/>
      <c r="E69" s="274" t="s">
        <v>495</v>
      </c>
      <c r="F69" s="274"/>
      <c r="G69" s="275" t="e">
        <f>'PLEASE FILL IN HERE FIRST!!!'!B41</f>
        <v>#REF!</v>
      </c>
      <c r="H69" s="276"/>
      <c r="I69" s="274"/>
      <c r="J69" s="274"/>
    </row>
    <row r="70" spans="1:10" ht="13" customHeight="1">
      <c r="A70" s="229"/>
      <c r="B70" s="277"/>
      <c r="C70" s="278"/>
      <c r="D70" s="230"/>
      <c r="E70" s="279" t="s">
        <v>147</v>
      </c>
      <c r="F70" s="279"/>
      <c r="G70" s="280"/>
      <c r="H70" s="281" t="s">
        <v>148</v>
      </c>
      <c r="I70" s="279"/>
      <c r="J70" s="279"/>
    </row>
    <row r="71" spans="1:10" ht="10" customHeight="1">
      <c r="A71" s="214"/>
      <c r="B71" s="214"/>
      <c r="C71" s="215"/>
      <c r="D71" s="215"/>
      <c r="E71" s="246"/>
      <c r="F71" s="246"/>
      <c r="G71" s="246"/>
      <c r="H71" s="246"/>
      <c r="I71" s="246"/>
      <c r="J71" s="246"/>
    </row>
    <row r="72" spans="1:10" ht="13" hidden="1" customHeight="1">
      <c r="A72" s="221">
        <v>11</v>
      </c>
      <c r="B72" s="222" t="s">
        <v>149</v>
      </c>
      <c r="C72" s="223"/>
      <c r="D72" s="282" t="s">
        <v>125</v>
      </c>
      <c r="E72" s="500" t="s">
        <v>316</v>
      </c>
      <c r="F72" s="500"/>
      <c r="G72" s="500"/>
      <c r="H72" s="500"/>
      <c r="I72" s="500"/>
      <c r="J72" s="500"/>
    </row>
    <row r="73" spans="1:10" ht="13" hidden="1" customHeight="1">
      <c r="A73" s="265"/>
      <c r="B73" s="265"/>
      <c r="C73" s="283"/>
      <c r="D73" s="284"/>
      <c r="E73" s="489" t="s">
        <v>317</v>
      </c>
      <c r="F73" s="489"/>
      <c r="G73" s="489"/>
      <c r="H73" s="489"/>
      <c r="I73" s="489"/>
      <c r="J73" s="489"/>
    </row>
    <row r="74" spans="1:10" ht="13" hidden="1" customHeight="1">
      <c r="A74" s="265"/>
      <c r="B74" s="265"/>
      <c r="C74" s="283"/>
      <c r="D74" s="284"/>
      <c r="E74" s="489" t="s">
        <v>213</v>
      </c>
      <c r="F74" s="489"/>
      <c r="G74" s="489"/>
      <c r="H74" s="489"/>
      <c r="I74" s="489"/>
      <c r="J74" s="489"/>
    </row>
    <row r="75" spans="1:10" ht="13" hidden="1" customHeight="1">
      <c r="A75" s="265"/>
      <c r="B75" s="265"/>
      <c r="C75" s="283"/>
      <c r="D75" s="284"/>
      <c r="E75" s="489" t="s">
        <v>212</v>
      </c>
      <c r="F75" s="489"/>
      <c r="G75" s="489"/>
      <c r="H75" s="489"/>
      <c r="I75" s="489"/>
      <c r="J75" s="489"/>
    </row>
    <row r="76" spans="1:10" ht="5" hidden="1" customHeight="1">
      <c r="A76" s="265"/>
      <c r="B76" s="265"/>
      <c r="C76" s="283"/>
      <c r="D76" s="284"/>
      <c r="E76" s="479"/>
      <c r="F76" s="479"/>
      <c r="G76" s="479"/>
      <c r="H76" s="479"/>
      <c r="I76" s="479"/>
      <c r="J76" s="479"/>
    </row>
    <row r="77" spans="1:10" ht="15" hidden="1">
      <c r="A77" s="225"/>
      <c r="B77" s="285"/>
      <c r="C77" s="226"/>
      <c r="D77" s="514"/>
      <c r="E77" s="244" t="s">
        <v>318</v>
      </c>
      <c r="F77" s="244"/>
      <c r="G77" s="244"/>
      <c r="H77" s="244"/>
      <c r="I77" s="286">
        <f>'PLEASE FILL IN HERE FIRST!!!'!B47</f>
        <v>270</v>
      </c>
      <c r="J77" s="242" t="str">
        <f>'PLEASE FILL IN HERE FIRST!!!'!B43</f>
        <v>US $</v>
      </c>
    </row>
    <row r="78" spans="1:10" ht="15" hidden="1">
      <c r="A78" s="225"/>
      <c r="B78" s="285"/>
      <c r="C78" s="226"/>
      <c r="D78" s="514"/>
      <c r="E78" s="515" t="s">
        <v>319</v>
      </c>
      <c r="F78" s="515"/>
      <c r="G78" s="515"/>
      <c r="H78" s="515"/>
      <c r="I78" s="286">
        <f>'PLEASE FILL IN HERE FIRST!!!'!B49</f>
        <v>270</v>
      </c>
      <c r="J78" s="242" t="str">
        <f>'PLEASE FILL IN HERE FIRST!!!'!B43</f>
        <v>US $</v>
      </c>
    </row>
    <row r="79" spans="1:10" ht="13" hidden="1" customHeight="1">
      <c r="A79" s="225"/>
      <c r="B79" s="287"/>
      <c r="C79" s="485" t="s">
        <v>211</v>
      </c>
      <c r="D79" s="485"/>
      <c r="E79" s="516"/>
      <c r="F79" s="516"/>
      <c r="G79" s="516"/>
      <c r="H79" s="516"/>
      <c r="I79" s="516"/>
      <c r="J79" s="516"/>
    </row>
    <row r="80" spans="1:10" hidden="1">
      <c r="A80" s="225"/>
      <c r="B80" s="287"/>
      <c r="C80" s="485"/>
      <c r="D80" s="485"/>
      <c r="E80" s="517"/>
      <c r="F80" s="517"/>
      <c r="G80" s="517"/>
      <c r="H80" s="517"/>
      <c r="I80" s="517"/>
      <c r="J80" s="517"/>
    </row>
    <row r="81" spans="1:11" hidden="1">
      <c r="A81" s="225"/>
      <c r="B81" s="287"/>
      <c r="C81" s="485"/>
      <c r="D81" s="485"/>
      <c r="E81" s="517"/>
      <c r="F81" s="517"/>
      <c r="G81" s="517"/>
      <c r="H81" s="517"/>
      <c r="I81" s="517"/>
      <c r="J81" s="517"/>
    </row>
    <row r="82" spans="1:11" hidden="1">
      <c r="A82" s="225"/>
      <c r="B82" s="287"/>
      <c r="C82" s="485"/>
      <c r="D82" s="485"/>
      <c r="E82" s="517"/>
      <c r="F82" s="517"/>
      <c r="G82" s="517"/>
      <c r="H82" s="517"/>
      <c r="I82" s="517"/>
      <c r="J82" s="517"/>
    </row>
    <row r="83" spans="1:11" hidden="1">
      <c r="A83" s="225"/>
      <c r="B83" s="225"/>
      <c r="C83" s="485"/>
      <c r="D83" s="485"/>
      <c r="E83" s="518"/>
      <c r="F83" s="518"/>
      <c r="G83" s="518"/>
      <c r="H83" s="518"/>
      <c r="I83" s="518"/>
      <c r="J83" s="518"/>
    </row>
    <row r="84" spans="1:11" ht="15">
      <c r="A84" s="288"/>
      <c r="B84" s="288"/>
      <c r="C84" s="255"/>
      <c r="D84" s="282" t="s">
        <v>126</v>
      </c>
      <c r="E84" s="478"/>
      <c r="F84" s="478"/>
      <c r="G84" s="478"/>
      <c r="H84" s="478"/>
      <c r="I84" s="478"/>
      <c r="J84" s="478"/>
    </row>
    <row r="85" spans="1:11" ht="15">
      <c r="A85" s="225"/>
      <c r="B85" s="225"/>
      <c r="C85" s="226"/>
      <c r="D85" s="228" t="s">
        <v>150</v>
      </c>
      <c r="E85" s="478"/>
      <c r="F85" s="478"/>
      <c r="G85" s="478"/>
      <c r="H85" s="478"/>
      <c r="I85" s="478"/>
      <c r="J85" s="478"/>
    </row>
    <row r="86" spans="1:11" ht="15">
      <c r="A86" s="225"/>
      <c r="B86" s="225"/>
      <c r="C86" s="226"/>
      <c r="D86" s="228" t="s">
        <v>150</v>
      </c>
      <c r="E86" s="478"/>
      <c r="F86" s="478"/>
      <c r="G86" s="478"/>
      <c r="H86" s="478"/>
      <c r="I86" s="478"/>
      <c r="J86" s="478"/>
    </row>
    <row r="87" spans="1:11" ht="15">
      <c r="A87" s="225"/>
      <c r="B87" s="225"/>
      <c r="C87" s="226"/>
      <c r="D87" s="228" t="s">
        <v>151</v>
      </c>
      <c r="E87" s="482"/>
      <c r="F87" s="482"/>
      <c r="G87" s="482"/>
      <c r="H87" s="482"/>
      <c r="I87" s="482"/>
      <c r="J87" s="482"/>
    </row>
    <row r="88" spans="1:11" ht="15">
      <c r="A88" s="225"/>
      <c r="B88" s="225"/>
      <c r="C88" s="226"/>
      <c r="D88" s="228" t="s">
        <v>152</v>
      </c>
      <c r="E88" s="482"/>
      <c r="F88" s="482"/>
      <c r="G88" s="482"/>
      <c r="H88" s="482"/>
      <c r="I88" s="482"/>
      <c r="J88" s="482"/>
    </row>
    <row r="89" spans="1:11" ht="15">
      <c r="A89" s="225"/>
      <c r="B89" s="225"/>
      <c r="C89" s="226"/>
      <c r="D89" s="228" t="s">
        <v>315</v>
      </c>
      <c r="E89" s="472"/>
      <c r="F89" s="472"/>
      <c r="G89" s="472"/>
      <c r="H89" s="472"/>
      <c r="I89" s="472"/>
      <c r="J89" s="472"/>
    </row>
    <row r="90" spans="1:11" ht="15">
      <c r="A90" s="225"/>
      <c r="B90" s="225"/>
      <c r="C90" s="226"/>
      <c r="D90" s="226"/>
      <c r="E90" s="501" t="s">
        <v>153</v>
      </c>
      <c r="F90" s="501"/>
      <c r="G90" s="501"/>
      <c r="H90" s="289">
        <v>180</v>
      </c>
      <c r="I90" s="290" t="str">
        <f>'PLEASE FILL IN HERE FIRST!!!'!B43</f>
        <v>US $</v>
      </c>
      <c r="J90" s="244"/>
    </row>
    <row r="91" spans="1:11" ht="15">
      <c r="A91" s="225"/>
      <c r="B91" s="225"/>
      <c r="C91" s="226"/>
      <c r="D91" s="226"/>
      <c r="E91" s="501" t="s">
        <v>154</v>
      </c>
      <c r="F91" s="501"/>
      <c r="G91" s="501"/>
      <c r="H91" s="289">
        <v>130</v>
      </c>
      <c r="I91" s="290" t="str">
        <f>'PLEASE FILL IN HERE FIRST!!!'!B43</f>
        <v>US $</v>
      </c>
      <c r="J91" s="244"/>
    </row>
    <row r="92" spans="1:11" ht="15" customHeight="1">
      <c r="A92" s="225"/>
      <c r="B92" s="225"/>
      <c r="C92" s="226"/>
      <c r="D92" s="291"/>
      <c r="E92" s="474" t="s">
        <v>320</v>
      </c>
      <c r="F92" s="474"/>
      <c r="G92" s="474"/>
      <c r="H92" s="474"/>
      <c r="I92" s="474"/>
      <c r="J92" s="474"/>
    </row>
    <row r="93" spans="1:11">
      <c r="A93" s="225"/>
      <c r="B93" s="225"/>
      <c r="C93" s="226"/>
      <c r="D93" s="291"/>
      <c r="E93" s="292" t="s">
        <v>203</v>
      </c>
      <c r="F93" s="292"/>
      <c r="G93" s="292"/>
      <c r="H93" s="292"/>
      <c r="I93" s="292"/>
      <c r="J93" s="292"/>
      <c r="K93" s="293"/>
    </row>
    <row r="94" spans="1:11">
      <c r="A94" s="225"/>
      <c r="B94" s="225"/>
      <c r="C94" s="226"/>
      <c r="D94" s="291"/>
      <c r="E94" s="475" t="s">
        <v>204</v>
      </c>
      <c r="F94" s="475"/>
      <c r="G94" s="475"/>
      <c r="H94" s="475"/>
      <c r="I94" s="475"/>
      <c r="J94" s="475"/>
      <c r="K94" s="475"/>
    </row>
    <row r="95" spans="1:11">
      <c r="A95" s="225"/>
      <c r="B95" s="225"/>
      <c r="C95" s="226"/>
      <c r="D95" s="291"/>
      <c r="E95" s="475" t="s">
        <v>205</v>
      </c>
      <c r="F95" s="475"/>
      <c r="G95" s="475"/>
      <c r="H95" s="475"/>
      <c r="I95" s="475"/>
      <c r="J95" s="475"/>
      <c r="K95" s="475"/>
    </row>
    <row r="96" spans="1:11" ht="13" customHeight="1">
      <c r="A96" s="225"/>
      <c r="B96" s="287"/>
      <c r="C96" s="461" t="s">
        <v>211</v>
      </c>
      <c r="D96" s="461"/>
      <c r="E96" s="463"/>
      <c r="F96" s="463"/>
      <c r="G96" s="463"/>
      <c r="H96" s="463"/>
      <c r="I96" s="463"/>
      <c r="J96" s="463"/>
    </row>
    <row r="97" spans="1:11">
      <c r="A97" s="225"/>
      <c r="B97" s="294"/>
      <c r="C97" s="461"/>
      <c r="D97" s="461"/>
      <c r="E97" s="464"/>
      <c r="F97" s="464"/>
      <c r="G97" s="464"/>
      <c r="H97" s="464"/>
      <c r="I97" s="464"/>
      <c r="J97" s="464"/>
    </row>
    <row r="98" spans="1:11">
      <c r="A98" s="225"/>
      <c r="B98" s="294"/>
      <c r="C98" s="461"/>
      <c r="D98" s="461"/>
      <c r="E98" s="464"/>
      <c r="F98" s="464"/>
      <c r="G98" s="464"/>
      <c r="H98" s="464"/>
      <c r="I98" s="464"/>
      <c r="J98" s="464"/>
    </row>
    <row r="99" spans="1:11">
      <c r="A99" s="225"/>
      <c r="B99" s="294"/>
      <c r="C99" s="461"/>
      <c r="D99" s="461"/>
      <c r="E99" s="464"/>
      <c r="F99" s="464"/>
      <c r="G99" s="464"/>
      <c r="H99" s="464"/>
      <c r="I99" s="464"/>
      <c r="J99" s="464"/>
    </row>
    <row r="100" spans="1:11">
      <c r="A100" s="229"/>
      <c r="B100" s="229"/>
      <c r="C100" s="462"/>
      <c r="D100" s="462"/>
      <c r="E100" s="465"/>
      <c r="F100" s="465"/>
      <c r="G100" s="465"/>
      <c r="H100" s="465"/>
      <c r="I100" s="465"/>
      <c r="J100" s="465"/>
    </row>
    <row r="101" spans="1:11" ht="5" customHeight="1">
      <c r="A101" s="214"/>
      <c r="B101" s="214"/>
      <c r="C101" s="215"/>
      <c r="D101" s="215"/>
      <c r="E101" s="215"/>
      <c r="F101" s="215"/>
      <c r="G101" s="215"/>
      <c r="H101" s="215"/>
      <c r="I101" s="215"/>
      <c r="J101" s="215"/>
    </row>
    <row r="102" spans="1:11" ht="15">
      <c r="A102" s="295"/>
      <c r="B102" s="222"/>
      <c r="C102" s="224"/>
      <c r="D102" s="282" t="s">
        <v>127</v>
      </c>
      <c r="E102" s="487"/>
      <c r="F102" s="487"/>
      <c r="G102" s="487"/>
      <c r="H102" s="487"/>
      <c r="I102" s="487"/>
      <c r="J102" s="487"/>
    </row>
    <row r="103" spans="1:11" ht="15">
      <c r="A103" s="225"/>
      <c r="B103" s="225"/>
      <c r="C103" s="227"/>
      <c r="D103" s="228" t="s">
        <v>150</v>
      </c>
      <c r="E103" s="478"/>
      <c r="F103" s="478"/>
      <c r="G103" s="478"/>
      <c r="H103" s="478"/>
      <c r="I103" s="478"/>
      <c r="J103" s="478"/>
    </row>
    <row r="104" spans="1:11" ht="15">
      <c r="A104" s="225"/>
      <c r="B104" s="225"/>
      <c r="C104" s="227"/>
      <c r="D104" s="228" t="s">
        <v>150</v>
      </c>
      <c r="E104" s="478"/>
      <c r="F104" s="478"/>
      <c r="G104" s="478"/>
      <c r="H104" s="478"/>
      <c r="I104" s="478"/>
      <c r="J104" s="478"/>
    </row>
    <row r="105" spans="1:11" ht="15">
      <c r="A105" s="225"/>
      <c r="B105" s="225"/>
      <c r="C105" s="227"/>
      <c r="D105" s="228" t="s">
        <v>151</v>
      </c>
      <c r="E105" s="482"/>
      <c r="F105" s="482"/>
      <c r="G105" s="482"/>
      <c r="H105" s="482"/>
      <c r="I105" s="482"/>
      <c r="J105" s="482"/>
    </row>
    <row r="106" spans="1:11" ht="15">
      <c r="A106" s="225"/>
      <c r="B106" s="225"/>
      <c r="C106" s="227"/>
      <c r="D106" s="228" t="s">
        <v>152</v>
      </c>
      <c r="E106" s="482"/>
      <c r="F106" s="482"/>
      <c r="G106" s="482"/>
      <c r="H106" s="482"/>
      <c r="I106" s="482"/>
      <c r="J106" s="482"/>
    </row>
    <row r="107" spans="1:11" ht="15">
      <c r="A107" s="225"/>
      <c r="B107" s="225"/>
      <c r="C107" s="227"/>
      <c r="D107" s="228" t="s">
        <v>315</v>
      </c>
      <c r="E107" s="472"/>
      <c r="F107" s="472"/>
      <c r="G107" s="472"/>
      <c r="H107" s="472"/>
      <c r="I107" s="472"/>
      <c r="J107" s="472"/>
    </row>
    <row r="108" spans="1:11" ht="15">
      <c r="A108" s="225"/>
      <c r="B108" s="225"/>
      <c r="C108" s="227"/>
      <c r="D108" s="227"/>
      <c r="E108" s="246" t="s">
        <v>153</v>
      </c>
      <c r="F108" s="246"/>
      <c r="G108" s="246"/>
      <c r="H108" s="289">
        <v>220</v>
      </c>
      <c r="I108" s="290" t="str">
        <f>'PLEASE FILL IN HERE FIRST!!!'!B43</f>
        <v>US $</v>
      </c>
      <c r="J108" s="244"/>
    </row>
    <row r="109" spans="1:11" ht="15">
      <c r="A109" s="225"/>
      <c r="B109" s="225"/>
      <c r="C109" s="227"/>
      <c r="D109" s="227"/>
      <c r="E109" s="246" t="s">
        <v>154</v>
      </c>
      <c r="F109" s="246"/>
      <c r="G109" s="246"/>
      <c r="H109" s="289">
        <v>190</v>
      </c>
      <c r="I109" s="290" t="str">
        <f>'PLEASE FILL IN HERE FIRST!!!'!B43</f>
        <v>US $</v>
      </c>
      <c r="J109" s="244"/>
    </row>
    <row r="110" spans="1:11" ht="15">
      <c r="A110" s="225"/>
      <c r="B110" s="225"/>
      <c r="C110" s="227"/>
      <c r="D110" s="227"/>
      <c r="E110" s="246" t="s">
        <v>320</v>
      </c>
      <c r="F110" s="246"/>
      <c r="G110" s="246"/>
      <c r="H110" s="246"/>
      <c r="I110" s="246"/>
      <c r="J110" s="246"/>
      <c r="K110" s="296"/>
    </row>
    <row r="111" spans="1:11" ht="14">
      <c r="A111" s="225"/>
      <c r="B111" s="225"/>
      <c r="C111" s="227"/>
      <c r="D111" s="227"/>
      <c r="E111" s="476" t="s">
        <v>203</v>
      </c>
      <c r="F111" s="476"/>
      <c r="G111" s="476"/>
      <c r="H111" s="476"/>
      <c r="I111" s="476"/>
      <c r="J111" s="476"/>
    </row>
    <row r="112" spans="1:11" ht="14">
      <c r="A112" s="225"/>
      <c r="B112" s="225"/>
      <c r="C112" s="227"/>
      <c r="D112" s="227"/>
      <c r="E112" s="476" t="s">
        <v>204</v>
      </c>
      <c r="F112" s="476"/>
      <c r="G112" s="476"/>
      <c r="H112" s="476"/>
      <c r="I112" s="476"/>
      <c r="J112" s="476"/>
    </row>
    <row r="113" spans="1:11" ht="14">
      <c r="A113" s="225"/>
      <c r="B113" s="225"/>
      <c r="C113" s="227"/>
      <c r="D113" s="227"/>
      <c r="E113" s="476" t="s">
        <v>205</v>
      </c>
      <c r="F113" s="476"/>
      <c r="G113" s="476"/>
      <c r="H113" s="476"/>
      <c r="I113" s="476"/>
      <c r="J113" s="476"/>
      <c r="K113" s="296"/>
    </row>
    <row r="114" spans="1:11" ht="13" customHeight="1">
      <c r="A114" s="225"/>
      <c r="B114" s="287"/>
      <c r="C114" s="461" t="s">
        <v>211</v>
      </c>
      <c r="D114" s="461"/>
      <c r="E114" s="463"/>
      <c r="F114" s="463"/>
      <c r="G114" s="463"/>
      <c r="H114" s="463"/>
      <c r="I114" s="463"/>
      <c r="J114" s="463"/>
    </row>
    <row r="115" spans="1:11" ht="13" customHeight="1">
      <c r="A115" s="225"/>
      <c r="B115" s="294"/>
      <c r="C115" s="461"/>
      <c r="D115" s="461"/>
      <c r="E115" s="464"/>
      <c r="F115" s="464"/>
      <c r="G115" s="464"/>
      <c r="H115" s="464"/>
      <c r="I115" s="464"/>
      <c r="J115" s="464"/>
    </row>
    <row r="116" spans="1:11">
      <c r="A116" s="225"/>
      <c r="B116" s="294"/>
      <c r="C116" s="461"/>
      <c r="D116" s="461"/>
      <c r="E116" s="464"/>
      <c r="F116" s="464"/>
      <c r="G116" s="464"/>
      <c r="H116" s="464"/>
      <c r="I116" s="464"/>
      <c r="J116" s="464"/>
    </row>
    <row r="117" spans="1:11">
      <c r="A117" s="225"/>
      <c r="B117" s="294"/>
      <c r="C117" s="461"/>
      <c r="D117" s="461"/>
      <c r="E117" s="464"/>
      <c r="F117" s="464"/>
      <c r="G117" s="464"/>
      <c r="H117" s="464"/>
      <c r="I117" s="464"/>
      <c r="J117" s="464"/>
    </row>
    <row r="118" spans="1:11">
      <c r="A118" s="229"/>
      <c r="B118" s="229"/>
      <c r="C118" s="462"/>
      <c r="D118" s="462"/>
      <c r="E118" s="465"/>
      <c r="F118" s="465"/>
      <c r="G118" s="465"/>
      <c r="H118" s="465"/>
      <c r="I118" s="465"/>
      <c r="J118" s="465"/>
    </row>
    <row r="119" spans="1:11" ht="5" customHeight="1">
      <c r="A119" s="214"/>
      <c r="B119" s="214"/>
      <c r="C119" s="215"/>
      <c r="D119" s="215"/>
      <c r="E119" s="215"/>
      <c r="F119" s="215"/>
      <c r="G119" s="215"/>
      <c r="H119" s="215"/>
      <c r="I119" s="215"/>
      <c r="J119" s="215"/>
    </row>
    <row r="120" spans="1:11" ht="13" customHeight="1">
      <c r="A120" s="221">
        <v>11</v>
      </c>
      <c r="B120" s="222" t="s">
        <v>149</v>
      </c>
      <c r="C120" s="224"/>
      <c r="D120" s="282" t="s">
        <v>63</v>
      </c>
      <c r="E120" s="487"/>
      <c r="F120" s="487"/>
      <c r="G120" s="487"/>
      <c r="H120" s="487"/>
      <c r="I120" s="487"/>
      <c r="J120" s="487"/>
    </row>
    <row r="121" spans="1:11" ht="13" customHeight="1">
      <c r="A121" s="225"/>
      <c r="B121" s="225"/>
      <c r="C121" s="227"/>
      <c r="D121" s="228" t="s">
        <v>150</v>
      </c>
      <c r="E121" s="478"/>
      <c r="F121" s="478"/>
      <c r="G121" s="478"/>
      <c r="H121" s="478"/>
      <c r="I121" s="478"/>
      <c r="J121" s="478"/>
    </row>
    <row r="122" spans="1:11" ht="13" customHeight="1">
      <c r="A122" s="225"/>
      <c r="B122" s="225"/>
      <c r="C122" s="227"/>
      <c r="D122" s="228" t="s">
        <v>150</v>
      </c>
      <c r="E122" s="478"/>
      <c r="F122" s="478"/>
      <c r="G122" s="478"/>
      <c r="H122" s="478"/>
      <c r="I122" s="478"/>
      <c r="J122" s="478"/>
    </row>
    <row r="123" spans="1:11" ht="13" customHeight="1">
      <c r="A123" s="225"/>
      <c r="B123" s="225"/>
      <c r="C123" s="227"/>
      <c r="D123" s="228" t="s">
        <v>151</v>
      </c>
      <c r="E123" s="482"/>
      <c r="F123" s="482"/>
      <c r="G123" s="482"/>
      <c r="H123" s="482"/>
      <c r="I123" s="482"/>
      <c r="J123" s="482"/>
    </row>
    <row r="124" spans="1:11" ht="13" customHeight="1">
      <c r="A124" s="225"/>
      <c r="B124" s="225"/>
      <c r="C124" s="227"/>
      <c r="D124" s="228" t="s">
        <v>152</v>
      </c>
      <c r="E124" s="482"/>
      <c r="F124" s="482"/>
      <c r="G124" s="482"/>
      <c r="H124" s="482"/>
      <c r="I124" s="482"/>
      <c r="J124" s="482"/>
    </row>
    <row r="125" spans="1:11" ht="13" customHeight="1">
      <c r="A125" s="225"/>
      <c r="B125" s="225"/>
      <c r="C125" s="227"/>
      <c r="D125" s="228" t="s">
        <v>315</v>
      </c>
      <c r="E125" s="472"/>
      <c r="F125" s="472"/>
      <c r="G125" s="472"/>
      <c r="H125" s="472"/>
      <c r="I125" s="472"/>
      <c r="J125" s="472"/>
    </row>
    <row r="126" spans="1:11" ht="13" customHeight="1">
      <c r="A126" s="225"/>
      <c r="B126" s="225"/>
      <c r="C126" s="227"/>
      <c r="D126" s="227"/>
      <c r="E126" s="246" t="s">
        <v>153</v>
      </c>
      <c r="F126" s="246"/>
      <c r="G126" s="246"/>
      <c r="H126" s="289"/>
      <c r="I126" s="290" t="str">
        <f>'PLEASE FILL IN HERE FIRST!!!'!B43</f>
        <v>US $</v>
      </c>
      <c r="J126" s="244"/>
    </row>
    <row r="127" spans="1:11" ht="13" customHeight="1">
      <c r="A127" s="225"/>
      <c r="B127" s="225"/>
      <c r="C127" s="227"/>
      <c r="D127" s="227"/>
      <c r="E127" s="246" t="s">
        <v>154</v>
      </c>
      <c r="F127" s="246"/>
      <c r="G127" s="246"/>
      <c r="H127" s="289"/>
      <c r="I127" s="290" t="str">
        <f>'PLEASE FILL IN HERE FIRST!!!'!B43</f>
        <v>US $</v>
      </c>
      <c r="J127" s="244"/>
    </row>
    <row r="128" spans="1:11" ht="13" customHeight="1">
      <c r="A128" s="225"/>
      <c r="B128" s="225"/>
      <c r="C128" s="227"/>
      <c r="D128" s="227"/>
      <c r="E128" s="246" t="s">
        <v>320</v>
      </c>
      <c r="F128" s="246"/>
      <c r="G128" s="246"/>
      <c r="H128" s="246"/>
      <c r="I128" s="246"/>
      <c r="J128" s="246"/>
      <c r="K128" s="296"/>
    </row>
    <row r="129" spans="1:11" ht="13" customHeight="1">
      <c r="A129" s="225"/>
      <c r="B129" s="225"/>
      <c r="C129" s="227"/>
      <c r="D129" s="227"/>
      <c r="E129" s="476" t="s">
        <v>203</v>
      </c>
      <c r="F129" s="476"/>
      <c r="G129" s="476"/>
      <c r="H129" s="476"/>
      <c r="I129" s="476"/>
      <c r="J129" s="476"/>
    </row>
    <row r="130" spans="1:11" ht="13" customHeight="1">
      <c r="A130" s="225"/>
      <c r="B130" s="225"/>
      <c r="C130" s="227"/>
      <c r="D130" s="227"/>
      <c r="E130" s="476" t="s">
        <v>204</v>
      </c>
      <c r="F130" s="476"/>
      <c r="G130" s="476"/>
      <c r="H130" s="476"/>
      <c r="I130" s="476"/>
      <c r="J130" s="476"/>
    </row>
    <row r="131" spans="1:11" ht="13" customHeight="1">
      <c r="A131" s="225"/>
      <c r="B131" s="225"/>
      <c r="C131" s="227"/>
      <c r="D131" s="227"/>
      <c r="E131" s="476" t="s">
        <v>205</v>
      </c>
      <c r="F131" s="476"/>
      <c r="G131" s="476"/>
      <c r="H131" s="476"/>
      <c r="I131" s="476"/>
      <c r="J131" s="476"/>
      <c r="K131" s="296"/>
    </row>
    <row r="132" spans="1:11" ht="13" customHeight="1">
      <c r="A132" s="225"/>
      <c r="B132" s="287"/>
      <c r="C132" s="461" t="s">
        <v>211</v>
      </c>
      <c r="D132" s="461"/>
      <c r="E132" s="463"/>
      <c r="F132" s="463"/>
      <c r="G132" s="463"/>
      <c r="H132" s="463"/>
      <c r="I132" s="463"/>
      <c r="J132" s="463"/>
    </row>
    <row r="133" spans="1:11" ht="13" customHeight="1">
      <c r="A133" s="225"/>
      <c r="B133" s="294"/>
      <c r="C133" s="461"/>
      <c r="D133" s="461"/>
      <c r="E133" s="464"/>
      <c r="F133" s="464"/>
      <c r="G133" s="464"/>
      <c r="H133" s="464"/>
      <c r="I133" s="464"/>
      <c r="J133" s="464"/>
    </row>
    <row r="134" spans="1:11" ht="13" customHeight="1">
      <c r="A134" s="225"/>
      <c r="B134" s="294"/>
      <c r="C134" s="461"/>
      <c r="D134" s="461"/>
      <c r="E134" s="464"/>
      <c r="F134" s="464"/>
      <c r="G134" s="464"/>
      <c r="H134" s="464"/>
      <c r="I134" s="464"/>
      <c r="J134" s="464"/>
    </row>
    <row r="135" spans="1:11" ht="13" customHeight="1">
      <c r="A135" s="225"/>
      <c r="B135" s="294"/>
      <c r="C135" s="461"/>
      <c r="D135" s="461"/>
      <c r="E135" s="464"/>
      <c r="F135" s="464"/>
      <c r="G135" s="464"/>
      <c r="H135" s="464"/>
      <c r="I135" s="464"/>
      <c r="J135" s="464"/>
    </row>
    <row r="136" spans="1:11" ht="13" customHeight="1">
      <c r="A136" s="229"/>
      <c r="B136" s="229"/>
      <c r="C136" s="462"/>
      <c r="D136" s="462"/>
      <c r="E136" s="465"/>
      <c r="F136" s="465"/>
      <c r="G136" s="465"/>
      <c r="H136" s="465"/>
      <c r="I136" s="465"/>
      <c r="J136" s="465"/>
    </row>
    <row r="137" spans="1:11" ht="5" customHeight="1">
      <c r="A137" s="214"/>
      <c r="B137" s="297"/>
      <c r="C137" s="298"/>
      <c r="D137" s="298"/>
      <c r="E137" s="298"/>
      <c r="F137" s="298"/>
      <c r="G137" s="298"/>
      <c r="H137" s="299"/>
      <c r="I137" s="300"/>
      <c r="J137" s="301"/>
    </row>
    <row r="138" spans="1:11" ht="13" customHeight="1">
      <c r="A138" s="221">
        <v>12</v>
      </c>
      <c r="B138" s="222" t="s">
        <v>64</v>
      </c>
      <c r="C138" s="223"/>
      <c r="D138" s="255"/>
      <c r="E138" s="302" t="s">
        <v>14</v>
      </c>
      <c r="F138" s="469"/>
      <c r="G138" s="469"/>
      <c r="H138" s="469"/>
      <c r="I138" s="469"/>
      <c r="J138" s="469"/>
    </row>
    <row r="139" spans="1:11" ht="13" customHeight="1">
      <c r="A139" s="225"/>
      <c r="B139" s="225"/>
      <c r="C139" s="226"/>
      <c r="D139" s="226"/>
      <c r="E139" s="303" t="s">
        <v>108</v>
      </c>
      <c r="F139" s="246" t="s">
        <v>66</v>
      </c>
      <c r="G139" s="304"/>
      <c r="H139" s="305"/>
      <c r="I139" s="306"/>
      <c r="J139" s="246"/>
    </row>
    <row r="140" spans="1:11" ht="13" customHeight="1">
      <c r="A140" s="225"/>
      <c r="B140" s="225"/>
      <c r="C140" s="226"/>
      <c r="D140" s="226"/>
      <c r="E140" s="477" t="s">
        <v>399</v>
      </c>
      <c r="F140" s="536"/>
      <c r="G140" s="536"/>
      <c r="H140" s="536"/>
      <c r="I140" s="536"/>
      <c r="J140" s="536"/>
    </row>
    <row r="141" spans="1:11" ht="13" customHeight="1">
      <c r="A141" s="225"/>
      <c r="B141" s="225"/>
      <c r="C141" s="226"/>
      <c r="D141" s="226"/>
      <c r="E141" s="477"/>
      <c r="F141" s="536"/>
      <c r="G141" s="536"/>
      <c r="H141" s="536"/>
      <c r="I141" s="536"/>
      <c r="J141" s="536"/>
    </row>
    <row r="142" spans="1:11" ht="13" customHeight="1">
      <c r="A142" s="225"/>
      <c r="B142" s="225"/>
      <c r="C142" s="226"/>
      <c r="D142" s="226"/>
      <c r="E142" s="235"/>
      <c r="F142" s="246" t="s">
        <v>196</v>
      </c>
      <c r="G142" s="307"/>
      <c r="H142" s="307"/>
      <c r="I142" s="307"/>
      <c r="J142" s="307"/>
    </row>
    <row r="143" spans="1:11" ht="13" customHeight="1">
      <c r="A143" s="225"/>
      <c r="B143" s="225"/>
      <c r="C143" s="226"/>
      <c r="D143" s="226"/>
      <c r="E143" s="246"/>
      <c r="F143" s="308" t="s">
        <v>504</v>
      </c>
      <c r="G143" s="309"/>
      <c r="H143" s="309"/>
      <c r="I143" s="309"/>
      <c r="J143" s="309"/>
    </row>
    <row r="144" spans="1:11" ht="13" customHeight="1">
      <c r="A144" s="229"/>
      <c r="B144" s="229"/>
      <c r="C144" s="230"/>
      <c r="D144" s="230"/>
      <c r="E144" s="310"/>
      <c r="F144" s="311" t="s">
        <v>326</v>
      </c>
      <c r="G144" s="312"/>
      <c r="H144" s="312"/>
      <c r="I144" s="312"/>
      <c r="J144" s="312"/>
    </row>
    <row r="145" spans="1:11" ht="5" customHeight="1"/>
    <row r="146" spans="1:11" ht="15">
      <c r="A146" s="221">
        <v>13</v>
      </c>
      <c r="B146" s="222" t="s">
        <v>67</v>
      </c>
      <c r="C146" s="223"/>
      <c r="D146" s="255"/>
      <c r="E146" s="274" t="s">
        <v>68</v>
      </c>
      <c r="F146" s="274"/>
      <c r="G146" s="313" t="e">
        <f>'PLEASE FILL IN HERE FIRST!!!'!B9-7</f>
        <v>#REF!</v>
      </c>
      <c r="H146" s="274"/>
      <c r="I146" s="274"/>
      <c r="J146" s="274"/>
    </row>
    <row r="147" spans="1:11" ht="5" customHeight="1">
      <c r="A147" s="225"/>
      <c r="B147" s="225"/>
      <c r="C147" s="227"/>
      <c r="D147" s="227"/>
      <c r="E147" s="246"/>
      <c r="F147" s="246"/>
      <c r="G147" s="314"/>
      <c r="H147" s="315"/>
      <c r="I147" s="246"/>
      <c r="J147" s="246"/>
    </row>
    <row r="148" spans="1:11" ht="10" customHeight="1">
      <c r="A148" s="225"/>
      <c r="B148" s="287"/>
      <c r="C148" s="468" t="s">
        <v>211</v>
      </c>
      <c r="D148" s="468"/>
      <c r="E148" s="467" t="s">
        <v>505</v>
      </c>
      <c r="F148" s="467"/>
      <c r="G148" s="467"/>
      <c r="H148" s="467"/>
      <c r="I148" s="467"/>
      <c r="J148" s="467"/>
      <c r="K148" s="316"/>
    </row>
    <row r="149" spans="1:11" ht="10" customHeight="1">
      <c r="A149" s="225"/>
      <c r="B149" s="317"/>
      <c r="C149" s="468"/>
      <c r="D149" s="468"/>
      <c r="E149" s="467"/>
      <c r="F149" s="467"/>
      <c r="G149" s="467"/>
      <c r="H149" s="467"/>
      <c r="I149" s="467"/>
      <c r="J149" s="467"/>
      <c r="K149" s="318"/>
    </row>
    <row r="150" spans="1:11" ht="10" customHeight="1">
      <c r="A150" s="225"/>
      <c r="B150" s="317"/>
      <c r="C150" s="468"/>
      <c r="D150" s="468"/>
      <c r="E150" s="467"/>
      <c r="F150" s="467"/>
      <c r="G150" s="467"/>
      <c r="H150" s="467"/>
      <c r="I150" s="467"/>
      <c r="J150" s="467"/>
      <c r="K150" s="318"/>
    </row>
    <row r="151" spans="1:11" ht="10" customHeight="1">
      <c r="A151" s="225"/>
      <c r="B151" s="317"/>
      <c r="C151" s="468"/>
      <c r="D151" s="468"/>
      <c r="E151" s="467"/>
      <c r="F151" s="467"/>
      <c r="G151" s="467"/>
      <c r="H151" s="467"/>
      <c r="I151" s="467"/>
      <c r="J151" s="467"/>
      <c r="K151" s="318"/>
    </row>
    <row r="152" spans="1:11" ht="10" customHeight="1">
      <c r="A152" s="225"/>
      <c r="B152" s="317"/>
      <c r="C152" s="468"/>
      <c r="D152" s="468"/>
      <c r="E152" s="467"/>
      <c r="F152" s="467"/>
      <c r="G152" s="467"/>
      <c r="H152" s="467"/>
      <c r="I152" s="467"/>
      <c r="J152" s="467"/>
      <c r="K152" s="318"/>
    </row>
    <row r="153" spans="1:11" ht="5" customHeight="1">
      <c r="A153" s="229"/>
      <c r="B153" s="229"/>
      <c r="C153" s="230"/>
      <c r="D153" s="230"/>
      <c r="E153" s="319"/>
      <c r="F153" s="319"/>
      <c r="G153" s="320"/>
      <c r="H153" s="321"/>
      <c r="I153" s="319"/>
      <c r="J153" s="319"/>
    </row>
    <row r="154" spans="1:11" ht="6" customHeight="1">
      <c r="A154" s="214"/>
      <c r="B154" s="214"/>
      <c r="C154" s="215"/>
      <c r="D154" s="215"/>
      <c r="E154" s="215"/>
      <c r="F154" s="215"/>
      <c r="G154" s="322"/>
      <c r="H154" s="323"/>
      <c r="I154" s="215"/>
      <c r="J154" s="215"/>
    </row>
    <row r="155" spans="1:11" ht="15">
      <c r="A155" s="221">
        <v>14</v>
      </c>
      <c r="B155" s="222" t="s">
        <v>69</v>
      </c>
      <c r="C155" s="223"/>
      <c r="D155" s="234" t="s">
        <v>100</v>
      </c>
      <c r="E155" s="543"/>
      <c r="F155" s="543"/>
      <c r="G155" s="324" t="s">
        <v>65</v>
      </c>
      <c r="H155" s="325"/>
      <c r="I155" s="326" t="s">
        <v>108</v>
      </c>
      <c r="J155" s="325"/>
    </row>
    <row r="156" spans="1:11" ht="15">
      <c r="A156" s="265"/>
      <c r="B156" s="265"/>
      <c r="C156" s="283"/>
      <c r="D156" s="228" t="s">
        <v>79</v>
      </c>
      <c r="E156" s="470"/>
      <c r="F156" s="470"/>
      <c r="G156" s="201" t="s">
        <v>65</v>
      </c>
      <c r="H156" s="327"/>
      <c r="I156" s="328" t="s">
        <v>108</v>
      </c>
      <c r="J156" s="327"/>
    </row>
    <row r="157" spans="1:11" ht="15">
      <c r="A157" s="229"/>
      <c r="B157" s="229"/>
      <c r="C157" s="230"/>
      <c r="D157" s="230"/>
      <c r="E157" s="329" t="s">
        <v>80</v>
      </c>
      <c r="F157" s="471"/>
      <c r="G157" s="471"/>
      <c r="H157" s="471"/>
      <c r="I157" s="471"/>
      <c r="J157" s="471"/>
    </row>
    <row r="158" spans="1:11" ht="5" customHeight="1">
      <c r="A158" s="214"/>
      <c r="B158" s="214"/>
      <c r="C158" s="215"/>
      <c r="D158" s="215"/>
      <c r="E158" s="215"/>
      <c r="F158" s="215"/>
      <c r="G158" s="322"/>
      <c r="H158" s="323"/>
      <c r="I158" s="215"/>
      <c r="J158" s="215"/>
    </row>
    <row r="159" spans="1:11" ht="13" customHeight="1">
      <c r="A159" s="221">
        <v>15</v>
      </c>
      <c r="B159" s="222" t="s">
        <v>70</v>
      </c>
      <c r="C159" s="223"/>
      <c r="D159" s="255"/>
      <c r="E159" s="377" t="s">
        <v>71</v>
      </c>
      <c r="F159" s="274"/>
      <c r="G159" s="365" t="e">
        <f>'PLEASE FILL IN HERE FIRST!!!'!B11</f>
        <v>#REF!</v>
      </c>
      <c r="H159" s="274"/>
      <c r="I159" s="274"/>
      <c r="J159" s="274"/>
    </row>
    <row r="160" spans="1:11" ht="13" customHeight="1">
      <c r="A160" s="225"/>
      <c r="B160" s="225"/>
      <c r="C160" s="226"/>
      <c r="D160" s="226"/>
      <c r="E160" s="344" t="s">
        <v>72</v>
      </c>
      <c r="F160" s="246"/>
      <c r="G160" s="370" t="e">
        <f>'PLEASE FILL IN HERE FIRST!!!'!B13</f>
        <v>#REF!</v>
      </c>
      <c r="H160" s="246"/>
      <c r="I160" s="246"/>
      <c r="J160" s="246"/>
    </row>
    <row r="161" spans="1:20" ht="7" customHeight="1">
      <c r="A161" s="225"/>
      <c r="B161" s="225"/>
      <c r="C161" s="226"/>
      <c r="D161" s="226"/>
      <c r="E161" s="369"/>
      <c r="F161" s="246"/>
      <c r="G161" s="330"/>
      <c r="H161" s="246"/>
      <c r="I161" s="246"/>
      <c r="J161" s="246"/>
    </row>
    <row r="162" spans="1:20" ht="13" customHeight="1">
      <c r="A162" s="534"/>
      <c r="B162" s="534"/>
      <c r="C162" s="534"/>
      <c r="D162" s="534"/>
      <c r="E162" s="369" t="s">
        <v>304</v>
      </c>
      <c r="F162" s="246"/>
      <c r="G162" s="370" t="e">
        <f>'PLEASE FILL IN HERE FIRST!!!'!B39</f>
        <v>#REF!</v>
      </c>
      <c r="H162" s="535" t="s">
        <v>305</v>
      </c>
      <c r="I162" s="535"/>
      <c r="J162" s="535"/>
    </row>
    <row r="163" spans="1:20" ht="13" customHeight="1">
      <c r="A163" s="225"/>
      <c r="B163" s="225"/>
      <c r="C163" s="226"/>
      <c r="D163" s="226"/>
      <c r="E163" s="344" t="s">
        <v>49</v>
      </c>
      <c r="F163" s="246"/>
      <c r="G163" s="371">
        <v>44242</v>
      </c>
      <c r="H163" s="246"/>
      <c r="I163" s="246"/>
      <c r="J163" s="246"/>
    </row>
    <row r="164" spans="1:20" ht="13" customHeight="1">
      <c r="A164" s="229"/>
      <c r="B164" s="229"/>
      <c r="C164" s="230"/>
      <c r="D164" s="230"/>
      <c r="E164" s="350" t="s">
        <v>310</v>
      </c>
      <c r="F164" s="279"/>
      <c r="G164" s="371">
        <v>44242</v>
      </c>
      <c r="H164" s="279"/>
      <c r="I164" s="279"/>
      <c r="J164" s="279"/>
    </row>
    <row r="165" spans="1:20" ht="5" customHeight="1">
      <c r="A165" s="214"/>
      <c r="B165" s="214"/>
      <c r="C165" s="215"/>
      <c r="D165" s="215"/>
      <c r="E165" s="215"/>
      <c r="F165" s="215"/>
      <c r="G165" s="331"/>
      <c r="H165" s="215"/>
      <c r="I165" s="215"/>
      <c r="J165" s="215"/>
    </row>
    <row r="166" spans="1:20" ht="15">
      <c r="A166" s="221">
        <v>16</v>
      </c>
      <c r="B166" s="222" t="s">
        <v>73</v>
      </c>
      <c r="C166" s="223"/>
      <c r="D166" s="255"/>
      <c r="E166" s="332" t="s">
        <v>74</v>
      </c>
      <c r="F166" s="274"/>
      <c r="G166" s="466" t="e">
        <f>'PLEASE FILL IN HERE FIRST!!!'!B39</f>
        <v>#REF!</v>
      </c>
      <c r="H166" s="466"/>
      <c r="I166" s="274" t="s">
        <v>321</v>
      </c>
      <c r="J166" s="274"/>
    </row>
    <row r="167" spans="1:20" ht="15">
      <c r="A167" s="333"/>
      <c r="B167" s="372"/>
      <c r="C167" s="373"/>
      <c r="D167" s="374"/>
      <c r="E167" s="334" t="s">
        <v>498</v>
      </c>
      <c r="F167" s="244"/>
      <c r="G167" s="334"/>
      <c r="H167" s="246"/>
      <c r="I167" s="246"/>
      <c r="J167" s="246"/>
    </row>
    <row r="168" spans="1:20" ht="15">
      <c r="A168" s="333"/>
      <c r="B168" s="372"/>
      <c r="C168" s="373"/>
      <c r="D168" s="374"/>
      <c r="E168" s="334"/>
      <c r="F168" s="244"/>
      <c r="G168" s="334"/>
      <c r="H168" s="246"/>
      <c r="I168" s="246"/>
      <c r="J168" s="246"/>
    </row>
    <row r="169" spans="1:20" ht="17" customHeight="1">
      <c r="A169" s="333"/>
      <c r="B169" s="460" t="s">
        <v>507</v>
      </c>
      <c r="C169" s="460"/>
      <c r="D169" s="460"/>
      <c r="E169" s="244" t="s">
        <v>322</v>
      </c>
      <c r="F169" s="244"/>
      <c r="G169" s="335"/>
      <c r="H169" s="336"/>
      <c r="I169" s="286" t="str">
        <f>'PLEASE FILL IN HERE FIRST!!!'!B47&amp;"  "&amp;'PLEASE FILL IN HERE FIRST!!!'!B43</f>
        <v>270  US $</v>
      </c>
      <c r="J169" s="244" t="s">
        <v>264</v>
      </c>
    </row>
    <row r="170" spans="1:20" ht="15" customHeight="1">
      <c r="A170" s="333"/>
      <c r="B170" s="459" t="s">
        <v>508</v>
      </c>
      <c r="C170" s="459"/>
      <c r="D170" s="459"/>
      <c r="E170" s="511" t="s">
        <v>323</v>
      </c>
      <c r="F170" s="511"/>
      <c r="G170" s="511"/>
      <c r="H170" s="511"/>
      <c r="I170" s="511"/>
      <c r="J170" s="511"/>
    </row>
    <row r="171" spans="1:20" ht="31" customHeight="1">
      <c r="A171" s="333"/>
      <c r="B171" s="375"/>
      <c r="C171" s="375"/>
      <c r="D171" s="375"/>
      <c r="E171" s="511" t="s">
        <v>311</v>
      </c>
      <c r="F171" s="511"/>
      <c r="G171" s="511"/>
      <c r="H171" s="511"/>
      <c r="I171" s="511"/>
      <c r="J171" s="511"/>
      <c r="O171" s="541"/>
      <c r="P171" s="541"/>
      <c r="Q171" s="541"/>
      <c r="R171" s="541"/>
      <c r="S171" s="541"/>
      <c r="T171" s="541"/>
    </row>
    <row r="172" spans="1:20" ht="47" customHeight="1">
      <c r="A172" s="333"/>
      <c r="B172" s="375"/>
      <c r="C172" s="375"/>
      <c r="D172" s="375"/>
      <c r="E172" s="512" t="s">
        <v>506</v>
      </c>
      <c r="F172" s="512"/>
      <c r="G172" s="512"/>
      <c r="H172" s="512"/>
      <c r="I172" s="512"/>
      <c r="J172" s="512"/>
      <c r="O172" s="541"/>
      <c r="P172" s="541"/>
      <c r="Q172" s="541"/>
      <c r="R172" s="541"/>
      <c r="S172" s="541"/>
      <c r="T172" s="541"/>
    </row>
    <row r="173" spans="1:20" ht="15">
      <c r="A173" s="333"/>
      <c r="B173" s="375"/>
      <c r="C173" s="375"/>
      <c r="D173" s="375"/>
      <c r="E173" s="542" t="s">
        <v>372</v>
      </c>
      <c r="F173" s="542"/>
      <c r="G173" s="542"/>
      <c r="H173" s="542"/>
      <c r="I173" s="542"/>
      <c r="J173" s="542"/>
    </row>
    <row r="174" spans="1:20" ht="8" customHeight="1">
      <c r="A174" s="229"/>
      <c r="B174" s="376"/>
      <c r="C174" s="376"/>
      <c r="D174" s="376"/>
      <c r="E174" s="337"/>
      <c r="F174" s="338"/>
      <c r="G174" s="339"/>
      <c r="H174" s="339"/>
      <c r="I174" s="339"/>
      <c r="J174" s="339"/>
    </row>
    <row r="175" spans="1:20" ht="5" customHeight="1">
      <c r="A175" s="214"/>
      <c r="B175" s="214"/>
      <c r="C175" s="215"/>
      <c r="D175" s="215"/>
      <c r="E175" s="215"/>
      <c r="F175" s="215"/>
      <c r="G175" s="331"/>
      <c r="H175" s="215"/>
      <c r="I175" s="215"/>
      <c r="J175" s="215"/>
    </row>
    <row r="176" spans="1:20" ht="16">
      <c r="A176" s="221">
        <v>17</v>
      </c>
      <c r="B176" s="222" t="s">
        <v>75</v>
      </c>
      <c r="C176" s="223"/>
      <c r="D176" s="255"/>
      <c r="E176" s="537" t="s">
        <v>76</v>
      </c>
      <c r="F176" s="537"/>
      <c r="G176" s="340"/>
      <c r="H176" s="341"/>
      <c r="I176" s="332"/>
      <c r="J176" s="332"/>
    </row>
    <row r="177" spans="1:10" ht="8" customHeight="1">
      <c r="A177" s="342"/>
      <c r="B177" s="265"/>
      <c r="C177" s="283"/>
      <c r="D177" s="226"/>
      <c r="E177" s="383"/>
      <c r="F177" s="343"/>
      <c r="G177" s="344"/>
      <c r="H177" s="245"/>
      <c r="I177" s="334"/>
      <c r="J177" s="334"/>
    </row>
    <row r="178" spans="1:10" ht="15">
      <c r="A178" s="225"/>
      <c r="B178" s="285"/>
      <c r="C178" s="345"/>
      <c r="D178" s="345"/>
      <c r="E178" s="544" t="s">
        <v>499</v>
      </c>
      <c r="F178" s="544"/>
      <c r="G178" s="544"/>
      <c r="H178" s="544"/>
      <c r="I178" s="346">
        <f>'PLEASE FILL IN HERE FIRST!!!'!B45</f>
        <v>0</v>
      </c>
      <c r="J178" s="347" t="str">
        <f>'PLEASE FILL IN HERE FIRST!!!'!B43</f>
        <v>US $</v>
      </c>
    </row>
    <row r="179" spans="1:10" ht="6" customHeight="1">
      <c r="A179" s="348"/>
      <c r="B179" s="229"/>
      <c r="C179" s="230"/>
      <c r="D179" s="349"/>
      <c r="E179" s="539"/>
      <c r="F179" s="539"/>
      <c r="G179" s="350"/>
      <c r="H179" s="351"/>
      <c r="I179" s="351"/>
      <c r="J179" s="351"/>
    </row>
    <row r="180" spans="1:10" ht="5" customHeight="1"/>
    <row r="181" spans="1:10" ht="15" customHeight="1">
      <c r="A181" s="221">
        <v>18</v>
      </c>
      <c r="B181" s="222" t="s">
        <v>77</v>
      </c>
      <c r="C181" s="223"/>
      <c r="D181" s="255"/>
      <c r="E181" s="538" t="s">
        <v>324</v>
      </c>
      <c r="F181" s="538"/>
      <c r="G181" s="538"/>
      <c r="H181" s="538"/>
      <c r="I181" s="538"/>
      <c r="J181" s="538"/>
    </row>
    <row r="182" spans="1:10" ht="15" customHeight="1">
      <c r="A182" s="225"/>
      <c r="B182" s="521" t="s">
        <v>81</v>
      </c>
      <c r="C182" s="521"/>
      <c r="D182" s="227">
        <v>1</v>
      </c>
      <c r="E182" s="545"/>
      <c r="F182" s="545"/>
      <c r="G182" s="545"/>
      <c r="H182" s="545"/>
      <c r="I182" s="545"/>
      <c r="J182" s="545"/>
    </row>
    <row r="183" spans="1:10" ht="15" customHeight="1">
      <c r="A183" s="225"/>
      <c r="B183" s="521" t="s">
        <v>82</v>
      </c>
      <c r="C183" s="521"/>
      <c r="D183" s="227">
        <v>2</v>
      </c>
      <c r="E183" s="545"/>
      <c r="F183" s="545"/>
      <c r="G183" s="545"/>
      <c r="H183" s="545"/>
      <c r="I183" s="545"/>
      <c r="J183" s="545"/>
    </row>
    <row r="184" spans="1:10" ht="15" customHeight="1">
      <c r="A184" s="225"/>
      <c r="B184" s="521" t="s">
        <v>83</v>
      </c>
      <c r="C184" s="521"/>
      <c r="D184" s="227">
        <v>3</v>
      </c>
      <c r="E184" s="545"/>
      <c r="F184" s="545"/>
      <c r="G184" s="545"/>
      <c r="H184" s="545"/>
      <c r="I184" s="545"/>
      <c r="J184" s="545"/>
    </row>
    <row r="185" spans="1:10" ht="15" customHeight="1">
      <c r="A185" s="225"/>
      <c r="B185" s="521" t="s">
        <v>83</v>
      </c>
      <c r="C185" s="521"/>
      <c r="D185" s="227">
        <v>4</v>
      </c>
      <c r="E185" s="545"/>
      <c r="F185" s="545"/>
      <c r="G185" s="545"/>
      <c r="H185" s="545"/>
      <c r="I185" s="545"/>
      <c r="J185" s="545"/>
    </row>
    <row r="186" spans="1:10" ht="15" customHeight="1">
      <c r="A186" s="225"/>
      <c r="B186" s="521" t="s">
        <v>84</v>
      </c>
      <c r="C186" s="521"/>
      <c r="D186" s="227">
        <v>5</v>
      </c>
      <c r="E186" s="545"/>
      <c r="F186" s="545"/>
      <c r="G186" s="545"/>
      <c r="H186" s="545"/>
      <c r="I186" s="545"/>
      <c r="J186" s="545"/>
    </row>
    <row r="187" spans="1:10" ht="15" customHeight="1">
      <c r="A187" s="225"/>
      <c r="B187" s="521" t="s">
        <v>85</v>
      </c>
      <c r="C187" s="521"/>
      <c r="D187" s="227">
        <v>6</v>
      </c>
      <c r="E187" s="545"/>
      <c r="F187" s="545"/>
      <c r="G187" s="545"/>
      <c r="H187" s="545"/>
      <c r="I187" s="545"/>
      <c r="J187" s="545"/>
    </row>
    <row r="188" spans="1:10" ht="15" customHeight="1">
      <c r="A188" s="225"/>
      <c r="B188" s="521" t="s">
        <v>209</v>
      </c>
      <c r="C188" s="521"/>
      <c r="D188" s="227">
        <v>7</v>
      </c>
      <c r="E188" s="545"/>
      <c r="F188" s="545"/>
      <c r="G188" s="545"/>
      <c r="H188" s="545"/>
      <c r="I188" s="545"/>
      <c r="J188" s="545"/>
    </row>
    <row r="189" spans="1:10" ht="15" customHeight="1">
      <c r="A189" s="225"/>
      <c r="B189" s="533" t="s">
        <v>210</v>
      </c>
      <c r="C189" s="352"/>
      <c r="D189" s="353"/>
      <c r="E189" s="547" t="s">
        <v>325</v>
      </c>
      <c r="F189" s="548"/>
      <c r="G189" s="548"/>
      <c r="H189" s="548"/>
      <c r="I189" s="548"/>
      <c r="J189" s="548"/>
    </row>
    <row r="190" spans="1:10" ht="15" customHeight="1">
      <c r="A190" s="225"/>
      <c r="B190" s="533"/>
      <c r="C190" s="468" t="s">
        <v>211</v>
      </c>
      <c r="D190" s="468"/>
      <c r="E190" s="482"/>
      <c r="F190" s="482"/>
      <c r="G190" s="482"/>
      <c r="H190" s="482"/>
      <c r="I190" s="482"/>
      <c r="J190" s="482"/>
    </row>
    <row r="191" spans="1:10" ht="15" customHeight="1">
      <c r="A191" s="225"/>
      <c r="B191" s="354"/>
      <c r="C191" s="468"/>
      <c r="D191" s="468"/>
      <c r="E191" s="482"/>
      <c r="F191" s="482"/>
      <c r="G191" s="482"/>
      <c r="H191" s="482"/>
      <c r="I191" s="482"/>
      <c r="J191" s="482"/>
    </row>
    <row r="192" spans="1:10" ht="15" customHeight="1">
      <c r="A192" s="225"/>
      <c r="B192" s="509"/>
      <c r="C192" s="509"/>
      <c r="D192" s="509"/>
      <c r="E192" s="507" t="s">
        <v>303</v>
      </c>
      <c r="F192" s="507"/>
      <c r="G192" s="507"/>
      <c r="H192" s="507"/>
      <c r="I192" s="507"/>
      <c r="J192" s="507"/>
    </row>
    <row r="193" spans="1:10" ht="15" customHeight="1">
      <c r="A193" s="229"/>
      <c r="B193" s="510"/>
      <c r="C193" s="510"/>
      <c r="D193" s="510"/>
      <c r="E193" s="508"/>
      <c r="F193" s="508"/>
      <c r="G193" s="508"/>
      <c r="H193" s="508"/>
      <c r="I193" s="508"/>
      <c r="J193" s="508"/>
    </row>
    <row r="194" spans="1:10" ht="5" customHeight="1"/>
    <row r="195" spans="1:10" ht="13" customHeight="1">
      <c r="A195" s="221">
        <v>19</v>
      </c>
      <c r="B195" s="222" t="s">
        <v>78</v>
      </c>
      <c r="C195" s="223"/>
      <c r="D195" s="255"/>
      <c r="E195" s="522" t="s">
        <v>509</v>
      </c>
      <c r="F195" s="522"/>
      <c r="G195" s="522"/>
      <c r="H195" s="522"/>
      <c r="I195" s="522"/>
      <c r="J195" s="522"/>
    </row>
    <row r="196" spans="1:10" ht="13" customHeight="1">
      <c r="A196" s="225"/>
      <c r="B196" s="225"/>
      <c r="C196" s="226"/>
      <c r="D196" s="226"/>
      <c r="E196" s="513"/>
      <c r="F196" s="513"/>
      <c r="G196" s="513"/>
      <c r="H196" s="513"/>
      <c r="I196" s="513"/>
      <c r="J196" s="513"/>
    </row>
    <row r="197" spans="1:10" ht="13" customHeight="1">
      <c r="A197" s="229"/>
      <c r="B197" s="229"/>
      <c r="C197" s="230"/>
      <c r="D197" s="230"/>
      <c r="E197" s="549"/>
      <c r="F197" s="549"/>
      <c r="G197" s="549"/>
      <c r="H197" s="549"/>
      <c r="I197" s="549"/>
      <c r="J197" s="549"/>
    </row>
    <row r="198" spans="1:10" ht="5" customHeight="1"/>
    <row r="199" spans="1:10" ht="15" customHeight="1">
      <c r="A199" s="221">
        <v>20</v>
      </c>
      <c r="B199" s="222" t="s">
        <v>155</v>
      </c>
      <c r="C199" s="223"/>
      <c r="D199" s="255"/>
      <c r="E199" s="523" t="s">
        <v>389</v>
      </c>
      <c r="F199" s="523"/>
      <c r="G199" s="523"/>
      <c r="H199" s="523"/>
      <c r="I199" s="523"/>
      <c r="J199" s="523"/>
    </row>
    <row r="200" spans="1:10" ht="15" customHeight="1">
      <c r="A200" s="225"/>
      <c r="B200" s="225"/>
      <c r="C200" s="226"/>
      <c r="D200" s="226"/>
      <c r="E200" s="524"/>
      <c r="F200" s="524"/>
      <c r="G200" s="524"/>
      <c r="H200" s="524"/>
      <c r="I200" s="524"/>
      <c r="J200" s="524"/>
    </row>
    <row r="201" spans="1:10" ht="15" customHeight="1">
      <c r="A201" s="225"/>
      <c r="B201" s="225"/>
      <c r="C201" s="226"/>
      <c r="D201" s="226"/>
      <c r="E201" s="524"/>
      <c r="F201" s="524"/>
      <c r="G201" s="524"/>
      <c r="H201" s="524"/>
      <c r="I201" s="524"/>
      <c r="J201" s="524"/>
    </row>
    <row r="202" spans="1:10" ht="15" customHeight="1">
      <c r="A202" s="225"/>
      <c r="B202" s="225"/>
      <c r="C202" s="226"/>
      <c r="D202" s="226"/>
      <c r="E202" s="524"/>
      <c r="F202" s="524"/>
      <c r="G202" s="524"/>
      <c r="H202" s="524"/>
      <c r="I202" s="524"/>
      <c r="J202" s="524"/>
    </row>
    <row r="203" spans="1:10" ht="15" customHeight="1">
      <c r="A203" s="225"/>
      <c r="B203" s="225"/>
      <c r="C203" s="226"/>
      <c r="D203" s="226"/>
      <c r="E203" s="524"/>
      <c r="F203" s="524"/>
      <c r="G203" s="524"/>
      <c r="H203" s="524"/>
      <c r="I203" s="524"/>
      <c r="J203" s="524"/>
    </row>
    <row r="204" spans="1:10" ht="15" customHeight="1">
      <c r="A204" s="225"/>
      <c r="B204" s="225"/>
      <c r="C204" s="226"/>
      <c r="D204" s="226"/>
      <c r="E204" s="524"/>
      <c r="F204" s="524"/>
      <c r="G204" s="524"/>
      <c r="H204" s="524"/>
      <c r="I204" s="524"/>
      <c r="J204" s="524"/>
    </row>
    <row r="205" spans="1:10" ht="4" customHeight="1">
      <c r="A205" s="225"/>
      <c r="B205" s="225"/>
      <c r="C205" s="226"/>
      <c r="D205" s="226"/>
      <c r="E205" s="524"/>
      <c r="F205" s="524"/>
      <c r="G205" s="524"/>
      <c r="H205" s="524"/>
      <c r="I205" s="524"/>
      <c r="J205" s="524"/>
    </row>
    <row r="206" spans="1:10" ht="15" customHeight="1">
      <c r="A206" s="225"/>
      <c r="B206" s="225"/>
      <c r="C206" s="226"/>
      <c r="D206" s="226"/>
      <c r="E206" s="524" t="s">
        <v>393</v>
      </c>
      <c r="F206" s="524"/>
      <c r="G206" s="524"/>
      <c r="H206" s="524"/>
      <c r="I206" s="524"/>
      <c r="J206" s="524"/>
    </row>
    <row r="207" spans="1:10" ht="15" customHeight="1">
      <c r="A207" s="225"/>
      <c r="B207" s="225"/>
      <c r="C207" s="226"/>
      <c r="D207" s="226"/>
      <c r="E207" s="524"/>
      <c r="F207" s="524"/>
      <c r="G207" s="524"/>
      <c r="H207" s="524"/>
      <c r="I207" s="524"/>
      <c r="J207" s="524"/>
    </row>
    <row r="208" spans="1:10" ht="15" customHeight="1">
      <c r="A208" s="225"/>
      <c r="B208" s="225"/>
      <c r="C208" s="226"/>
      <c r="D208" s="226"/>
      <c r="E208" s="524" t="s">
        <v>395</v>
      </c>
      <c r="F208" s="524"/>
      <c r="G208" s="527" t="s">
        <v>394</v>
      </c>
      <c r="H208" s="524"/>
      <c r="I208" s="524" t="s">
        <v>396</v>
      </c>
      <c r="J208" s="524"/>
    </row>
    <row r="209" spans="1:10" ht="15" customHeight="1">
      <c r="A209" s="355"/>
      <c r="B209" s="355"/>
      <c r="C209" s="356"/>
      <c r="D209" s="356"/>
      <c r="E209" s="528" t="s">
        <v>397</v>
      </c>
      <c r="F209" s="528"/>
      <c r="G209" s="528"/>
      <c r="H209" s="528"/>
      <c r="I209" s="528"/>
      <c r="J209" s="528"/>
    </row>
    <row r="210" spans="1:10" ht="5" customHeight="1">
      <c r="A210" s="214"/>
      <c r="B210" s="214"/>
      <c r="C210" s="215"/>
      <c r="D210" s="215"/>
      <c r="E210" s="357"/>
      <c r="F210" s="357"/>
      <c r="G210" s="357"/>
      <c r="H210" s="357"/>
      <c r="I210" s="357"/>
      <c r="J210" s="357"/>
    </row>
    <row r="211" spans="1:10" ht="13" customHeight="1">
      <c r="A211" s="221">
        <v>21</v>
      </c>
      <c r="B211" s="222" t="s">
        <v>162</v>
      </c>
      <c r="C211" s="255"/>
      <c r="D211" s="255"/>
      <c r="E211" s="523" t="s">
        <v>163</v>
      </c>
      <c r="F211" s="523"/>
      <c r="G211" s="523"/>
      <c r="H211" s="523"/>
      <c r="I211" s="523"/>
      <c r="J211" s="523"/>
    </row>
    <row r="212" spans="1:10" ht="13" customHeight="1">
      <c r="A212" s="225"/>
      <c r="B212" s="225"/>
      <c r="C212" s="226"/>
      <c r="D212" s="226"/>
      <c r="E212" s="524"/>
      <c r="F212" s="524"/>
      <c r="G212" s="524"/>
      <c r="H212" s="524"/>
      <c r="I212" s="524"/>
      <c r="J212" s="524"/>
    </row>
    <row r="213" spans="1:10" ht="13" customHeight="1">
      <c r="A213" s="225"/>
      <c r="B213" s="225"/>
      <c r="C213" s="226"/>
      <c r="D213" s="226"/>
      <c r="E213" s="524"/>
      <c r="F213" s="524"/>
      <c r="G213" s="524"/>
      <c r="H213" s="524"/>
      <c r="I213" s="524"/>
      <c r="J213" s="524"/>
    </row>
    <row r="214" spans="1:10" ht="13" customHeight="1">
      <c r="A214" s="229"/>
      <c r="B214" s="229"/>
      <c r="C214" s="230"/>
      <c r="D214" s="230"/>
      <c r="E214" s="525"/>
      <c r="F214" s="525"/>
      <c r="G214" s="525"/>
      <c r="H214" s="525"/>
      <c r="I214" s="525"/>
      <c r="J214" s="525"/>
    </row>
    <row r="215" spans="1:10" ht="5" customHeight="1">
      <c r="A215" s="214"/>
      <c r="B215" s="214"/>
      <c r="C215" s="215"/>
      <c r="D215" s="215"/>
      <c r="E215" s="358"/>
      <c r="F215" s="358"/>
      <c r="G215" s="358"/>
      <c r="H215" s="358"/>
      <c r="I215" s="358"/>
      <c r="J215" s="358"/>
    </row>
    <row r="216" spans="1:10" ht="13" customHeight="1">
      <c r="A216" s="221">
        <v>22</v>
      </c>
      <c r="B216" s="222" t="s">
        <v>297</v>
      </c>
      <c r="C216" s="255"/>
      <c r="D216" s="255"/>
      <c r="E216" s="523" t="s">
        <v>298</v>
      </c>
      <c r="F216" s="523"/>
      <c r="G216" s="523"/>
      <c r="H216" s="523"/>
      <c r="I216" s="523"/>
      <c r="J216" s="523"/>
    </row>
    <row r="217" spans="1:10" ht="17" customHeight="1">
      <c r="A217" s="229"/>
      <c r="B217" s="229"/>
      <c r="C217" s="230"/>
      <c r="D217" s="230"/>
      <c r="E217" s="525"/>
      <c r="F217" s="525"/>
      <c r="G217" s="525"/>
      <c r="H217" s="525"/>
      <c r="I217" s="525"/>
      <c r="J217" s="525"/>
    </row>
    <row r="218" spans="1:10" ht="5" customHeight="1">
      <c r="A218" s="214"/>
      <c r="B218" s="214"/>
      <c r="C218" s="215"/>
      <c r="D218" s="215"/>
      <c r="E218" s="215"/>
      <c r="F218" s="215"/>
      <c r="G218" s="215"/>
      <c r="H218" s="215"/>
      <c r="I218" s="215"/>
      <c r="J218" s="215"/>
    </row>
    <row r="219" spans="1:10" ht="15" customHeight="1">
      <c r="A219" s="221">
        <v>23</v>
      </c>
      <c r="B219" s="222" t="s">
        <v>190</v>
      </c>
      <c r="C219" s="359"/>
      <c r="D219" s="360"/>
      <c r="E219" s="522" t="s">
        <v>500</v>
      </c>
      <c r="F219" s="522"/>
      <c r="G219" s="522"/>
      <c r="H219" s="522"/>
      <c r="I219" s="522"/>
      <c r="J219" s="361" t="e">
        <f>INDEX(#REF!,MATCH('PLEASE FILL IN HERE FIRST!!!'!B7,#REF!,0))</f>
        <v>#REF!</v>
      </c>
    </row>
    <row r="220" spans="1:10" ht="15" customHeight="1">
      <c r="A220" s="225"/>
      <c r="B220" s="294"/>
      <c r="C220" s="362"/>
      <c r="D220" s="362"/>
      <c r="E220" s="513" t="s">
        <v>510</v>
      </c>
      <c r="F220" s="513"/>
      <c r="G220" s="513"/>
      <c r="H220" s="513"/>
      <c r="I220" s="513"/>
      <c r="J220" s="513"/>
    </row>
    <row r="221" spans="1:10" ht="15" customHeight="1">
      <c r="A221" s="225"/>
      <c r="B221" s="294"/>
      <c r="C221" s="362"/>
      <c r="D221" s="362"/>
      <c r="E221" s="513" t="s">
        <v>511</v>
      </c>
      <c r="F221" s="513"/>
      <c r="G221" s="513"/>
      <c r="H221" s="513"/>
      <c r="I221" s="513"/>
      <c r="J221" s="513"/>
    </row>
    <row r="222" spans="1:10" ht="15" customHeight="1">
      <c r="A222" s="294"/>
      <c r="B222" s="294"/>
      <c r="C222" s="362"/>
      <c r="D222" s="362"/>
      <c r="E222" s="520" t="s">
        <v>512</v>
      </c>
      <c r="F222" s="520"/>
      <c r="G222" s="520"/>
      <c r="H222" s="520"/>
      <c r="I222" s="520"/>
      <c r="J222" s="520"/>
    </row>
    <row r="223" spans="1:10" ht="12" customHeight="1">
      <c r="A223" s="294"/>
      <c r="B223" s="294"/>
      <c r="C223" s="362"/>
      <c r="D223" s="362"/>
      <c r="E223" s="520" t="s">
        <v>513</v>
      </c>
      <c r="F223" s="520"/>
      <c r="G223" s="520"/>
      <c r="H223" s="520"/>
      <c r="I223" s="520"/>
      <c r="J223" s="520"/>
    </row>
    <row r="224" spans="1:10" ht="96" customHeight="1">
      <c r="A224" s="294"/>
      <c r="B224" s="294"/>
      <c r="C224" s="362"/>
      <c r="D224" s="362"/>
      <c r="E224" s="520" t="s">
        <v>514</v>
      </c>
      <c r="F224" s="520"/>
      <c r="G224" s="520"/>
      <c r="H224" s="520"/>
      <c r="I224" s="520"/>
      <c r="J224" s="520"/>
    </row>
    <row r="225" spans="1:11" ht="15" customHeight="1">
      <c r="A225" s="294"/>
      <c r="B225" s="294"/>
      <c r="C225" s="362"/>
      <c r="D225" s="362"/>
      <c r="E225" s="520" t="s">
        <v>515</v>
      </c>
      <c r="F225" s="520"/>
      <c r="G225" s="520"/>
      <c r="H225" s="520"/>
      <c r="I225" s="520"/>
      <c r="J225" s="520"/>
    </row>
    <row r="226" spans="1:11" ht="46" customHeight="1">
      <c r="A226" s="294"/>
      <c r="B226" s="294"/>
      <c r="C226" s="362"/>
      <c r="D226" s="362"/>
      <c r="E226" s="520" t="s">
        <v>516</v>
      </c>
      <c r="F226" s="520"/>
      <c r="G226" s="520"/>
      <c r="H226" s="520"/>
      <c r="I226" s="520"/>
      <c r="J226" s="520"/>
    </row>
    <row r="227" spans="1:11" ht="29" customHeight="1">
      <c r="A227" s="294"/>
      <c r="B227" s="294"/>
      <c r="C227" s="362"/>
      <c r="D227" s="362"/>
      <c r="E227" s="520" t="s">
        <v>517</v>
      </c>
      <c r="F227" s="520"/>
      <c r="G227" s="520"/>
      <c r="H227" s="520"/>
      <c r="I227" s="520"/>
      <c r="J227" s="520"/>
    </row>
    <row r="228" spans="1:11" ht="15" customHeight="1">
      <c r="A228" s="294"/>
      <c r="B228" s="294"/>
      <c r="C228" s="362"/>
      <c r="D228" s="362"/>
      <c r="E228" s="526" t="s">
        <v>518</v>
      </c>
      <c r="F228" s="526"/>
      <c r="G228" s="526"/>
      <c r="H228" s="526"/>
      <c r="I228" s="526"/>
      <c r="J228" s="526"/>
    </row>
    <row r="229" spans="1:11" ht="4" customHeight="1">
      <c r="A229" s="294"/>
      <c r="B229" s="294"/>
      <c r="C229" s="362"/>
      <c r="D229" s="362"/>
      <c r="E229" s="526"/>
      <c r="F229" s="526"/>
      <c r="G229" s="526"/>
      <c r="H229" s="526"/>
      <c r="I229" s="526"/>
      <c r="J229" s="526"/>
    </row>
    <row r="230" spans="1:11" ht="12" customHeight="1">
      <c r="A230" s="363"/>
      <c r="B230" s="363"/>
      <c r="C230" s="364"/>
      <c r="D230" s="364"/>
      <c r="E230" s="519" t="s">
        <v>519</v>
      </c>
      <c r="F230" s="519"/>
      <c r="G230" s="519"/>
      <c r="H230" s="519"/>
      <c r="I230" s="519"/>
      <c r="J230" s="519"/>
    </row>
    <row r="231" spans="1:11" ht="16.5" customHeight="1">
      <c r="A231" s="546"/>
      <c r="B231" s="546"/>
      <c r="C231" s="546"/>
      <c r="D231" s="546"/>
      <c r="E231" s="546"/>
      <c r="F231" s="546"/>
      <c r="G231" s="546"/>
      <c r="H231" s="546"/>
      <c r="I231" s="546"/>
      <c r="J231" s="546"/>
    </row>
    <row r="232" spans="1:11">
      <c r="A232" s="546"/>
      <c r="B232" s="546"/>
      <c r="C232" s="546"/>
      <c r="D232" s="546"/>
      <c r="E232" s="546"/>
      <c r="F232" s="546"/>
      <c r="G232" s="546"/>
      <c r="H232" s="546"/>
      <c r="I232" s="546"/>
      <c r="J232" s="546"/>
    </row>
    <row r="233" spans="1:11">
      <c r="A233" s="546"/>
      <c r="B233" s="546"/>
      <c r="C233" s="546"/>
      <c r="D233" s="546"/>
      <c r="E233" s="546"/>
      <c r="F233" s="546"/>
      <c r="G233" s="546"/>
      <c r="H233" s="546"/>
      <c r="I233" s="546"/>
      <c r="J233" s="546"/>
    </row>
    <row r="234" spans="1:11">
      <c r="A234" s="546"/>
      <c r="B234" s="546"/>
      <c r="C234" s="546"/>
      <c r="D234" s="546"/>
      <c r="E234" s="546"/>
      <c r="F234" s="546"/>
      <c r="G234" s="546"/>
      <c r="H234" s="546"/>
      <c r="I234" s="546"/>
      <c r="J234" s="546"/>
    </row>
    <row r="235" spans="1:11">
      <c r="A235" s="546"/>
      <c r="B235" s="546"/>
      <c r="C235" s="546"/>
      <c r="D235" s="546"/>
      <c r="E235" s="546"/>
      <c r="F235" s="546"/>
      <c r="G235" s="546"/>
      <c r="H235" s="546"/>
      <c r="I235" s="546"/>
      <c r="J235" s="546"/>
    </row>
    <row r="237" spans="1:11">
      <c r="F237" s="540"/>
      <c r="G237" s="540"/>
      <c r="H237" s="540"/>
      <c r="I237" s="540"/>
      <c r="J237" s="540"/>
      <c r="K237" s="540"/>
    </row>
    <row r="238" spans="1:11">
      <c r="F238" s="540"/>
      <c r="G238" s="540"/>
      <c r="H238" s="540"/>
      <c r="I238" s="540"/>
      <c r="J238" s="540"/>
      <c r="K238" s="540"/>
    </row>
    <row r="239" spans="1:11">
      <c r="F239" s="540"/>
      <c r="G239" s="540"/>
      <c r="H239" s="540"/>
      <c r="I239" s="540"/>
      <c r="J239" s="540"/>
      <c r="K239" s="540"/>
    </row>
    <row r="240" spans="1:11">
      <c r="F240" s="540"/>
      <c r="G240" s="540"/>
      <c r="H240" s="540"/>
      <c r="I240" s="540"/>
      <c r="J240" s="540"/>
      <c r="K240" s="540"/>
    </row>
    <row r="241" spans="6:11">
      <c r="F241" s="540"/>
      <c r="G241" s="540"/>
      <c r="H241" s="540"/>
      <c r="I241" s="540"/>
      <c r="J241" s="540"/>
      <c r="K241" s="540"/>
    </row>
  </sheetData>
  <sheetProtection selectLockedCells="1"/>
  <mergeCells count="170">
    <mergeCell ref="K237:K241"/>
    <mergeCell ref="O171:T171"/>
    <mergeCell ref="O172:T172"/>
    <mergeCell ref="E173:J173"/>
    <mergeCell ref="E155:F155"/>
    <mergeCell ref="E178:H178"/>
    <mergeCell ref="F237:F241"/>
    <mergeCell ref="G237:G241"/>
    <mergeCell ref="H237:H241"/>
    <mergeCell ref="I237:I241"/>
    <mergeCell ref="J237:J241"/>
    <mergeCell ref="E216:J217"/>
    <mergeCell ref="E182:J182"/>
    <mergeCell ref="E183:J183"/>
    <mergeCell ref="E184:J184"/>
    <mergeCell ref="E185:J185"/>
    <mergeCell ref="E186:J186"/>
    <mergeCell ref="E187:J187"/>
    <mergeCell ref="E188:J188"/>
    <mergeCell ref="A231:J235"/>
    <mergeCell ref="E189:J189"/>
    <mergeCell ref="E195:J197"/>
    <mergeCell ref="B188:C188"/>
    <mergeCell ref="E199:J205"/>
    <mergeCell ref="A2:J2"/>
    <mergeCell ref="A3:J3"/>
    <mergeCell ref="A6:J6"/>
    <mergeCell ref="E22:J22"/>
    <mergeCell ref="E21:J21"/>
    <mergeCell ref="E16:J16"/>
    <mergeCell ref="E17:J17"/>
    <mergeCell ref="B4:J4"/>
    <mergeCell ref="C190:D191"/>
    <mergeCell ref="E190:J191"/>
    <mergeCell ref="B189:B190"/>
    <mergeCell ref="A162:D162"/>
    <mergeCell ref="H162:J162"/>
    <mergeCell ref="A46:C47"/>
    <mergeCell ref="E123:J123"/>
    <mergeCell ref="E124:J124"/>
    <mergeCell ref="E122:J122"/>
    <mergeCell ref="E85:J85"/>
    <mergeCell ref="E120:J120"/>
    <mergeCell ref="F140:J141"/>
    <mergeCell ref="E176:F176"/>
    <mergeCell ref="E181:J181"/>
    <mergeCell ref="E179:F179"/>
    <mergeCell ref="E24:J24"/>
    <mergeCell ref="E8:J8"/>
    <mergeCell ref="E10:J10"/>
    <mergeCell ref="E9:J9"/>
    <mergeCell ref="E18:J18"/>
    <mergeCell ref="E19:J19"/>
    <mergeCell ref="E11:J11"/>
    <mergeCell ref="E12:J12"/>
    <mergeCell ref="E14:J14"/>
    <mergeCell ref="E13:J13"/>
    <mergeCell ref="E230:J230"/>
    <mergeCell ref="E222:J222"/>
    <mergeCell ref="B182:C182"/>
    <mergeCell ref="B183:C183"/>
    <mergeCell ref="B184:C184"/>
    <mergeCell ref="B185:C185"/>
    <mergeCell ref="B186:C186"/>
    <mergeCell ref="B187:C187"/>
    <mergeCell ref="E219:I219"/>
    <mergeCell ref="E211:J214"/>
    <mergeCell ref="E224:J224"/>
    <mergeCell ref="E225:J225"/>
    <mergeCell ref="E228:J228"/>
    <mergeCell ref="E206:J207"/>
    <mergeCell ref="E208:F208"/>
    <mergeCell ref="G208:H208"/>
    <mergeCell ref="I208:J208"/>
    <mergeCell ref="E209:J209"/>
    <mergeCell ref="E229:J229"/>
    <mergeCell ref="E226:J226"/>
    <mergeCell ref="E227:J227"/>
    <mergeCell ref="E221:J221"/>
    <mergeCell ref="E223:J223"/>
    <mergeCell ref="E23:J23"/>
    <mergeCell ref="E192:J193"/>
    <mergeCell ref="B192:D193"/>
    <mergeCell ref="E170:J170"/>
    <mergeCell ref="E172:J172"/>
    <mergeCell ref="E171:J171"/>
    <mergeCell ref="E220:J220"/>
    <mergeCell ref="D77:D78"/>
    <mergeCell ref="E31:J31"/>
    <mergeCell ref="E111:J111"/>
    <mergeCell ref="E112:J112"/>
    <mergeCell ref="E113:J113"/>
    <mergeCell ref="E106:J106"/>
    <mergeCell ref="E107:J107"/>
    <mergeCell ref="E76:J76"/>
    <mergeCell ref="E74:J74"/>
    <mergeCell ref="E104:J104"/>
    <mergeCell ref="E78:H78"/>
    <mergeCell ref="E89:J89"/>
    <mergeCell ref="E84:J84"/>
    <mergeCell ref="E79:J83"/>
    <mergeCell ref="E90:G90"/>
    <mergeCell ref="E86:J86"/>
    <mergeCell ref="E87:J87"/>
    <mergeCell ref="E91:G91"/>
    <mergeCell ref="E62:J62"/>
    <mergeCell ref="E73:J73"/>
    <mergeCell ref="F65:G65"/>
    <mergeCell ref="E26:J26"/>
    <mergeCell ref="E27:J27"/>
    <mergeCell ref="E33:J33"/>
    <mergeCell ref="E44:F44"/>
    <mergeCell ref="E49:F49"/>
    <mergeCell ref="H49:J50"/>
    <mergeCell ref="F61:J61"/>
    <mergeCell ref="A48:C50"/>
    <mergeCell ref="E75:J75"/>
    <mergeCell ref="F64:G64"/>
    <mergeCell ref="F67:G67"/>
    <mergeCell ref="E51:J51"/>
    <mergeCell ref="C64:D64"/>
    <mergeCell ref="E29:J29"/>
    <mergeCell ref="E38:J38"/>
    <mergeCell ref="E42:J42"/>
    <mergeCell ref="E46:F46"/>
    <mergeCell ref="E40:J40"/>
    <mergeCell ref="E48:F48"/>
    <mergeCell ref="E32:J32"/>
    <mergeCell ref="E37:J37"/>
    <mergeCell ref="E39:J39"/>
    <mergeCell ref="E41:J41"/>
    <mergeCell ref="G55:J55"/>
    <mergeCell ref="E50:F50"/>
    <mergeCell ref="F58:J58"/>
    <mergeCell ref="E72:J72"/>
    <mergeCell ref="A7:J7"/>
    <mergeCell ref="E92:J92"/>
    <mergeCell ref="E94:K94"/>
    <mergeCell ref="E95:K95"/>
    <mergeCell ref="E129:J129"/>
    <mergeCell ref="E130:J130"/>
    <mergeCell ref="E131:J131"/>
    <mergeCell ref="E140:E141"/>
    <mergeCell ref="E96:J100"/>
    <mergeCell ref="C96:D100"/>
    <mergeCell ref="C132:D136"/>
    <mergeCell ref="E132:J136"/>
    <mergeCell ref="E121:J121"/>
    <mergeCell ref="F66:G66"/>
    <mergeCell ref="E45:F45"/>
    <mergeCell ref="E88:J88"/>
    <mergeCell ref="E28:J28"/>
    <mergeCell ref="E36:J36"/>
    <mergeCell ref="E34:J34"/>
    <mergeCell ref="E105:J105"/>
    <mergeCell ref="C79:D83"/>
    <mergeCell ref="E47:F47"/>
    <mergeCell ref="E102:J102"/>
    <mergeCell ref="E103:J103"/>
    <mergeCell ref="B170:D170"/>
    <mergeCell ref="B169:D169"/>
    <mergeCell ref="C114:D118"/>
    <mergeCell ref="E114:J118"/>
    <mergeCell ref="G166:H166"/>
    <mergeCell ref="E148:J152"/>
    <mergeCell ref="C148:D152"/>
    <mergeCell ref="F138:J138"/>
    <mergeCell ref="E156:F156"/>
    <mergeCell ref="F157:J157"/>
    <mergeCell ref="E125:J125"/>
  </mergeCells>
  <phoneticPr fontId="10" type="noConversion"/>
  <conditionalFormatting sqref="E48:F50">
    <cfRule type="notContainsBlanks" dxfId="45" priority="50">
      <formula>LEN(TRIM(E48))&gt;0</formula>
    </cfRule>
  </conditionalFormatting>
  <conditionalFormatting sqref="J47">
    <cfRule type="expression" dxfId="44" priority="62">
      <formula>$H$44="For Super Series U21 Singles are OPTIONAL. Do you want to have U21 Singles Events for your tournament?"</formula>
    </cfRule>
  </conditionalFormatting>
  <conditionalFormatting sqref="G48:G50">
    <cfRule type="containsText" dxfId="43" priority="18" operator="containsText" text="No">
      <formula>NOT(ISERROR(SEARCH("No",G48)))</formula>
    </cfRule>
  </conditionalFormatting>
  <conditionalFormatting sqref="H49">
    <cfRule type="expression" dxfId="42" priority="14">
      <formula>$G$49="no"</formula>
    </cfRule>
  </conditionalFormatting>
  <conditionalFormatting sqref="E8:J14 E16:J19 E21:J24 E26:J29 E36:J42 G57 I57 F58:J59 E64:G65 J64 F67:H67 G70">
    <cfRule type="notContainsBlanks" dxfId="41" priority="13">
      <formula>LEN(TRIM(E8))&gt;0</formula>
    </cfRule>
  </conditionalFormatting>
  <conditionalFormatting sqref="E84:J89">
    <cfRule type="notContainsBlanks" dxfId="40" priority="12">
      <formula>LEN(TRIM(E84))&gt;0</formula>
    </cfRule>
  </conditionalFormatting>
  <conditionalFormatting sqref="H90:H91">
    <cfRule type="notContainsBlanks" dxfId="39" priority="11">
      <formula>LEN(TRIM(H90))&gt;0</formula>
    </cfRule>
  </conditionalFormatting>
  <conditionalFormatting sqref="F138:J138 F140:J141 E155:F156 F157:J157 H155:H156 J155:J156 E182:J188 E190:J191 G163:G164">
    <cfRule type="notContainsBlanks" dxfId="38" priority="10">
      <formula>LEN(TRIM(E138))&gt;0</formula>
    </cfRule>
  </conditionalFormatting>
  <conditionalFormatting sqref="E79:J89 H90:H91 E96:J100 E102:J107 H108:H109 E114:J118 E120:J125 H126:H127 E132:J136 F138:J138">
    <cfRule type="notContainsBlanks" dxfId="37" priority="9">
      <formula>LEN(TRIM(E79))&gt;0</formula>
    </cfRule>
  </conditionalFormatting>
  <conditionalFormatting sqref="E50:G50 E49:F49">
    <cfRule type="expression" dxfId="36" priority="6">
      <formula>$E$50=0</formula>
    </cfRule>
  </conditionalFormatting>
  <conditionalFormatting sqref="E51:J51">
    <cfRule type="expression" dxfId="35" priority="5">
      <formula>IF($G$49," ")</formula>
    </cfRule>
  </conditionalFormatting>
  <conditionalFormatting sqref="E49:F49">
    <cfRule type="expression" dxfId="34" priority="4">
      <formula>$E$50=0</formula>
    </cfRule>
  </conditionalFormatting>
  <conditionalFormatting sqref="G49">
    <cfRule type="expression" dxfId="33" priority="3">
      <formula>$E$50=0</formula>
    </cfRule>
  </conditionalFormatting>
  <conditionalFormatting sqref="H69">
    <cfRule type="notContainsBlanks" dxfId="32" priority="2">
      <formula>LEN(TRIM(H69))&gt;0</formula>
    </cfRule>
  </conditionalFormatting>
  <conditionalFormatting sqref="G60 I60 F61:J61">
    <cfRule type="notContainsBlanks" dxfId="31" priority="1">
      <formula>LEN(TRIM(F60))&gt;0</formula>
    </cfRule>
  </conditionalFormatting>
  <dataValidations xWindow="517" yWindow="635" count="10">
    <dataValidation type="list" allowBlank="1" showInputMessage="1" showErrorMessage="1" promptTitle="Time" prompt="Click the arrow and select the time" sqref="H155:H156 J155:J156 I57 I60" xr:uid="{00000000-0002-0000-0200-000000000000}">
      <formula1>hours</formula1>
    </dataValidation>
    <dataValidation type="list" allowBlank="1" showInputMessage="1" showErrorMessage="1" promptTitle="Currency" prompt="Select in the list" sqref="I126:I127 I90:I91"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5" xr:uid="{00000000-0002-0000-0200-000002000000}">
      <formula1>nb_tables</formula1>
    </dataValidation>
    <dataValidation type="list" allowBlank="1" showInputMessage="1" showErrorMessage="1" errorTitle="You didn't find it ?" error="Please inform us by e-mail." promptTitle="Brand name" prompt="Select the manufacturer in the list" sqref="F64:G65" xr:uid="{00000000-0002-0000-0200-000003000000}">
      <formula1>Tables</formula1>
    </dataValidation>
    <dataValidation allowBlank="1" showInputMessage="1" showErrorMessage="1" errorTitle="You didn't find it ?" error="Send an email to cv@tmsin.com with the number of tables you will use" sqref="E66" xr:uid="{00000000-0002-0000-0200-000004000000}"/>
    <dataValidation type="list" allowBlank="1" showInputMessage="1" showErrorMessage="1" promptTitle="Floor" prompt="Please select the floor mats from the list." sqref="F67:G67" xr:uid="{00000000-0002-0000-0200-000005000000}">
      <formula1>Sports_Floor</formula1>
    </dataValidation>
    <dataValidation type="list" allowBlank="1" showInputMessage="1" showErrorMessage="1" promptTitle="Balls" prompt="Please select the Balls from the list." sqref="F66:G66"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8:I109" xr:uid="{00000000-0002-0000-0200-000008000000}">
      <formula1>currency</formula1>
    </dataValidation>
    <dataValidation type="list" allowBlank="1" showInputMessage="1" showErrorMessage="1" sqref="H69" xr:uid="{9F9E5DA7-C1C1-A845-9680-00E989AD3FE5}">
      <formula1>#REF!</formula1>
    </dataValidation>
  </dataValidations>
  <hyperlinks>
    <hyperlink ref="E176" r:id="rId1" xr:uid="{00000000-0004-0000-0200-000000000000}"/>
    <hyperlink ref="F176" r:id="rId2" display="ONLINE ENTRIES ONLY" xr:uid="{00000000-0004-0000-0200-000001000000}"/>
    <hyperlink ref="G208" r:id="rId3" xr:uid="{00000000-0004-0000-0200-000004000000}"/>
    <hyperlink ref="E13" r:id="rId4" xr:uid="{2C063320-45E0-B74D-8C1E-28CB0E4A505F}"/>
  </hyperlinks>
  <printOptions horizontalCentered="1"/>
  <pageMargins left="0" right="0" top="0.39000000000000007" bottom="0.02" header="0" footer="0.2"/>
  <pageSetup paperSize="9" scale="45" fitToHeight="0" orientation="portrait" horizontalDpi="4294967292" verticalDpi="4294967292"/>
  <rowBreaks count="1" manualBreakCount="1">
    <brk id="118" max="9" man="1"/>
  </rowBreaks>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36"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7"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1"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3" id="{29CA6C93-77ED-994F-AB74-0523A15FF7EA}">
            <xm:f>'PLEASE FILL IN HERE FIRST!!!'!$B$5='PLEASE FILL IN HERE FIRST!!!'!$K$13</xm:f>
            <x14:dxf>
              <font>
                <color theme="0"/>
              </font>
              <fill>
                <patternFill patternType="solid">
                  <fgColor indexed="64"/>
                  <bgColor rgb="FFFFC000"/>
                </patternFill>
              </fill>
            </x14:dxf>
          </x14:cfRule>
          <x14:cfRule type="expression" priority="24" id="{4703DA97-B8D6-E74A-BC58-0153D65D66AD}">
            <xm:f>'PLEASE FILL IN HERE FIRST!!!'!$B$5='PLEASE FILL IN HERE FIRST!!!'!$K$11</xm:f>
            <x14:dxf>
              <font>
                <color theme="0"/>
              </font>
              <fill>
                <patternFill patternType="solid">
                  <fgColor indexed="64"/>
                  <bgColor rgb="FFC00000"/>
                </patternFill>
              </fill>
            </x14:dxf>
          </x14:cfRule>
          <x14:cfRule type="expression" priority="25" id="{8B9E5C98-8551-0744-90B6-B491D2CDC7D0}">
            <xm:f>'PLEASE FILL IN HERE FIRST!!!'!$B$5='PLEASE FILL IN HERE FIRST!!!'!$K$9</xm:f>
            <x14:dxf>
              <font>
                <color theme="0"/>
              </font>
              <fill>
                <patternFill patternType="solid">
                  <fgColor indexed="64"/>
                  <bgColor rgb="FF767171"/>
                </patternFill>
              </fill>
            </x14:dxf>
          </x14:cfRule>
          <xm:sqref>A8 A16 A21 A26 A31 A36 A44 A53 A55 A57 A64 A69 A72 A120 A138</xm:sqref>
        </x14:conditionalFormatting>
        <x14:conditionalFormatting xmlns:xm="http://schemas.microsoft.com/office/excel/2006/main">
          <x14:cfRule type="expression" priority="19" id="{D8E70F81-94E3-9649-816A-988FAFC054E7}">
            <xm:f>'PLEASE FILL IN HERE FIRST!!!'!$B$5='PLEASE FILL IN HERE FIRST!!!'!$K$9</xm:f>
            <x14:dxf>
              <font>
                <color theme="0"/>
              </font>
              <fill>
                <patternFill patternType="solid">
                  <fgColor indexed="64"/>
                  <bgColor rgb="FF767171"/>
                </patternFill>
              </fill>
            </x14:dxf>
          </x14:cfRule>
          <x14:cfRule type="expression" priority="20" id="{0E4A3F1F-899A-A743-B912-F455250CDF5F}">
            <xm:f>'PLEASE FILL IN HERE FIRST!!!'!$B$5='PLEASE FILL IN HERE FIRST!!!'!$K$11</xm:f>
            <x14:dxf>
              <font>
                <color theme="0"/>
              </font>
              <fill>
                <patternFill patternType="solid">
                  <fgColor indexed="64"/>
                  <bgColor rgb="FFC00000"/>
                </patternFill>
              </fill>
            </x14:dxf>
          </x14:cfRule>
          <x14:cfRule type="expression" priority="21" id="{97FBCCDE-5BD2-7A4C-A29C-D0B4CDCD1FEF}">
            <xm:f>'PLEASE FILL IN HERE FIRST!!!'!$B$5='PLEASE FILL IN HERE FIRST!!!'!$K$13</xm:f>
            <x14:dxf>
              <font>
                <color theme="0"/>
              </font>
              <fill>
                <patternFill patternType="solid">
                  <fgColor indexed="64"/>
                  <bgColor rgb="FFFFC000"/>
                </patternFill>
              </fill>
            </x14:dxf>
          </x14:cfRule>
          <xm:sqref>A146 A155 A159 A166 A176 A181 A195 A199 A211 A216 A219</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E64</xm:sqref>
        </x14:dataValidation>
        <x14:dataValidation type="list" allowBlank="1" showInputMessage="1" showErrorMessage="1" xr:uid="{00000000-0002-0000-0200-00000A000000}">
          <x14:formula1>
            <xm:f>Listes!$L$2:$L$53</xm:f>
          </x14:formula1>
          <xm:sqref>J64</xm:sqref>
        </x14:dataValidation>
        <x14:dataValidation type="list" allowBlank="1" showInputMessage="1" showErrorMessage="1" xr:uid="{00000000-0002-0000-0200-00000B000000}">
          <x14:formula1>
            <xm:f>INDEX(Listes!$F$2:$F$24,MATCH($F$67,Listes!$E$2:$E$24,0))</xm:f>
          </x14:formula1>
          <xm:sqref>H67</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5" customWidth="1"/>
    <col min="8" max="8" width="11.83203125" customWidth="1"/>
    <col min="9" max="9" width="8.6640625" customWidth="1"/>
    <col min="10" max="10" width="8.33203125" style="75" customWidth="1"/>
  </cols>
  <sheetData>
    <row r="1" spans="1:10" s="67" customFormat="1" ht="39" customHeight="1">
      <c r="A1" s="574">
        <f>'PLEASE FILL IN HERE FIRST!!!'!B3</f>
        <v>0</v>
      </c>
      <c r="B1" s="574"/>
      <c r="C1" s="574"/>
      <c r="D1" s="574"/>
      <c r="E1" s="574"/>
      <c r="F1" s="574"/>
      <c r="G1" s="574"/>
      <c r="H1" s="574"/>
      <c r="I1" s="574"/>
      <c r="J1" s="574"/>
    </row>
    <row r="2" spans="1:10" s="67" customFormat="1" ht="39" customHeight="1">
      <c r="A2" s="574" t="s">
        <v>188</v>
      </c>
      <c r="B2" s="574"/>
      <c r="C2" s="574"/>
      <c r="D2" s="574"/>
      <c r="E2" s="574"/>
      <c r="F2" s="574"/>
      <c r="G2" s="574"/>
      <c r="H2" s="574"/>
      <c r="I2" s="574"/>
      <c r="J2" s="574"/>
    </row>
    <row r="3" spans="1:10" ht="16">
      <c r="A3" s="579" t="str">
        <f>'PLEASE FILL IN HERE FIRST!!!'!B5</f>
        <v>WORLD TEAM QUALIFICATION TOURNAMENT</v>
      </c>
      <c r="B3" s="579"/>
      <c r="C3" s="579"/>
      <c r="D3" s="579"/>
      <c r="E3" s="579"/>
      <c r="F3" s="579"/>
      <c r="G3" s="579"/>
      <c r="H3" s="579"/>
      <c r="I3" s="579"/>
      <c r="J3" s="82"/>
    </row>
    <row r="4" spans="1:10" ht="16">
      <c r="A4" s="580" t="str">
        <f>'PLEASE FILL IN HERE FIRST!!!'!B7</f>
        <v>Doha (QAT)</v>
      </c>
      <c r="B4" s="580"/>
      <c r="C4" s="580"/>
      <c r="D4" s="580"/>
      <c r="E4" s="580"/>
      <c r="F4" s="580"/>
      <c r="G4" s="580"/>
      <c r="H4" s="580"/>
      <c r="I4" s="580"/>
      <c r="J4" s="82"/>
    </row>
    <row r="5" spans="1:10" ht="16">
      <c r="A5" s="166"/>
      <c r="B5" s="166"/>
      <c r="C5" s="166"/>
      <c r="D5" s="167" t="e">
        <f>'PLEASE FILL IN HERE FIRST!!!'!B9</f>
        <v>#REF!</v>
      </c>
      <c r="E5" s="168" t="s">
        <v>108</v>
      </c>
      <c r="F5" s="575" t="e">
        <f>'PLEASE FILL IN HERE FIRST!!!'!D9</f>
        <v>#REF!</v>
      </c>
      <c r="G5" s="575"/>
      <c r="H5" s="166"/>
      <c r="I5" s="166"/>
      <c r="J5" s="10"/>
    </row>
    <row r="6" spans="1:10" ht="27" customHeight="1"/>
    <row r="7" spans="1:10" ht="23">
      <c r="A7" s="149" t="s">
        <v>90</v>
      </c>
      <c r="B7" s="576"/>
      <c r="C7" s="577"/>
      <c r="D7" s="577"/>
      <c r="E7" s="577"/>
      <c r="F7" s="577"/>
      <c r="G7" s="577"/>
      <c r="H7" s="577"/>
      <c r="I7" s="578"/>
      <c r="J7" s="78"/>
    </row>
    <row r="9" spans="1:10">
      <c r="A9" s="148" t="s">
        <v>102</v>
      </c>
    </row>
    <row r="10" spans="1:10" ht="14" thickBot="1"/>
    <row r="11" spans="1:10" ht="25" customHeight="1" thickBot="1">
      <c r="B11" s="150"/>
      <c r="C11" s="148"/>
      <c r="D11" s="151" t="s">
        <v>91</v>
      </c>
    </row>
    <row r="12" spans="1:10" ht="17" thickBot="1">
      <c r="B12" s="152"/>
      <c r="C12" s="148"/>
      <c r="D12" s="151"/>
    </row>
    <row r="13" spans="1:10" ht="25" customHeight="1" thickBot="1">
      <c r="B13" s="150"/>
      <c r="C13" s="148"/>
      <c r="D13" s="151" t="s">
        <v>92</v>
      </c>
    </row>
    <row r="14" spans="1:10" ht="17" thickBot="1">
      <c r="B14" s="152"/>
      <c r="C14" s="148"/>
      <c r="D14" s="151"/>
    </row>
    <row r="15" spans="1:10" ht="24" customHeight="1" thickBot="1">
      <c r="B15" s="150"/>
      <c r="C15" s="148"/>
      <c r="D15" s="151" t="s">
        <v>93</v>
      </c>
    </row>
    <row r="16" spans="1:10" ht="17" thickBot="1">
      <c r="B16" s="152"/>
      <c r="C16" s="148"/>
      <c r="D16" s="151"/>
    </row>
    <row r="17" spans="1:10" ht="25" customHeight="1" thickBot="1">
      <c r="B17" s="150"/>
      <c r="C17" s="148"/>
      <c r="D17" s="151" t="s">
        <v>94</v>
      </c>
    </row>
    <row r="19" spans="1:10" s="75" customFormat="1">
      <c r="A19" s="572" t="s">
        <v>0</v>
      </c>
      <c r="B19" s="572"/>
      <c r="C19" s="572"/>
      <c r="D19" s="572"/>
      <c r="E19" s="572"/>
      <c r="F19" s="572"/>
      <c r="G19" s="572"/>
      <c r="H19" s="77">
        <f>'PLEASE FILL IN HERE FIRST!!!'!$B$47</f>
        <v>270</v>
      </c>
      <c r="I19" s="76" t="str">
        <f>'PLEASE FILL IN HERE FIRST!!!'!$B$43</f>
        <v>US $</v>
      </c>
      <c r="J19" s="76"/>
    </row>
    <row r="20" spans="1:10" s="75" customFormat="1">
      <c r="A20" s="573" t="s">
        <v>1</v>
      </c>
      <c r="B20" s="573"/>
      <c r="C20" s="573"/>
      <c r="D20" s="573"/>
      <c r="E20" s="573"/>
      <c r="F20" s="573"/>
      <c r="G20" s="573"/>
      <c r="H20" s="77">
        <f>'PLEASE FILL IN HERE FIRST!!!'!B49</f>
        <v>270</v>
      </c>
      <c r="I20" s="76" t="str">
        <f>'PLEASE FILL IN HERE FIRST!!!'!B43</f>
        <v>US $</v>
      </c>
      <c r="J20" s="76"/>
    </row>
    <row r="21" spans="1:10" s="75" customFormat="1"/>
    <row r="22" spans="1:10" s="75" customFormat="1">
      <c r="A22" s="153" t="s">
        <v>179</v>
      </c>
      <c r="B22" s="153"/>
      <c r="C22" s="153"/>
      <c r="D22" s="154">
        <f>'PLEASE FILL IN HERE FIRST!!!'!B47</f>
        <v>270</v>
      </c>
      <c r="E22" s="155" t="str">
        <f>'PLEASE FILL IN HERE FIRST!!!'!B43</f>
        <v>US $</v>
      </c>
      <c r="F22" s="155" t="s">
        <v>180</v>
      </c>
      <c r="G22" s="155"/>
      <c r="H22" s="156"/>
      <c r="I22" s="156"/>
      <c r="J22" s="156"/>
    </row>
    <row r="23" spans="1:10">
      <c r="A23" s="155" t="s">
        <v>181</v>
      </c>
      <c r="B23" s="156"/>
      <c r="C23" s="156"/>
      <c r="D23" s="156"/>
      <c r="E23" s="156"/>
      <c r="F23" s="156"/>
      <c r="G23" s="156"/>
      <c r="H23" s="156"/>
      <c r="I23" s="156"/>
      <c r="J23" s="156"/>
    </row>
    <row r="24" spans="1:10" ht="14" thickBot="1">
      <c r="A24" s="156"/>
      <c r="B24" s="156"/>
      <c r="C24" s="156"/>
      <c r="D24" s="156"/>
      <c r="E24" s="156"/>
      <c r="F24" s="156"/>
      <c r="G24" s="156"/>
      <c r="H24" s="156"/>
      <c r="I24" s="156"/>
      <c r="J24" s="156"/>
    </row>
    <row r="25" spans="1:10" ht="25" customHeight="1" thickBot="1">
      <c r="A25" s="156"/>
      <c r="B25" s="157"/>
      <c r="C25" s="156"/>
      <c r="D25" s="153" t="s">
        <v>95</v>
      </c>
      <c r="E25" s="156" t="s">
        <v>182</v>
      </c>
      <c r="F25" s="158">
        <f>Prospectus!H90</f>
        <v>180</v>
      </c>
      <c r="G25" s="155" t="str">
        <f>'PLEASE FILL IN HERE FIRST!!!'!$B$43</f>
        <v>US $</v>
      </c>
      <c r="H25" s="156" t="s">
        <v>183</v>
      </c>
      <c r="I25" s="158">
        <f>Prospectus!H126</f>
        <v>0</v>
      </c>
      <c r="J25" s="155" t="str">
        <f>'PLEASE FILL IN HERE FIRST!!!'!$B$43</f>
        <v>US $</v>
      </c>
    </row>
    <row r="26" spans="1:10" ht="14" thickBot="1">
      <c r="A26" s="156"/>
      <c r="B26" s="156"/>
      <c r="C26" s="156"/>
      <c r="D26" s="159" t="s">
        <v>106</v>
      </c>
      <c r="E26" s="156"/>
      <c r="F26" s="156"/>
      <c r="G26" s="156"/>
      <c r="H26" s="156"/>
      <c r="I26" s="156"/>
      <c r="J26" s="156"/>
    </row>
    <row r="27" spans="1:10" ht="25" customHeight="1" thickBot="1">
      <c r="A27" s="156"/>
      <c r="B27" s="157"/>
      <c r="C27" s="156"/>
      <c r="D27" s="153" t="s">
        <v>96</v>
      </c>
      <c r="E27" s="156" t="s">
        <v>182</v>
      </c>
      <c r="F27" s="158">
        <f>Prospectus!H91</f>
        <v>130</v>
      </c>
      <c r="G27" s="155" t="str">
        <f>'PLEASE FILL IN HERE FIRST!!!'!$B$43</f>
        <v>US $</v>
      </c>
      <c r="H27" s="156" t="s">
        <v>183</v>
      </c>
      <c r="I27" s="158">
        <f>Prospectus!H127</f>
        <v>0</v>
      </c>
      <c r="J27" s="155" t="str">
        <f>'PLEASE FILL IN HERE FIRST!!!'!$B$43</f>
        <v>US $</v>
      </c>
    </row>
    <row r="28" spans="1:10">
      <c r="A28" s="156"/>
      <c r="B28" s="156"/>
      <c r="C28" s="156"/>
      <c r="D28" s="156"/>
      <c r="E28" s="156"/>
      <c r="F28" s="156"/>
      <c r="G28" s="156"/>
      <c r="H28" s="156"/>
      <c r="I28" s="160"/>
      <c r="J28" s="156"/>
    </row>
    <row r="29" spans="1:10" ht="14" thickBot="1">
      <c r="A29" s="156"/>
      <c r="B29" s="156"/>
      <c r="C29" s="156"/>
      <c r="D29" s="156"/>
      <c r="E29" s="156"/>
      <c r="F29" s="156"/>
      <c r="G29" s="156"/>
      <c r="H29" s="156"/>
      <c r="I29" s="156"/>
      <c r="J29" s="156"/>
    </row>
    <row r="30" spans="1:10" ht="25" customHeight="1" thickBot="1">
      <c r="A30" s="161" t="s">
        <v>97</v>
      </c>
      <c r="B30" s="157"/>
      <c r="C30" s="156"/>
      <c r="D30" s="156" t="s">
        <v>98</v>
      </c>
      <c r="E30" s="156"/>
      <c r="F30" s="156"/>
      <c r="G30" s="156"/>
      <c r="H30" s="156"/>
      <c r="I30" s="156"/>
      <c r="J30" s="156"/>
    </row>
    <row r="31" spans="1:10">
      <c r="A31" s="156"/>
      <c r="B31" s="156"/>
      <c r="C31" s="156"/>
      <c r="D31" s="156"/>
      <c r="E31" s="156"/>
      <c r="F31" s="156"/>
      <c r="G31" s="156"/>
      <c r="H31" s="156"/>
      <c r="I31" s="156"/>
      <c r="J31" s="156"/>
    </row>
    <row r="32" spans="1:10">
      <c r="A32" s="551"/>
      <c r="B32" s="552"/>
      <c r="C32" s="552"/>
      <c r="D32" s="553"/>
      <c r="E32" s="156"/>
      <c r="F32" s="566"/>
      <c r="G32" s="567"/>
      <c r="H32" s="567"/>
      <c r="I32" s="567"/>
      <c r="J32" s="568"/>
    </row>
    <row r="33" spans="1:10">
      <c r="A33" s="554"/>
      <c r="B33" s="555"/>
      <c r="C33" s="555"/>
      <c r="D33" s="556"/>
      <c r="E33" s="156"/>
      <c r="F33" s="562" t="s">
        <v>100</v>
      </c>
      <c r="G33" s="562"/>
      <c r="H33" s="562"/>
      <c r="I33" s="562"/>
      <c r="J33" s="162"/>
    </row>
    <row r="34" spans="1:10">
      <c r="A34" s="554"/>
      <c r="B34" s="555"/>
      <c r="C34" s="555"/>
      <c r="D34" s="556"/>
      <c r="E34" s="156"/>
      <c r="F34" s="163"/>
      <c r="G34" s="163"/>
      <c r="H34" s="163"/>
      <c r="I34" s="163"/>
      <c r="J34" s="163"/>
    </row>
    <row r="35" spans="1:10">
      <c r="A35" s="554"/>
      <c r="B35" s="555"/>
      <c r="C35" s="555"/>
      <c r="D35" s="556"/>
      <c r="E35" s="156"/>
      <c r="F35" s="163"/>
      <c r="G35" s="163"/>
      <c r="H35" s="163"/>
      <c r="I35" s="163"/>
      <c r="J35" s="163"/>
    </row>
    <row r="36" spans="1:10">
      <c r="A36" s="554"/>
      <c r="B36" s="555"/>
      <c r="C36" s="555"/>
      <c r="D36" s="556"/>
      <c r="E36" s="156"/>
      <c r="F36" s="163"/>
      <c r="G36" s="163"/>
      <c r="H36" s="163"/>
      <c r="I36" s="163"/>
      <c r="J36" s="163"/>
    </row>
    <row r="37" spans="1:10">
      <c r="A37" s="557"/>
      <c r="B37" s="558"/>
      <c r="C37" s="558"/>
      <c r="D37" s="559"/>
      <c r="E37" s="156"/>
      <c r="F37" s="566"/>
      <c r="G37" s="567"/>
      <c r="H37" s="567"/>
      <c r="I37" s="567"/>
      <c r="J37" s="568"/>
    </row>
    <row r="38" spans="1:10">
      <c r="A38" s="560" t="s">
        <v>101</v>
      </c>
      <c r="B38" s="560"/>
      <c r="C38" s="560"/>
      <c r="D38" s="560"/>
      <c r="E38" s="156"/>
      <c r="F38" s="561" t="s">
        <v>99</v>
      </c>
      <c r="G38" s="561"/>
      <c r="H38" s="561"/>
      <c r="I38" s="561"/>
      <c r="J38" s="164"/>
    </row>
    <row r="39" spans="1:10">
      <c r="A39" s="156"/>
      <c r="B39" s="156"/>
      <c r="C39" s="156"/>
      <c r="D39" s="156"/>
      <c r="E39" s="156"/>
      <c r="F39" s="156"/>
      <c r="G39" s="156"/>
      <c r="H39" s="156"/>
      <c r="I39" s="156"/>
      <c r="J39" s="156"/>
    </row>
    <row r="40" spans="1:10">
      <c r="A40" s="156" t="s">
        <v>105</v>
      </c>
      <c r="B40" s="156"/>
      <c r="C40" s="156"/>
      <c r="D40" s="156"/>
      <c r="E40" s="156"/>
      <c r="F40" s="156"/>
      <c r="G40" s="156"/>
      <c r="H40" s="570" t="e">
        <f>'PLEASE FILL IN HERE FIRST!!!'!B31</f>
        <v>#REF!</v>
      </c>
      <c r="I40" s="571"/>
      <c r="J40" s="571"/>
    </row>
    <row r="41" spans="1:10">
      <c r="A41" s="156"/>
      <c r="B41" s="156"/>
      <c r="C41" s="156"/>
      <c r="D41" s="156"/>
      <c r="E41" s="156"/>
      <c r="F41" s="156"/>
      <c r="G41" s="156"/>
      <c r="H41" s="156"/>
      <c r="I41" s="156"/>
      <c r="J41" s="156"/>
    </row>
    <row r="42" spans="1:10">
      <c r="A42" s="165" t="s">
        <v>103</v>
      </c>
      <c r="B42" s="563">
        <f>'PLEASE FILL IN HERE FIRST!!!'!B27</f>
        <v>0</v>
      </c>
      <c r="C42" s="564"/>
      <c r="D42" s="565"/>
      <c r="E42" s="165" t="s">
        <v>104</v>
      </c>
      <c r="F42" s="569" t="str">
        <f>Accommodation!B50</f>
        <v>qualifi2021@tabletennis.qa</v>
      </c>
      <c r="G42" s="564"/>
      <c r="H42" s="564"/>
      <c r="I42" s="564"/>
      <c r="J42" s="565"/>
    </row>
    <row r="45" spans="1:10">
      <c r="F45" s="550"/>
      <c r="G45" s="550"/>
      <c r="H45" s="550"/>
      <c r="I45" s="550"/>
    </row>
  </sheetData>
  <sheetProtection password="CA4D" sheet="1" objects="1" scenarios="1" selectLockedCells="1"/>
  <mergeCells count="18">
    <mergeCell ref="A19:G19"/>
    <mergeCell ref="A20:G20"/>
    <mergeCell ref="A2:J2"/>
    <mergeCell ref="F5:G5"/>
    <mergeCell ref="A1:J1"/>
    <mergeCell ref="B7:I7"/>
    <mergeCell ref="A3:I3"/>
    <mergeCell ref="A4:I4"/>
    <mergeCell ref="F45:I45"/>
    <mergeCell ref="A32:D37"/>
    <mergeCell ref="A38:D38"/>
    <mergeCell ref="F38:I38"/>
    <mergeCell ref="F33:I33"/>
    <mergeCell ref="B42:D42"/>
    <mergeCell ref="F32:J32"/>
    <mergeCell ref="F37:J37"/>
    <mergeCell ref="F42:J42"/>
    <mergeCell ref="H40:J40"/>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V54"/>
  <sheetViews>
    <sheetView showGridLines="0" zoomScale="86" zoomScaleNormal="86" zoomScalePageLayoutView="90" workbookViewId="0">
      <selection activeCell="F12" sqref="F12"/>
    </sheetView>
  </sheetViews>
  <sheetFormatPr baseColWidth="10" defaultColWidth="0" defaultRowHeight="13"/>
  <cols>
    <col min="1" max="1" width="19.6640625" style="52" customWidth="1"/>
    <col min="2" max="2" width="20.5" style="52" customWidth="1"/>
    <col min="3" max="3" width="18.5" style="52" customWidth="1"/>
    <col min="4" max="4" width="8.83203125" style="52" customWidth="1"/>
    <col min="5" max="5" width="10.33203125" style="52" bestFit="1" customWidth="1"/>
    <col min="6" max="6" width="19.33203125" style="52" bestFit="1" customWidth="1"/>
    <col min="7" max="7" width="13.5" style="52" bestFit="1" customWidth="1"/>
    <col min="8" max="8" width="7.5" style="52" hidden="1" customWidth="1"/>
    <col min="9" max="9" width="8.83203125" style="52" customWidth="1"/>
    <col min="10" max="10" width="6.83203125" style="52" hidden="1" customWidth="1"/>
    <col min="11" max="11" width="2.6640625" style="52" hidden="1" customWidth="1"/>
    <col min="12" max="12" width="7.33203125" style="52" customWidth="1"/>
    <col min="13" max="13" width="21" style="52" customWidth="1"/>
    <col min="14" max="14" width="11.6640625" style="52" bestFit="1" customWidth="1"/>
    <col min="15" max="15" width="14.6640625" style="52" customWidth="1"/>
    <col min="16" max="16" width="11.33203125" style="52" hidden="1" customWidth="1"/>
    <col min="17" max="18" width="11.5" style="52" customWidth="1"/>
    <col min="19" max="19" width="17.1640625" style="52" hidden="1" customWidth="1"/>
    <col min="20" max="21" width="0" style="49" hidden="1" customWidth="1"/>
    <col min="22" max="22" width="0" style="52" hidden="1" customWidth="1"/>
    <col min="23" max="16384" width="11.5" style="52" hidden="1"/>
  </cols>
  <sheetData>
    <row r="1" spans="1:21" ht="25">
      <c r="A1" s="583" t="s">
        <v>573</v>
      </c>
      <c r="B1" s="583"/>
      <c r="C1" s="583"/>
      <c r="D1" s="583"/>
      <c r="E1" s="583"/>
      <c r="F1" s="583"/>
      <c r="G1" s="583"/>
      <c r="H1" s="583"/>
      <c r="I1" s="583"/>
      <c r="J1" s="583"/>
      <c r="K1" s="583"/>
      <c r="L1" s="583"/>
      <c r="M1" s="583"/>
      <c r="N1" s="583"/>
      <c r="O1" s="583"/>
      <c r="P1" s="583"/>
    </row>
    <row r="2" spans="1:21" ht="25">
      <c r="A2" s="583" t="s">
        <v>189</v>
      </c>
      <c r="B2" s="583"/>
      <c r="C2" s="583"/>
      <c r="D2" s="583"/>
      <c r="E2" s="583"/>
      <c r="F2" s="583"/>
      <c r="G2" s="583"/>
      <c r="H2" s="583"/>
      <c r="I2" s="583"/>
      <c r="J2" s="583"/>
      <c r="K2" s="583"/>
      <c r="L2" s="583"/>
      <c r="M2" s="583"/>
      <c r="N2" s="583"/>
      <c r="O2" s="583"/>
      <c r="P2" s="583"/>
    </row>
    <row r="3" spans="1:21" ht="23" hidden="1">
      <c r="A3" s="584" t="str">
        <f>'PLEASE FILL IN HERE FIRST!!!'!B5</f>
        <v>WORLD TEAM QUALIFICATION TOURNAMENT</v>
      </c>
      <c r="B3" s="584"/>
      <c r="C3" s="584"/>
      <c r="D3" s="584"/>
      <c r="E3" s="584"/>
      <c r="F3" s="584"/>
      <c r="G3" s="584"/>
      <c r="H3" s="584"/>
      <c r="I3" s="584"/>
      <c r="J3" s="584"/>
      <c r="K3" s="584"/>
      <c r="L3" s="584"/>
      <c r="M3" s="584"/>
      <c r="N3" s="584"/>
      <c r="O3" s="584"/>
      <c r="P3" s="584"/>
    </row>
    <row r="4" spans="1:21" s="199" customFormat="1" ht="25" customHeight="1">
      <c r="A4" s="585" t="s">
        <v>569</v>
      </c>
      <c r="B4" s="585"/>
      <c r="C4" s="585"/>
      <c r="D4" s="585"/>
      <c r="E4" s="585"/>
      <c r="F4" s="585"/>
      <c r="G4" s="585"/>
      <c r="H4" s="585"/>
      <c r="I4" s="585"/>
      <c r="J4" s="585"/>
      <c r="K4" s="585"/>
      <c r="L4" s="585"/>
      <c r="M4" s="585"/>
      <c r="N4" s="585"/>
      <c r="O4" s="585"/>
      <c r="P4" s="585"/>
      <c r="T4" s="198"/>
      <c r="U4" s="198"/>
    </row>
    <row r="5" spans="1:21" s="207" customFormat="1" ht="21" customHeight="1">
      <c r="A5" s="388" t="s">
        <v>560</v>
      </c>
      <c r="B5" s="389"/>
      <c r="C5" s="390">
        <v>44269</v>
      </c>
      <c r="D5" s="587" t="s">
        <v>559</v>
      </c>
      <c r="E5" s="587"/>
      <c r="F5" s="390">
        <v>44272</v>
      </c>
      <c r="G5" s="210"/>
      <c r="H5" s="586"/>
      <c r="I5" s="586"/>
      <c r="J5" s="586"/>
      <c r="K5" s="209"/>
      <c r="L5" s="209"/>
      <c r="M5" s="209"/>
      <c r="N5" s="211"/>
      <c r="O5" s="212"/>
      <c r="P5" s="211"/>
      <c r="T5" s="208"/>
      <c r="U5" s="208"/>
    </row>
    <row r="6" spans="1:21" ht="9" customHeight="1">
      <c r="A6" s="213"/>
      <c r="B6" s="213"/>
      <c r="C6" s="213"/>
      <c r="D6" s="213"/>
      <c r="E6" s="213"/>
      <c r="F6" s="213"/>
      <c r="G6" s="213"/>
      <c r="H6" s="213"/>
      <c r="I6" s="213"/>
      <c r="J6" s="213"/>
      <c r="K6" s="213"/>
      <c r="L6" s="213"/>
      <c r="M6" s="213"/>
      <c r="N6" s="213"/>
      <c r="O6" s="213"/>
      <c r="P6" s="213"/>
    </row>
    <row r="7" spans="1:21" ht="27" customHeight="1">
      <c r="A7" s="588" t="s">
        <v>312</v>
      </c>
      <c r="B7" s="589"/>
      <c r="C7" s="590" t="s">
        <v>392</v>
      </c>
      <c r="D7" s="591"/>
      <c r="E7" s="591"/>
      <c r="F7" s="591"/>
      <c r="G7" s="591"/>
      <c r="H7" s="591"/>
      <c r="I7" s="591"/>
      <c r="J7" s="591"/>
      <c r="K7" s="591"/>
      <c r="L7" s="591"/>
      <c r="M7" s="591"/>
      <c r="N7" s="591"/>
      <c r="O7" s="591"/>
      <c r="P7" s="591"/>
    </row>
    <row r="8" spans="1:21">
      <c r="A8" s="98"/>
      <c r="B8" s="98"/>
      <c r="C8" s="98"/>
      <c r="D8" s="87"/>
      <c r="E8" s="98"/>
      <c r="F8" s="98"/>
      <c r="G8" s="98"/>
      <c r="H8" s="98"/>
      <c r="I8" s="98"/>
      <c r="J8" s="98"/>
      <c r="K8" s="98"/>
      <c r="L8" s="98"/>
      <c r="M8" s="98"/>
      <c r="N8" s="98"/>
      <c r="O8" s="98"/>
      <c r="P8" s="98"/>
    </row>
    <row r="9" spans="1:21" ht="14" customHeight="1">
      <c r="A9" s="595" t="s">
        <v>314</v>
      </c>
      <c r="B9" s="595" t="s">
        <v>385</v>
      </c>
      <c r="C9" s="595" t="s">
        <v>109</v>
      </c>
      <c r="D9" s="595" t="s">
        <v>387</v>
      </c>
      <c r="E9" s="595" t="s">
        <v>112</v>
      </c>
      <c r="F9" s="426" t="s">
        <v>19</v>
      </c>
      <c r="G9" s="426" t="s">
        <v>20</v>
      </c>
      <c r="H9" s="426" t="s">
        <v>57</v>
      </c>
      <c r="I9" s="426" t="s">
        <v>57</v>
      </c>
      <c r="J9" s="426" t="s">
        <v>59</v>
      </c>
      <c r="K9" s="426" t="s">
        <v>60</v>
      </c>
      <c r="L9" s="595" t="s">
        <v>54</v>
      </c>
      <c r="M9" s="595" t="s">
        <v>128</v>
      </c>
      <c r="N9" s="426" t="s">
        <v>129</v>
      </c>
      <c r="O9" s="426" t="s">
        <v>130</v>
      </c>
      <c r="P9" s="426" t="s">
        <v>131</v>
      </c>
    </row>
    <row r="10" spans="1:21" ht="50" customHeight="1">
      <c r="A10" s="596"/>
      <c r="B10" s="596"/>
      <c r="C10" s="596"/>
      <c r="D10" s="596"/>
      <c r="E10" s="596"/>
      <c r="F10" s="427" t="s">
        <v>118</v>
      </c>
      <c r="G10" s="427" t="s">
        <v>118</v>
      </c>
      <c r="H10" s="428" t="s">
        <v>193</v>
      </c>
      <c r="I10" s="428" t="s">
        <v>570</v>
      </c>
      <c r="J10" s="427" t="s">
        <v>194</v>
      </c>
      <c r="K10" s="427" t="s">
        <v>194</v>
      </c>
      <c r="L10" s="596"/>
      <c r="M10" s="596"/>
      <c r="N10" s="426"/>
      <c r="O10" s="429" t="str">
        <f>'PLEASE FILL IN HERE FIRST!!!'!B43</f>
        <v>US $</v>
      </c>
      <c r="P10" s="429" t="str">
        <f>'PLEASE FILL IN HERE FIRST!!!'!B43</f>
        <v>US $</v>
      </c>
    </row>
    <row r="11" spans="1:21" ht="20.25" customHeight="1">
      <c r="A11" s="430" t="s">
        <v>120</v>
      </c>
      <c r="B11" s="431" t="s">
        <v>385</v>
      </c>
      <c r="C11" s="431" t="s">
        <v>109</v>
      </c>
      <c r="D11" s="432" t="s">
        <v>192</v>
      </c>
      <c r="E11" s="432" t="s">
        <v>28</v>
      </c>
      <c r="F11" s="433">
        <v>43328</v>
      </c>
      <c r="G11" s="433">
        <v>43332</v>
      </c>
      <c r="H11" s="432" t="s">
        <v>29</v>
      </c>
      <c r="I11" s="432"/>
      <c r="J11" s="432"/>
      <c r="K11" s="432"/>
      <c r="L11" s="432" t="s">
        <v>55</v>
      </c>
      <c r="M11" s="432" t="s">
        <v>386</v>
      </c>
      <c r="N11" s="432">
        <v>4</v>
      </c>
      <c r="O11" s="434">
        <f>Prospectus!I77</f>
        <v>270</v>
      </c>
      <c r="P11" s="434">
        <f>'PLEASE FILL IN HERE FIRST!!!'!B47</f>
        <v>270</v>
      </c>
    </row>
    <row r="12" spans="1:21" ht="19.5" customHeight="1">
      <c r="A12" s="448">
        <v>1</v>
      </c>
      <c r="B12" s="435"/>
      <c r="C12" s="435"/>
      <c r="D12" s="436"/>
      <c r="E12" s="436"/>
      <c r="F12" s="449"/>
      <c r="G12" s="449"/>
      <c r="H12" s="436"/>
      <c r="I12" s="436"/>
      <c r="J12" s="436"/>
      <c r="K12" s="436"/>
      <c r="L12" s="436"/>
      <c r="M12" s="436"/>
      <c r="N12" s="448" t="str">
        <f t="shared" ref="N12:N41" si="0">IF(AND(F12&lt;&gt;0,G12&lt;&gt;0),G12-F12,"")</f>
        <v/>
      </c>
      <c r="O12" s="450" t="str">
        <f>IF(AND(I12="x",L12="SR"),Prospectus!$H$90*N12,IF(AND(I12="x",L12="DR"),Prospectus!$H$91*N12,IF(AND(J12="x",L12="SR"),Prospectus!$H$108*N12,IF(AND(J12="x",L12="DR"),Prospectus!$H$109*N12,IF(AND(K12="x",L12="SR"),Prospectus!$H$126*N12,IF(AND(K12="x",L12="DR"),Prospectus!$H$127*N12," "))))))</f>
        <v xml:space="preserve"> </v>
      </c>
      <c r="P12" s="450" t="str">
        <f>IF(H12="x",$P$11,IF(I12="x","",IF(J12="x","",IF(K12="x","",""))))</f>
        <v/>
      </c>
      <c r="S12" s="52" t="str">
        <f>$B12&amp;" "&amp;$C12</f>
        <v xml:space="preserve"> </v>
      </c>
    </row>
    <row r="13" spans="1:21" ht="19.5" customHeight="1">
      <c r="A13" s="448">
        <v>2</v>
      </c>
      <c r="B13" s="435"/>
      <c r="C13" s="435"/>
      <c r="D13" s="436"/>
      <c r="E13" s="436"/>
      <c r="F13" s="449"/>
      <c r="G13" s="449"/>
      <c r="H13" s="436"/>
      <c r="I13" s="436"/>
      <c r="J13" s="436"/>
      <c r="K13" s="436"/>
      <c r="L13" s="436"/>
      <c r="M13" s="436"/>
      <c r="N13" s="448" t="str">
        <f t="shared" si="0"/>
        <v/>
      </c>
      <c r="O13" s="450" t="str">
        <f>IF(AND(I13="x",L13="SR"),Prospectus!$H$90*N13,IF(AND(I13="x",L13="DR"),Prospectus!$H$91*N13,IF(AND(J13="x",L13="SR"),Prospectus!$H$108*N13,IF(AND(J13="x",L13="DR"),Prospectus!$H$109*N13,IF(AND(K13="x",L13="SR"),Prospectus!$H$126*N13,IF(AND(K13="x",L13="DR"),Prospectus!$H$127*N13," "))))))</f>
        <v xml:space="preserve"> </v>
      </c>
      <c r="P13" s="450" t="str">
        <f t="shared" ref="P13:P41" si="1">IF(H13="x",$P$11,IF(I13="x","",IF(J13="x","",IF(K13="x","",""))))</f>
        <v/>
      </c>
      <c r="S13" s="52" t="str">
        <f t="shared" ref="S13:S44" si="2">$B13&amp;" "&amp;$C13</f>
        <v xml:space="preserve"> </v>
      </c>
    </row>
    <row r="14" spans="1:21" ht="19.5" customHeight="1">
      <c r="A14" s="448">
        <v>3</v>
      </c>
      <c r="B14" s="435"/>
      <c r="C14" s="435"/>
      <c r="D14" s="436"/>
      <c r="E14" s="436"/>
      <c r="F14" s="449"/>
      <c r="G14" s="449"/>
      <c r="H14" s="436"/>
      <c r="I14" s="436"/>
      <c r="J14" s="436"/>
      <c r="K14" s="436"/>
      <c r="L14" s="436"/>
      <c r="M14" s="436"/>
      <c r="N14" s="448" t="str">
        <f t="shared" si="0"/>
        <v/>
      </c>
      <c r="O14" s="450" t="str">
        <f>IF(AND(I14="x",L14="SR"),Prospectus!$H$90*N14,IF(AND(I14="x",L14="DR"),Prospectus!$H$91*N14,IF(AND(J14="x",L14="SR"),Prospectus!$H$108*N14,IF(AND(J14="x",L14="DR"),Prospectus!$H$109*N14,IF(AND(K14="x",L14="SR"),Prospectus!$H$126*N14,IF(AND(K14="x",L14="DR"),Prospectus!$H$127*N14," "))))))</f>
        <v xml:space="preserve"> </v>
      </c>
      <c r="P14" s="450" t="str">
        <f t="shared" si="1"/>
        <v/>
      </c>
      <c r="S14" s="52" t="str">
        <f t="shared" si="2"/>
        <v xml:space="preserve"> </v>
      </c>
    </row>
    <row r="15" spans="1:21" ht="19.5" customHeight="1">
      <c r="A15" s="448">
        <v>4</v>
      </c>
      <c r="B15" s="435"/>
      <c r="C15" s="435"/>
      <c r="D15" s="436"/>
      <c r="E15" s="436"/>
      <c r="F15" s="449"/>
      <c r="G15" s="449"/>
      <c r="H15" s="436"/>
      <c r="I15" s="436"/>
      <c r="J15" s="436"/>
      <c r="K15" s="436"/>
      <c r="L15" s="436"/>
      <c r="M15" s="436"/>
      <c r="N15" s="448" t="str">
        <f t="shared" si="0"/>
        <v/>
      </c>
      <c r="O15" s="450" t="str">
        <f>IF(AND(I15="x",L15="SR"),Prospectus!$H$90*N15,IF(AND(I15="x",L15="DR"),Prospectus!$H$91*N15,IF(AND(J15="x",L15="SR"),Prospectus!$H$108*N15,IF(AND(J15="x",L15="DR"),Prospectus!$H$109*N15,IF(AND(K15="x",L15="SR"),Prospectus!$H$126*N15,IF(AND(K15="x",L15="DR"),Prospectus!$H$127*N15," "))))))</f>
        <v xml:space="preserve"> </v>
      </c>
      <c r="P15" s="450" t="str">
        <f t="shared" si="1"/>
        <v/>
      </c>
      <c r="S15" s="52" t="str">
        <f t="shared" si="2"/>
        <v xml:space="preserve"> </v>
      </c>
    </row>
    <row r="16" spans="1:21" ht="19.5" customHeight="1">
      <c r="A16" s="448">
        <v>5</v>
      </c>
      <c r="B16" s="435"/>
      <c r="C16" s="435"/>
      <c r="D16" s="436"/>
      <c r="E16" s="436"/>
      <c r="F16" s="449"/>
      <c r="G16" s="449"/>
      <c r="H16" s="436"/>
      <c r="I16" s="436"/>
      <c r="J16" s="436"/>
      <c r="K16" s="436"/>
      <c r="L16" s="436"/>
      <c r="M16" s="436"/>
      <c r="N16" s="448" t="str">
        <f t="shared" si="0"/>
        <v/>
      </c>
      <c r="O16" s="450" t="str">
        <f>IF(AND(I16="x",L16="SR"),Prospectus!$H$90*N16,IF(AND(I16="x",L16="DR"),Prospectus!$H$91*N16,IF(AND(J16="x",L16="SR"),Prospectus!$H$108*N16,IF(AND(J16="x",L16="DR"),Prospectus!$H$109*N16,IF(AND(K16="x",L16="SR"),Prospectus!$H$126*N16,IF(AND(K16="x",L16="DR"),Prospectus!$H$127*N16," "))))))</f>
        <v xml:space="preserve"> </v>
      </c>
      <c r="P16" s="450" t="str">
        <f t="shared" si="1"/>
        <v/>
      </c>
      <c r="S16" s="52" t="str">
        <f t="shared" si="2"/>
        <v xml:space="preserve"> </v>
      </c>
    </row>
    <row r="17" spans="1:19" ht="19.5" customHeight="1">
      <c r="A17" s="448">
        <v>6</v>
      </c>
      <c r="B17" s="435"/>
      <c r="C17" s="435"/>
      <c r="D17" s="436"/>
      <c r="E17" s="436"/>
      <c r="F17" s="449"/>
      <c r="G17" s="449"/>
      <c r="H17" s="436"/>
      <c r="I17" s="436"/>
      <c r="J17" s="436"/>
      <c r="K17" s="436"/>
      <c r="L17" s="436"/>
      <c r="M17" s="436"/>
      <c r="N17" s="448" t="str">
        <f t="shared" si="0"/>
        <v/>
      </c>
      <c r="O17" s="450" t="str">
        <f>IF(AND(I17="x",L17="SR"),Prospectus!$H$90*N17,IF(AND(I17="x",L17="DR"),Prospectus!$H$91*N17,IF(AND(J17="x",L17="SR"),Prospectus!$H$108*N17,IF(AND(J17="x",L17="DR"),Prospectus!$H$109*N17,IF(AND(K17="x",L17="SR"),Prospectus!$H$126*N17,IF(AND(K17="x",L17="DR"),Prospectus!$H$127*N17," "))))))</f>
        <v xml:space="preserve"> </v>
      </c>
      <c r="P17" s="450" t="str">
        <f t="shared" si="1"/>
        <v/>
      </c>
      <c r="S17" s="52" t="str">
        <f t="shared" si="2"/>
        <v xml:space="preserve"> </v>
      </c>
    </row>
    <row r="18" spans="1:19" ht="19.5" customHeight="1">
      <c r="A18" s="448">
        <v>7</v>
      </c>
      <c r="B18" s="435"/>
      <c r="C18" s="435"/>
      <c r="D18" s="436"/>
      <c r="E18" s="436"/>
      <c r="F18" s="449"/>
      <c r="G18" s="449"/>
      <c r="H18" s="436"/>
      <c r="I18" s="436"/>
      <c r="J18" s="436"/>
      <c r="K18" s="436"/>
      <c r="L18" s="436"/>
      <c r="M18" s="436"/>
      <c r="N18" s="448" t="str">
        <f t="shared" si="0"/>
        <v/>
      </c>
      <c r="O18" s="450" t="str">
        <f>IF(AND(I18="x",L18="SR"),Prospectus!$H$90*N18,IF(AND(I18="x",L18="DR"),Prospectus!$H$91*N18,IF(AND(J18="x",L18="SR"),Prospectus!$H$108*N18,IF(AND(J18="x",L18="DR"),Prospectus!$H$109*N18,IF(AND(K18="x",L18="SR"),Prospectus!$H$126*N18,IF(AND(K18="x",L18="DR"),Prospectus!$H$127*N18," "))))))</f>
        <v xml:space="preserve"> </v>
      </c>
      <c r="P18" s="450" t="str">
        <f t="shared" si="1"/>
        <v/>
      </c>
      <c r="S18" s="52" t="str">
        <f t="shared" si="2"/>
        <v xml:space="preserve"> </v>
      </c>
    </row>
    <row r="19" spans="1:19" ht="19.5" customHeight="1">
      <c r="A19" s="448">
        <v>8</v>
      </c>
      <c r="B19" s="435"/>
      <c r="C19" s="435"/>
      <c r="D19" s="436"/>
      <c r="E19" s="436"/>
      <c r="F19" s="449"/>
      <c r="G19" s="449"/>
      <c r="H19" s="436"/>
      <c r="I19" s="436"/>
      <c r="J19" s="436"/>
      <c r="K19" s="436"/>
      <c r="L19" s="436"/>
      <c r="M19" s="436"/>
      <c r="N19" s="448" t="str">
        <f t="shared" si="0"/>
        <v/>
      </c>
      <c r="O19" s="450" t="str">
        <f>IF(AND(I19="x",L19="SR"),Prospectus!$H$90*N19,IF(AND(I19="x",L19="DR"),Prospectus!$H$91*N19,IF(AND(J19="x",L19="SR"),Prospectus!$H$108*N19,IF(AND(J19="x",L19="DR"),Prospectus!$H$109*N19,IF(AND(K19="x",L19="SR"),Prospectus!$H$126*N19,IF(AND(K19="x",L19="DR"),Prospectus!$H$127*N19," "))))))</f>
        <v xml:space="preserve"> </v>
      </c>
      <c r="P19" s="450" t="str">
        <f t="shared" si="1"/>
        <v/>
      </c>
      <c r="S19" s="52" t="str">
        <f t="shared" si="2"/>
        <v xml:space="preserve"> </v>
      </c>
    </row>
    <row r="20" spans="1:19" ht="19.5" customHeight="1">
      <c r="A20" s="448">
        <v>9</v>
      </c>
      <c r="B20" s="435"/>
      <c r="C20" s="435"/>
      <c r="D20" s="436"/>
      <c r="E20" s="436"/>
      <c r="F20" s="449"/>
      <c r="G20" s="449"/>
      <c r="H20" s="436"/>
      <c r="I20" s="436"/>
      <c r="J20" s="436"/>
      <c r="K20" s="436"/>
      <c r="L20" s="436"/>
      <c r="M20" s="436"/>
      <c r="N20" s="448" t="str">
        <f t="shared" si="0"/>
        <v/>
      </c>
      <c r="O20" s="450" t="str">
        <f>IF(AND(I20="x",L20="SR"),Prospectus!$H$90*N20,IF(AND(I20="x",L20="DR"),Prospectus!$H$91*N20,IF(AND(J20="x",L20="SR"),Prospectus!$H$108*N20,IF(AND(J20="x",L20="DR"),Prospectus!$H$109*N20,IF(AND(K20="x",L20="SR"),Prospectus!$H$126*N20,IF(AND(K20="x",L20="DR"),Prospectus!$H$127*N20," "))))))</f>
        <v xml:space="preserve"> </v>
      </c>
      <c r="P20" s="450" t="str">
        <f t="shared" si="1"/>
        <v/>
      </c>
      <c r="S20" s="52" t="str">
        <f t="shared" si="2"/>
        <v xml:space="preserve"> </v>
      </c>
    </row>
    <row r="21" spans="1:19" ht="19.5" customHeight="1">
      <c r="A21" s="448">
        <v>10</v>
      </c>
      <c r="B21" s="435"/>
      <c r="C21" s="435"/>
      <c r="D21" s="436"/>
      <c r="E21" s="436"/>
      <c r="F21" s="449"/>
      <c r="G21" s="449"/>
      <c r="H21" s="436"/>
      <c r="I21" s="436"/>
      <c r="J21" s="436"/>
      <c r="K21" s="436"/>
      <c r="L21" s="436"/>
      <c r="M21" s="436"/>
      <c r="N21" s="448" t="str">
        <f t="shared" si="0"/>
        <v/>
      </c>
      <c r="O21" s="450" t="str">
        <f>IF(AND(I21="x",L21="SR"),Prospectus!$H$90*N21,IF(AND(I21="x",L21="DR"),Prospectus!$H$91*N21,IF(AND(J21="x",L21="SR"),Prospectus!$H$108*N21,IF(AND(J21="x",L21="DR"),Prospectus!$H$109*N21,IF(AND(K21="x",L21="SR"),Prospectus!$H$126*N21,IF(AND(K21="x",L21="DR"),Prospectus!$H$127*N21," "))))))</f>
        <v xml:space="preserve"> </v>
      </c>
      <c r="P21" s="450" t="str">
        <f t="shared" si="1"/>
        <v/>
      </c>
      <c r="S21" s="52" t="str">
        <f t="shared" si="2"/>
        <v xml:space="preserve"> </v>
      </c>
    </row>
    <row r="22" spans="1:19" ht="19.5" customHeight="1">
      <c r="A22" s="448">
        <v>11</v>
      </c>
      <c r="B22" s="435"/>
      <c r="C22" s="435"/>
      <c r="D22" s="436"/>
      <c r="E22" s="436"/>
      <c r="F22" s="449"/>
      <c r="G22" s="449"/>
      <c r="H22" s="436"/>
      <c r="I22" s="436"/>
      <c r="J22" s="436"/>
      <c r="K22" s="436"/>
      <c r="L22" s="436"/>
      <c r="M22" s="436"/>
      <c r="N22" s="448" t="str">
        <f t="shared" si="0"/>
        <v/>
      </c>
      <c r="O22" s="450" t="str">
        <f>IF(AND(I22="x",L22="SR"),Prospectus!$H$90*N22,IF(AND(I22="x",L22="DR"),Prospectus!$H$91*N22,IF(AND(J22="x",L22="SR"),Prospectus!$H$108*N22,IF(AND(J22="x",L22="DR"),Prospectus!$H$109*N22,IF(AND(K22="x",L22="SR"),Prospectus!$H$126*N22,IF(AND(K22="x",L22="DR"),Prospectus!$H$127*N22," "))))))</f>
        <v xml:space="preserve"> </v>
      </c>
      <c r="P22" s="450" t="str">
        <f t="shared" si="1"/>
        <v/>
      </c>
      <c r="S22" s="52" t="str">
        <f t="shared" si="2"/>
        <v xml:space="preserve"> </v>
      </c>
    </row>
    <row r="23" spans="1:19" ht="19.5" customHeight="1">
      <c r="A23" s="448">
        <v>12</v>
      </c>
      <c r="B23" s="435"/>
      <c r="C23" s="435"/>
      <c r="D23" s="436"/>
      <c r="E23" s="436"/>
      <c r="F23" s="449"/>
      <c r="G23" s="449"/>
      <c r="H23" s="436"/>
      <c r="I23" s="436"/>
      <c r="J23" s="436"/>
      <c r="K23" s="436"/>
      <c r="L23" s="436"/>
      <c r="M23" s="436"/>
      <c r="N23" s="448" t="str">
        <f t="shared" si="0"/>
        <v/>
      </c>
      <c r="O23" s="450" t="str">
        <f>IF(AND(I23="x",L23="SR"),Prospectus!$H$90*N23,IF(AND(I23="x",L23="DR"),Prospectus!$H$91*N23,IF(AND(J23="x",L23="SR"),Prospectus!$H$108*N23,IF(AND(J23="x",L23="DR"),Prospectus!$H$109*N23,IF(AND(K23="x",L23="SR"),Prospectus!$H$126*N23,IF(AND(K23="x",L23="DR"),Prospectus!$H$127*N23," "))))))</f>
        <v xml:space="preserve"> </v>
      </c>
      <c r="P23" s="450" t="str">
        <f t="shared" si="1"/>
        <v/>
      </c>
      <c r="S23" s="52" t="str">
        <f t="shared" si="2"/>
        <v xml:space="preserve"> </v>
      </c>
    </row>
    <row r="24" spans="1:19" ht="19.5" customHeight="1">
      <c r="A24" s="448">
        <v>13</v>
      </c>
      <c r="B24" s="435"/>
      <c r="C24" s="435"/>
      <c r="D24" s="436"/>
      <c r="E24" s="436"/>
      <c r="F24" s="449"/>
      <c r="G24" s="449"/>
      <c r="H24" s="436"/>
      <c r="I24" s="436"/>
      <c r="J24" s="436"/>
      <c r="K24" s="436"/>
      <c r="L24" s="436"/>
      <c r="M24" s="436"/>
      <c r="N24" s="448" t="str">
        <f t="shared" si="0"/>
        <v/>
      </c>
      <c r="O24" s="450" t="str">
        <f>IF(AND(I24="x",L24="SR"),Prospectus!$H$90*N24,IF(AND(I24="x",L24="DR"),Prospectus!$H$91*N24,IF(AND(J24="x",L24="SR"),Prospectus!$H$108*N24,IF(AND(J24="x",L24="DR"),Prospectus!$H$109*N24,IF(AND(K24="x",L24="SR"),Prospectus!$H$126*N24,IF(AND(K24="x",L24="DR"),Prospectus!$H$127*N24," "))))))</f>
        <v xml:space="preserve"> </v>
      </c>
      <c r="P24" s="450" t="str">
        <f t="shared" si="1"/>
        <v/>
      </c>
      <c r="S24" s="52" t="str">
        <f t="shared" si="2"/>
        <v xml:space="preserve"> </v>
      </c>
    </row>
    <row r="25" spans="1:19" ht="19.5" customHeight="1">
      <c r="A25" s="448">
        <v>14</v>
      </c>
      <c r="B25" s="435"/>
      <c r="C25" s="435"/>
      <c r="D25" s="436"/>
      <c r="E25" s="436"/>
      <c r="F25" s="449"/>
      <c r="G25" s="449"/>
      <c r="H25" s="436"/>
      <c r="I25" s="436"/>
      <c r="J25" s="436"/>
      <c r="K25" s="436"/>
      <c r="L25" s="436"/>
      <c r="M25" s="436"/>
      <c r="N25" s="448" t="str">
        <f t="shared" si="0"/>
        <v/>
      </c>
      <c r="O25" s="450" t="str">
        <f>IF(AND(I25="x",L25="SR"),Prospectus!$H$90*N25,IF(AND(I25="x",L25="DR"),Prospectus!$H$91*N25,IF(AND(J25="x",L25="SR"),Prospectus!$H$108*N25,IF(AND(J25="x",L25="DR"),Prospectus!$H$109*N25,IF(AND(K25="x",L25="SR"),Prospectus!$H$126*N25,IF(AND(K25="x",L25="DR"),Prospectus!$H$127*N25," "))))))</f>
        <v xml:space="preserve"> </v>
      </c>
      <c r="P25" s="450" t="str">
        <f t="shared" si="1"/>
        <v/>
      </c>
      <c r="S25" s="52" t="str">
        <f t="shared" si="2"/>
        <v xml:space="preserve"> </v>
      </c>
    </row>
    <row r="26" spans="1:19" ht="19.5" customHeight="1">
      <c r="A26" s="448">
        <v>15</v>
      </c>
      <c r="B26" s="435"/>
      <c r="C26" s="435"/>
      <c r="D26" s="436"/>
      <c r="E26" s="436"/>
      <c r="F26" s="449"/>
      <c r="G26" s="449"/>
      <c r="H26" s="436"/>
      <c r="I26" s="436"/>
      <c r="J26" s="436"/>
      <c r="K26" s="436"/>
      <c r="L26" s="436"/>
      <c r="M26" s="436"/>
      <c r="N26" s="448" t="str">
        <f t="shared" si="0"/>
        <v/>
      </c>
      <c r="O26" s="450" t="str">
        <f>IF(AND(I26="x",L26="SR"),Prospectus!$H$90*N26,IF(AND(I26="x",L26="DR"),Prospectus!$H$91*N26,IF(AND(J26="x",L26="SR"),Prospectus!$H$108*N26,IF(AND(J26="x",L26="DR"),Prospectus!$H$109*N26,IF(AND(K26="x",L26="SR"),Prospectus!$H$126*N26,IF(AND(K26="x",L26="DR"),Prospectus!$H$127*N26," "))))))</f>
        <v xml:space="preserve"> </v>
      </c>
      <c r="P26" s="450" t="str">
        <f t="shared" si="1"/>
        <v/>
      </c>
      <c r="S26" s="52" t="str">
        <f t="shared" si="2"/>
        <v xml:space="preserve"> </v>
      </c>
    </row>
    <row r="27" spans="1:19" ht="19.5" customHeight="1">
      <c r="A27" s="448">
        <v>16</v>
      </c>
      <c r="B27" s="435"/>
      <c r="C27" s="435"/>
      <c r="D27" s="436"/>
      <c r="E27" s="436"/>
      <c r="F27" s="449"/>
      <c r="G27" s="449"/>
      <c r="H27" s="436"/>
      <c r="I27" s="436"/>
      <c r="J27" s="436"/>
      <c r="K27" s="436"/>
      <c r="L27" s="436"/>
      <c r="M27" s="436"/>
      <c r="N27" s="448" t="str">
        <f t="shared" si="0"/>
        <v/>
      </c>
      <c r="O27" s="450" t="str">
        <f>IF(AND(I27="x",L27="SR"),Prospectus!$H$90*N27,IF(AND(I27="x",L27="DR"),Prospectus!$H$91*N27,IF(AND(J27="x",L27="SR"),Prospectus!$H$108*N27,IF(AND(J27="x",L27="DR"),Prospectus!$H$109*N27,IF(AND(K27="x",L27="SR"),Prospectus!$H$126*N27,IF(AND(K27="x",L27="DR"),Prospectus!$H$127*N27," "))))))</f>
        <v xml:space="preserve"> </v>
      </c>
      <c r="P27" s="450" t="str">
        <f t="shared" si="1"/>
        <v/>
      </c>
      <c r="S27" s="52" t="str">
        <f t="shared" si="2"/>
        <v xml:space="preserve"> </v>
      </c>
    </row>
    <row r="28" spans="1:19" ht="19.5" customHeight="1">
      <c r="A28" s="448">
        <v>17</v>
      </c>
      <c r="B28" s="435"/>
      <c r="C28" s="435"/>
      <c r="D28" s="436"/>
      <c r="E28" s="436"/>
      <c r="F28" s="449"/>
      <c r="G28" s="449"/>
      <c r="H28" s="436"/>
      <c r="I28" s="436"/>
      <c r="J28" s="436"/>
      <c r="K28" s="436"/>
      <c r="L28" s="436"/>
      <c r="M28" s="436"/>
      <c r="N28" s="448" t="str">
        <f t="shared" si="0"/>
        <v/>
      </c>
      <c r="O28" s="450" t="str">
        <f>IF(AND(I28="x",L28="SR"),Prospectus!$H$90*N28,IF(AND(I28="x",L28="DR"),Prospectus!$H$91*N28,IF(AND(J28="x",L28="SR"),Prospectus!$H$108*N28,IF(AND(J28="x",L28="DR"),Prospectus!$H$109*N28,IF(AND(K28="x",L28="SR"),Prospectus!$H$126*N28,IF(AND(K28="x",L28="DR"),Prospectus!$H$127*N28," "))))))</f>
        <v xml:space="preserve"> </v>
      </c>
      <c r="P28" s="450" t="str">
        <f t="shared" si="1"/>
        <v/>
      </c>
      <c r="S28" s="52" t="str">
        <f t="shared" si="2"/>
        <v xml:space="preserve"> </v>
      </c>
    </row>
    <row r="29" spans="1:19" ht="19.5" customHeight="1">
      <c r="A29" s="448">
        <v>18</v>
      </c>
      <c r="B29" s="435"/>
      <c r="C29" s="435"/>
      <c r="D29" s="436"/>
      <c r="E29" s="436"/>
      <c r="F29" s="449"/>
      <c r="G29" s="449"/>
      <c r="H29" s="436"/>
      <c r="I29" s="436"/>
      <c r="J29" s="436"/>
      <c r="K29" s="436"/>
      <c r="L29" s="436"/>
      <c r="M29" s="436"/>
      <c r="N29" s="448" t="str">
        <f t="shared" si="0"/>
        <v/>
      </c>
      <c r="O29" s="450" t="str">
        <f>IF(AND(I29="x",L29="SR"),Prospectus!$H$90*N29,IF(AND(I29="x",L29="DR"),Prospectus!$H$91*N29,IF(AND(J29="x",L29="SR"),Prospectus!$H$108*N29,IF(AND(J29="x",L29="DR"),Prospectus!$H$109*N29,IF(AND(K29="x",L29="SR"),Prospectus!$H$126*N29,IF(AND(K29="x",L29="DR"),Prospectus!$H$127*N29," "))))))</f>
        <v xml:space="preserve"> </v>
      </c>
      <c r="P29" s="450" t="str">
        <f t="shared" si="1"/>
        <v/>
      </c>
      <c r="S29" s="52" t="str">
        <f t="shared" si="2"/>
        <v xml:space="preserve"> </v>
      </c>
    </row>
    <row r="30" spans="1:19" ht="19.5" customHeight="1">
      <c r="A30" s="448">
        <v>19</v>
      </c>
      <c r="B30" s="435"/>
      <c r="C30" s="435"/>
      <c r="D30" s="436"/>
      <c r="E30" s="436"/>
      <c r="F30" s="449"/>
      <c r="G30" s="449"/>
      <c r="H30" s="436"/>
      <c r="I30" s="436"/>
      <c r="J30" s="436"/>
      <c r="K30" s="436"/>
      <c r="L30" s="436"/>
      <c r="M30" s="436"/>
      <c r="N30" s="448" t="str">
        <f t="shared" si="0"/>
        <v/>
      </c>
      <c r="O30" s="450" t="str">
        <f>IF(AND(I30="x",L30="SR"),Prospectus!$H$90*N30,IF(AND(I30="x",L30="DR"),Prospectus!$H$91*N30,IF(AND(J30="x",L30="SR"),Prospectus!$H$108*N30,IF(AND(J30="x",L30="DR"),Prospectus!$H$109*N30,IF(AND(K30="x",L30="SR"),Prospectus!$H$126*N30,IF(AND(K30="x",L30="DR"),Prospectus!$H$127*N30," "))))))</f>
        <v xml:space="preserve"> </v>
      </c>
      <c r="P30" s="450" t="str">
        <f t="shared" si="1"/>
        <v/>
      </c>
      <c r="S30" s="52" t="str">
        <f t="shared" si="2"/>
        <v xml:space="preserve"> </v>
      </c>
    </row>
    <row r="31" spans="1:19" ht="19.5" customHeight="1">
      <c r="A31" s="448">
        <v>20</v>
      </c>
      <c r="B31" s="435"/>
      <c r="C31" s="435"/>
      <c r="D31" s="436"/>
      <c r="E31" s="436"/>
      <c r="F31" s="449"/>
      <c r="G31" s="449"/>
      <c r="H31" s="436"/>
      <c r="I31" s="436"/>
      <c r="J31" s="436"/>
      <c r="K31" s="436"/>
      <c r="L31" s="436"/>
      <c r="M31" s="436"/>
      <c r="N31" s="448" t="str">
        <f t="shared" si="0"/>
        <v/>
      </c>
      <c r="O31" s="450" t="str">
        <f>IF(AND(I31="x",L31="SR"),Prospectus!$H$90*N31,IF(AND(I31="x",L31="DR"),Prospectus!$H$91*N31,IF(AND(J31="x",L31="SR"),Prospectus!$H$108*N31,IF(AND(J31="x",L31="DR"),Prospectus!$H$109*N31,IF(AND(K31="x",L31="SR"),Prospectus!$H$126*N31,IF(AND(K31="x",L31="DR"),Prospectus!$H$127*N31," "))))))</f>
        <v xml:space="preserve"> </v>
      </c>
      <c r="P31" s="450" t="str">
        <f t="shared" si="1"/>
        <v/>
      </c>
      <c r="S31" s="52" t="str">
        <f t="shared" si="2"/>
        <v xml:space="preserve"> </v>
      </c>
    </row>
    <row r="32" spans="1:19" ht="19.5" customHeight="1">
      <c r="A32" s="448">
        <v>21</v>
      </c>
      <c r="B32" s="435"/>
      <c r="C32" s="435"/>
      <c r="D32" s="436"/>
      <c r="E32" s="436"/>
      <c r="F32" s="449"/>
      <c r="G32" s="449"/>
      <c r="H32" s="436"/>
      <c r="I32" s="436"/>
      <c r="J32" s="436"/>
      <c r="K32" s="436"/>
      <c r="L32" s="436"/>
      <c r="M32" s="436"/>
      <c r="N32" s="448" t="str">
        <f t="shared" si="0"/>
        <v/>
      </c>
      <c r="O32" s="450" t="str">
        <f>IF(AND(I32="x",L32="SR"),Prospectus!$H$90*N32,IF(AND(I32="x",L32="DR"),Prospectus!$H$91*N32,IF(AND(J32="x",L32="SR"),Prospectus!$H$108*N32,IF(AND(J32="x",L32="DR"),Prospectus!$H$109*N32,IF(AND(K32="x",L32="SR"),Prospectus!$H$126*N32,IF(AND(K32="x",L32="DR"),Prospectus!$H$127*N32," "))))))</f>
        <v xml:space="preserve"> </v>
      </c>
      <c r="P32" s="450" t="str">
        <f t="shared" si="1"/>
        <v/>
      </c>
      <c r="S32" s="52" t="str">
        <f t="shared" si="2"/>
        <v xml:space="preserve"> </v>
      </c>
    </row>
    <row r="33" spans="1:19" ht="19.5" customHeight="1">
      <c r="A33" s="448">
        <v>22</v>
      </c>
      <c r="B33" s="435"/>
      <c r="C33" s="435"/>
      <c r="D33" s="436"/>
      <c r="E33" s="436"/>
      <c r="F33" s="449"/>
      <c r="G33" s="449"/>
      <c r="H33" s="436"/>
      <c r="I33" s="436"/>
      <c r="J33" s="436"/>
      <c r="K33" s="436"/>
      <c r="L33" s="436"/>
      <c r="M33" s="436"/>
      <c r="N33" s="448" t="str">
        <f t="shared" si="0"/>
        <v/>
      </c>
      <c r="O33" s="450" t="str">
        <f>IF(AND(I33="x",L33="SR"),Prospectus!$H$90*N33,IF(AND(I33="x",L33="DR"),Prospectus!$H$91*N33,IF(AND(J33="x",L33="SR"),Prospectus!$H$108*N33,IF(AND(J33="x",L33="DR"),Prospectus!$H$109*N33,IF(AND(K33="x",L33="SR"),Prospectus!$H$126*N33,IF(AND(K33="x",L33="DR"),Prospectus!$H$127*N33," "))))))</f>
        <v xml:space="preserve"> </v>
      </c>
      <c r="P33" s="450" t="str">
        <f t="shared" si="1"/>
        <v/>
      </c>
      <c r="S33" s="52" t="str">
        <f t="shared" si="2"/>
        <v xml:space="preserve"> </v>
      </c>
    </row>
    <row r="34" spans="1:19" ht="19.5" customHeight="1">
      <c r="A34" s="448">
        <v>23</v>
      </c>
      <c r="B34" s="435"/>
      <c r="C34" s="435"/>
      <c r="D34" s="436"/>
      <c r="E34" s="436"/>
      <c r="F34" s="449"/>
      <c r="G34" s="449"/>
      <c r="H34" s="436"/>
      <c r="I34" s="436"/>
      <c r="J34" s="436"/>
      <c r="K34" s="436"/>
      <c r="L34" s="436"/>
      <c r="M34" s="436"/>
      <c r="N34" s="448" t="str">
        <f t="shared" si="0"/>
        <v/>
      </c>
      <c r="O34" s="450" t="str">
        <f>IF(AND(I34="x",L34="SR"),Prospectus!$H$90*N34,IF(AND(I34="x",L34="DR"),Prospectus!$H$91*N34,IF(AND(J34="x",L34="SR"),Prospectus!$H$108*N34,IF(AND(J34="x",L34="DR"),Prospectus!$H$109*N34,IF(AND(K34="x",L34="SR"),Prospectus!$H$126*N34,IF(AND(K34="x",L34="DR"),Prospectus!$H$127*N34," "))))))</f>
        <v xml:space="preserve"> </v>
      </c>
      <c r="P34" s="450" t="str">
        <f t="shared" si="1"/>
        <v/>
      </c>
      <c r="S34" s="52" t="str">
        <f t="shared" si="2"/>
        <v xml:space="preserve"> </v>
      </c>
    </row>
    <row r="35" spans="1:19" ht="19.5" customHeight="1">
      <c r="A35" s="448">
        <v>24</v>
      </c>
      <c r="B35" s="435"/>
      <c r="C35" s="435"/>
      <c r="D35" s="436"/>
      <c r="E35" s="436"/>
      <c r="F35" s="449"/>
      <c r="G35" s="449"/>
      <c r="H35" s="436"/>
      <c r="I35" s="436"/>
      <c r="J35" s="436"/>
      <c r="K35" s="436"/>
      <c r="L35" s="436"/>
      <c r="M35" s="436"/>
      <c r="N35" s="448" t="str">
        <f t="shared" si="0"/>
        <v/>
      </c>
      <c r="O35" s="450" t="str">
        <f>IF(AND(I35="x",L35="SR"),Prospectus!$H$90*N35,IF(AND(I35="x",L35="DR"),Prospectus!$H$91*N35,IF(AND(J35="x",L35="SR"),Prospectus!$H$108*N35,IF(AND(J35="x",L35="DR"),Prospectus!$H$109*N35,IF(AND(K35="x",L35="SR"),Prospectus!$H$126*N35,IF(AND(K35="x",L35="DR"),Prospectus!$H$127*N35," "))))))</f>
        <v xml:space="preserve"> </v>
      </c>
      <c r="P35" s="450" t="str">
        <f t="shared" si="1"/>
        <v/>
      </c>
      <c r="S35" s="52" t="str">
        <f t="shared" si="2"/>
        <v xml:space="preserve"> </v>
      </c>
    </row>
    <row r="36" spans="1:19" ht="19.5" customHeight="1">
      <c r="A36" s="448">
        <v>25</v>
      </c>
      <c r="B36" s="435"/>
      <c r="C36" s="435"/>
      <c r="D36" s="436"/>
      <c r="E36" s="436"/>
      <c r="F36" s="449"/>
      <c r="G36" s="449"/>
      <c r="H36" s="436"/>
      <c r="I36" s="436"/>
      <c r="J36" s="436"/>
      <c r="K36" s="436"/>
      <c r="L36" s="436"/>
      <c r="M36" s="436"/>
      <c r="N36" s="448" t="str">
        <f t="shared" si="0"/>
        <v/>
      </c>
      <c r="O36" s="450" t="str">
        <f>IF(AND(I36="x",L36="SR"),Prospectus!$H$90*N36,IF(AND(I36="x",L36="DR"),Prospectus!$H$91*N36,IF(AND(J36="x",L36="SR"),Prospectus!$H$108*N36,IF(AND(J36="x",L36="DR"),Prospectus!$H$109*N36,IF(AND(K36="x",L36="SR"),Prospectus!$H$126*N36,IF(AND(K36="x",L36="DR"),Prospectus!$H$127*N36," "))))))</f>
        <v xml:space="preserve"> </v>
      </c>
      <c r="P36" s="450" t="str">
        <f t="shared" si="1"/>
        <v/>
      </c>
      <c r="S36" s="52" t="str">
        <f t="shared" si="2"/>
        <v xml:space="preserve"> </v>
      </c>
    </row>
    <row r="37" spans="1:19" ht="19.5" customHeight="1">
      <c r="A37" s="448">
        <v>26</v>
      </c>
      <c r="B37" s="435"/>
      <c r="C37" s="435"/>
      <c r="D37" s="436"/>
      <c r="E37" s="436"/>
      <c r="F37" s="449"/>
      <c r="G37" s="449"/>
      <c r="H37" s="436"/>
      <c r="I37" s="436"/>
      <c r="J37" s="436"/>
      <c r="K37" s="436"/>
      <c r="L37" s="436"/>
      <c r="M37" s="436"/>
      <c r="N37" s="448" t="str">
        <f t="shared" si="0"/>
        <v/>
      </c>
      <c r="O37" s="450" t="str">
        <f>IF(AND(I37="x",L37="SR"),Prospectus!$H$90*N37,IF(AND(I37="x",L37="DR"),Prospectus!$H$91*N37,IF(AND(J37="x",L37="SR"),Prospectus!$H$108*N37,IF(AND(J37="x",L37="DR"),Prospectus!$H$109*N37,IF(AND(K37="x",L37="SR"),Prospectus!$H$126*N37,IF(AND(K37="x",L37="DR"),Prospectus!$H$127*N37," "))))))</f>
        <v xml:space="preserve"> </v>
      </c>
      <c r="P37" s="450" t="str">
        <f t="shared" si="1"/>
        <v/>
      </c>
      <c r="S37" s="52" t="str">
        <f t="shared" si="2"/>
        <v xml:space="preserve"> </v>
      </c>
    </row>
    <row r="38" spans="1:19" ht="19.5" customHeight="1">
      <c r="A38" s="448">
        <v>27</v>
      </c>
      <c r="B38" s="435"/>
      <c r="C38" s="435"/>
      <c r="D38" s="436"/>
      <c r="E38" s="436"/>
      <c r="F38" s="449"/>
      <c r="G38" s="449"/>
      <c r="H38" s="436"/>
      <c r="I38" s="436"/>
      <c r="J38" s="436"/>
      <c r="K38" s="436"/>
      <c r="L38" s="436"/>
      <c r="M38" s="436"/>
      <c r="N38" s="448" t="str">
        <f t="shared" si="0"/>
        <v/>
      </c>
      <c r="O38" s="450" t="str">
        <f>IF(AND(I38="x",L38="SR"),Prospectus!$H$90*N38,IF(AND(I38="x",L38="DR"),Prospectus!$H$91*N38,IF(AND(J38="x",L38="SR"),Prospectus!$H$108*N38,IF(AND(J38="x",L38="DR"),Prospectus!$H$109*N38,IF(AND(K38="x",L38="SR"),Prospectus!$H$126*N38,IF(AND(K38="x",L38="DR"),Prospectus!$H$127*N38," "))))))</f>
        <v xml:space="preserve"> </v>
      </c>
      <c r="P38" s="450" t="str">
        <f t="shared" si="1"/>
        <v/>
      </c>
      <c r="S38" s="52" t="str">
        <f t="shared" si="2"/>
        <v xml:space="preserve"> </v>
      </c>
    </row>
    <row r="39" spans="1:19" ht="19.5" customHeight="1">
      <c r="A39" s="448">
        <v>28</v>
      </c>
      <c r="B39" s="435"/>
      <c r="C39" s="435"/>
      <c r="D39" s="436"/>
      <c r="E39" s="436"/>
      <c r="F39" s="449"/>
      <c r="G39" s="449"/>
      <c r="H39" s="436"/>
      <c r="I39" s="436"/>
      <c r="J39" s="436"/>
      <c r="K39" s="436"/>
      <c r="L39" s="436"/>
      <c r="M39" s="436"/>
      <c r="N39" s="448" t="str">
        <f t="shared" si="0"/>
        <v/>
      </c>
      <c r="O39" s="450" t="str">
        <f>IF(AND(I39="x",L39="SR"),Prospectus!$H$90*N39,IF(AND(I39="x",L39="DR"),Prospectus!$H$91*N39,IF(AND(J39="x",L39="SR"),Prospectus!$H$108*N39,IF(AND(J39="x",L39="DR"),Prospectus!$H$109*N39,IF(AND(K39="x",L39="SR"),Prospectus!$H$126*N39,IF(AND(K39="x",L39="DR"),Prospectus!$H$127*N39," "))))))</f>
        <v xml:space="preserve"> </v>
      </c>
      <c r="P39" s="450" t="str">
        <f t="shared" si="1"/>
        <v/>
      </c>
      <c r="S39" s="52" t="str">
        <f t="shared" si="2"/>
        <v xml:space="preserve"> </v>
      </c>
    </row>
    <row r="40" spans="1:19" ht="19.5" customHeight="1">
      <c r="A40" s="448">
        <v>29</v>
      </c>
      <c r="B40" s="435"/>
      <c r="C40" s="435"/>
      <c r="D40" s="436"/>
      <c r="E40" s="436"/>
      <c r="F40" s="449"/>
      <c r="G40" s="449"/>
      <c r="H40" s="436"/>
      <c r="I40" s="436"/>
      <c r="J40" s="436"/>
      <c r="K40" s="436"/>
      <c r="L40" s="436"/>
      <c r="M40" s="436"/>
      <c r="N40" s="448" t="str">
        <f t="shared" si="0"/>
        <v/>
      </c>
      <c r="O40" s="450" t="str">
        <f>IF(AND(I40="x",L40="SR"),Prospectus!$H$90*N40,IF(AND(I40="x",L40="DR"),Prospectus!$H$91*N40,IF(AND(J40="x",L40="SR"),Prospectus!$H$108*N40,IF(AND(J40="x",L40="DR"),Prospectus!$H$109*N40,IF(AND(K40="x",L40="SR"),Prospectus!$H$126*N40,IF(AND(K40="x",L40="DR"),Prospectus!$H$127*N40," "))))))</f>
        <v xml:space="preserve"> </v>
      </c>
      <c r="P40" s="450" t="str">
        <f t="shared" si="1"/>
        <v/>
      </c>
      <c r="S40" s="52" t="str">
        <f t="shared" si="2"/>
        <v xml:space="preserve"> </v>
      </c>
    </row>
    <row r="41" spans="1:19" ht="19.5" customHeight="1">
      <c r="A41" s="448">
        <v>30</v>
      </c>
      <c r="B41" s="435"/>
      <c r="C41" s="435"/>
      <c r="D41" s="436"/>
      <c r="E41" s="436"/>
      <c r="F41" s="449"/>
      <c r="G41" s="449"/>
      <c r="H41" s="436"/>
      <c r="I41" s="436"/>
      <c r="J41" s="436"/>
      <c r="K41" s="436"/>
      <c r="L41" s="436"/>
      <c r="M41" s="436"/>
      <c r="N41" s="448" t="str">
        <f t="shared" si="0"/>
        <v/>
      </c>
      <c r="O41" s="450" t="str">
        <f>IF(AND(I41="x",L41="SR"),Prospectus!$H$90*N41,IF(AND(I41="x",L41="DR"),Prospectus!$H$91*N41,IF(AND(J41="x",L41="SR"),Prospectus!$H$108*N41,IF(AND(J41="x",L41="DR"),Prospectus!$H$109*N41,IF(AND(K41="x",L41="SR"),Prospectus!$H$126*N41,IF(AND(K41="x",L41="DR"),Prospectus!$H$127*N41," "))))))</f>
        <v xml:space="preserve"> </v>
      </c>
      <c r="P41" s="450" t="str">
        <f t="shared" si="1"/>
        <v/>
      </c>
      <c r="S41" s="52" t="str">
        <f t="shared" si="2"/>
        <v xml:space="preserve"> </v>
      </c>
    </row>
    <row r="42" spans="1:19" ht="19.5" customHeight="1" thickBot="1">
      <c r="A42" s="592" t="s">
        <v>132</v>
      </c>
      <c r="B42" s="592"/>
      <c r="C42" s="592"/>
      <c r="D42" s="592"/>
      <c r="E42" s="592"/>
      <c r="F42" s="592"/>
      <c r="G42" s="592"/>
      <c r="H42" s="592"/>
      <c r="I42" s="592"/>
      <c r="J42" s="592"/>
      <c r="K42" s="592"/>
      <c r="L42" s="592"/>
      <c r="M42" s="592"/>
      <c r="N42" s="592"/>
      <c r="O42" s="451">
        <f>SUM(O12:O41)</f>
        <v>0</v>
      </c>
      <c r="P42" s="451">
        <f>SUM(P12:P41)</f>
        <v>0</v>
      </c>
      <c r="S42" s="52" t="str">
        <f t="shared" si="2"/>
        <v xml:space="preserve"> </v>
      </c>
    </row>
    <row r="43" spans="1:19" ht="19.5" customHeight="1" thickBot="1">
      <c r="A43" s="592" t="s">
        <v>133</v>
      </c>
      <c r="B43" s="592"/>
      <c r="C43" s="592"/>
      <c r="D43" s="592"/>
      <c r="E43" s="592"/>
      <c r="F43" s="592"/>
      <c r="G43" s="592"/>
      <c r="H43" s="592"/>
      <c r="I43" s="592"/>
      <c r="J43" s="592"/>
      <c r="K43" s="592"/>
      <c r="L43" s="592"/>
      <c r="M43" s="592"/>
      <c r="N43" s="592"/>
      <c r="O43" s="593">
        <f>O42+P42</f>
        <v>0</v>
      </c>
      <c r="P43" s="594"/>
      <c r="S43" s="52" t="str">
        <f t="shared" si="2"/>
        <v xml:space="preserve"> </v>
      </c>
    </row>
    <row r="44" spans="1:19" ht="19.5" customHeight="1">
      <c r="A44" s="598" t="s">
        <v>313</v>
      </c>
      <c r="B44" s="598"/>
      <c r="C44" s="598"/>
      <c r="D44" s="598"/>
      <c r="E44" s="598"/>
      <c r="F44" s="598"/>
      <c r="G44" s="437"/>
      <c r="H44" s="437"/>
      <c r="I44" s="437"/>
      <c r="J44" s="437"/>
      <c r="K44" s="438"/>
      <c r="L44" s="438"/>
      <c r="M44" s="438"/>
      <c r="N44" s="439"/>
      <c r="O44" s="440"/>
      <c r="P44" s="440"/>
      <c r="S44" s="52" t="str">
        <f t="shared" si="2"/>
        <v xml:space="preserve"> </v>
      </c>
    </row>
    <row r="45" spans="1:19" ht="26" customHeight="1">
      <c r="A45" s="441" t="s">
        <v>134</v>
      </c>
      <c r="B45" s="441"/>
      <c r="C45" s="441"/>
      <c r="D45" s="442"/>
      <c r="E45" s="442"/>
      <c r="F45" s="442"/>
      <c r="G45" s="442"/>
      <c r="H45" s="442"/>
      <c r="I45" s="442"/>
      <c r="J45" s="442"/>
      <c r="K45" s="442"/>
      <c r="L45" s="442"/>
      <c r="M45" s="442"/>
      <c r="N45" s="87"/>
      <c r="O45" s="87"/>
      <c r="P45" s="87"/>
    </row>
    <row r="46" spans="1:19" ht="14" customHeight="1">
      <c r="A46" s="601" t="s">
        <v>568</v>
      </c>
      <c r="B46" s="602"/>
      <c r="C46" s="602"/>
      <c r="D46" s="602"/>
      <c r="E46" s="602"/>
      <c r="F46" s="603">
        <f>'PLEASE FILL IN HERE FIRST!!!'!B33</f>
        <v>44242</v>
      </c>
      <c r="G46" s="603"/>
      <c r="H46" s="603"/>
      <c r="I46" s="603"/>
      <c r="J46" s="603"/>
      <c r="K46" s="603"/>
      <c r="L46" s="603"/>
      <c r="M46" s="441"/>
      <c r="N46" s="98"/>
      <c r="O46" s="98"/>
      <c r="P46" s="98"/>
    </row>
    <row r="47" spans="1:19" ht="15" customHeight="1">
      <c r="A47" s="602"/>
      <c r="B47" s="602"/>
      <c r="C47" s="602"/>
      <c r="D47" s="602"/>
      <c r="E47" s="602"/>
      <c r="F47" s="603"/>
      <c r="G47" s="603"/>
      <c r="H47" s="603"/>
      <c r="I47" s="603"/>
      <c r="J47" s="603"/>
      <c r="K47" s="603"/>
      <c r="L47" s="603"/>
      <c r="M47" s="441"/>
      <c r="N47" s="98"/>
      <c r="O47" s="98"/>
      <c r="P47" s="98"/>
    </row>
    <row r="48" spans="1:19" ht="14" customHeight="1">
      <c r="A48" s="600" t="str">
        <f>'PLEASE FILL IN HERE FIRST!!!'!B23</f>
        <v>Qatar Table Tennis Association</v>
      </c>
      <c r="B48" s="600"/>
      <c r="C48" s="600"/>
      <c r="D48" s="600"/>
      <c r="E48" s="600"/>
      <c r="F48" s="456"/>
      <c r="G48" s="456"/>
      <c r="H48" s="456"/>
      <c r="I48" s="456"/>
      <c r="J48" s="456"/>
      <c r="K48" s="456"/>
      <c r="L48" s="456"/>
      <c r="M48" s="441"/>
      <c r="N48" s="98"/>
      <c r="O48" s="98"/>
      <c r="P48" s="98"/>
    </row>
    <row r="49" spans="1:21" s="200" customFormat="1" ht="16">
      <c r="A49" s="445"/>
      <c r="B49" s="446"/>
      <c r="C49" s="599"/>
      <c r="D49" s="599"/>
      <c r="E49" s="444"/>
      <c r="F49" s="597"/>
      <c r="G49" s="597"/>
      <c r="H49" s="597"/>
      <c r="I49" s="597"/>
      <c r="J49" s="597"/>
      <c r="K49" s="597"/>
      <c r="L49" s="597"/>
      <c r="M49" s="597"/>
      <c r="N49" s="447"/>
      <c r="O49" s="447"/>
      <c r="P49" s="447"/>
      <c r="S49" s="52"/>
      <c r="T49" s="49"/>
      <c r="U49" s="58"/>
    </row>
    <row r="50" spans="1:21" s="200" customFormat="1" ht="16">
      <c r="A50" s="442" t="s">
        <v>198</v>
      </c>
      <c r="B50" s="581" t="s">
        <v>575</v>
      </c>
      <c r="C50" s="582"/>
      <c r="D50" s="582"/>
      <c r="E50" s="582"/>
      <c r="F50" s="597"/>
      <c r="G50" s="597"/>
      <c r="H50" s="597"/>
      <c r="I50" s="597"/>
      <c r="J50" s="597"/>
      <c r="K50" s="597"/>
      <c r="L50" s="597"/>
      <c r="M50" s="597"/>
      <c r="N50" s="447"/>
      <c r="O50" s="447"/>
      <c r="P50" s="447"/>
      <c r="S50" s="52"/>
      <c r="T50" s="49"/>
      <c r="U50" s="58"/>
    </row>
    <row r="51" spans="1:21" ht="14">
      <c r="A51" s="443"/>
      <c r="B51" s="581" t="s">
        <v>571</v>
      </c>
      <c r="C51" s="582"/>
      <c r="D51" s="582"/>
      <c r="E51" s="582"/>
      <c r="F51" s="443"/>
      <c r="G51" s="443"/>
      <c r="H51" s="443"/>
      <c r="I51" s="443"/>
      <c r="J51" s="443"/>
      <c r="K51" s="443"/>
      <c r="L51" s="443"/>
      <c r="M51" s="443"/>
      <c r="N51" s="443"/>
      <c r="O51" s="443"/>
      <c r="P51" s="443"/>
    </row>
    <row r="52" spans="1:21">
      <c r="A52" s="443"/>
      <c r="B52" s="443"/>
      <c r="C52" s="443"/>
      <c r="D52" s="443"/>
      <c r="E52" s="443"/>
      <c r="F52" s="443"/>
      <c r="G52" s="443"/>
      <c r="H52" s="443"/>
      <c r="I52" s="443"/>
      <c r="J52" s="443"/>
      <c r="K52" s="443"/>
      <c r="L52" s="443"/>
      <c r="M52" s="443"/>
      <c r="N52" s="443"/>
      <c r="O52" s="443"/>
      <c r="P52" s="443"/>
    </row>
    <row r="53" spans="1:21">
      <c r="A53" s="443"/>
      <c r="B53" s="443"/>
      <c r="C53" s="443"/>
      <c r="D53" s="443"/>
      <c r="E53" s="443"/>
      <c r="F53" s="443"/>
      <c r="G53" s="443"/>
      <c r="H53" s="443"/>
      <c r="I53" s="443"/>
      <c r="J53" s="443"/>
      <c r="K53" s="443"/>
      <c r="L53" s="443"/>
      <c r="M53" s="443"/>
      <c r="N53" s="443"/>
      <c r="O53" s="443"/>
      <c r="P53" s="443"/>
    </row>
    <row r="54" spans="1:21">
      <c r="A54" s="443"/>
      <c r="B54" s="443"/>
      <c r="C54" s="443"/>
      <c r="D54" s="443"/>
      <c r="E54" s="443"/>
      <c r="F54" s="443"/>
      <c r="G54" s="443"/>
      <c r="H54" s="443"/>
      <c r="I54" s="443"/>
      <c r="J54" s="443"/>
      <c r="K54" s="443"/>
      <c r="L54" s="443"/>
      <c r="M54" s="443"/>
      <c r="N54" s="443"/>
      <c r="O54" s="443"/>
      <c r="P54" s="443"/>
    </row>
  </sheetData>
  <sheetProtection algorithmName="SHA-512" hashValue="DoE3pa5eMSTv78pVe3KM/XvoSMbTXZxQ5uT5Kkii3ioGpAE0My7XxoL2TBNqG2PIX7ygZ/lGaPD1hOOUHyxSMA==" saltValue="j+FB9tFNl6TqsyTcPq+0/Q==" spinCount="100000" sheet="1" selectLockedCells="1"/>
  <mergeCells count="26">
    <mergeCell ref="D9:D10"/>
    <mergeCell ref="E9:E10"/>
    <mergeCell ref="L9:L10"/>
    <mergeCell ref="F49:M50"/>
    <mergeCell ref="B50:E50"/>
    <mergeCell ref="A44:F44"/>
    <mergeCell ref="C49:D49"/>
    <mergeCell ref="A48:E48"/>
    <mergeCell ref="A46:E47"/>
    <mergeCell ref="F46:L47"/>
    <mergeCell ref="B51:E51"/>
    <mergeCell ref="A1:P1"/>
    <mergeCell ref="A3:P3"/>
    <mergeCell ref="A4:P4"/>
    <mergeCell ref="H5:J5"/>
    <mergeCell ref="A2:P2"/>
    <mergeCell ref="D5:E5"/>
    <mergeCell ref="A7:B7"/>
    <mergeCell ref="C7:P7"/>
    <mergeCell ref="A42:N42"/>
    <mergeCell ref="A43:N43"/>
    <mergeCell ref="O43:P43"/>
    <mergeCell ref="M9:M10"/>
    <mergeCell ref="A9:A10"/>
    <mergeCell ref="B9:B10"/>
    <mergeCell ref="C9:C10"/>
  </mergeCells>
  <phoneticPr fontId="3" type="noConversion"/>
  <conditionalFormatting sqref="B12:E41">
    <cfRule type="cellIs" dxfId="21" priority="12" operator="equal">
      <formula>0</formula>
    </cfRule>
  </conditionalFormatting>
  <conditionalFormatting sqref="F12:G41">
    <cfRule type="cellIs" dxfId="20" priority="9" operator="equal">
      <formula>0</formula>
    </cfRule>
  </conditionalFormatting>
  <conditionalFormatting sqref="I12:M41">
    <cfRule type="expression" dxfId="19" priority="8">
      <formula>$H12="x"</formula>
    </cfRule>
  </conditionalFormatting>
  <conditionalFormatting sqref="F12:G41">
    <cfRule type="expression" dxfId="18" priority="7">
      <formula>$H12="x"</formula>
    </cfRule>
  </conditionalFormatting>
  <conditionalFormatting sqref="N12:N41">
    <cfRule type="expression" dxfId="17" priority="6">
      <formula>$H12="x"</formula>
    </cfRule>
  </conditionalFormatting>
  <conditionalFormatting sqref="L12:M41">
    <cfRule type="expression" dxfId="16" priority="1">
      <formula>$H12="x"</formula>
    </cfRule>
  </conditionalFormatting>
  <dataValidations count="1">
    <dataValidation type="list" allowBlank="1" showInputMessage="1" showErrorMessage="1" sqref="M12:M41" xr:uid="{00000000-0002-0000-0400-000000000000}">
      <formula1>Participants</formula1>
    </dataValidation>
  </dataValidations>
  <hyperlinks>
    <hyperlink ref="B51" r:id="rId1" xr:uid="{DC08635A-05D1-954E-A2B7-78ED6BA6E1FA}"/>
    <hyperlink ref="B50" r:id="rId2" xr:uid="{A332DA06-3BDF-E04A-A2BF-720FC7415DA4}"/>
  </hyperlinks>
  <printOptions horizontalCentered="1"/>
  <pageMargins left="0.2" right="0.2" top="0.39000000000000007" bottom="0.2" header="0" footer="0"/>
  <pageSetup paperSize="9" scale="57"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4" id="{484FD287-8017-0D4A-BE08-518B7D181619}">
            <xm:f>'PLEASE FILL IN HERE FIRST!!!'!$B$5='PLEASE FILL IN HERE FIRST!!!'!$K$11</xm:f>
            <x14:dxf>
              <font>
                <color rgb="FFC00000"/>
              </font>
              <fill>
                <patternFill patternType="none">
                  <fgColor indexed="64"/>
                  <bgColor auto="1"/>
                </patternFill>
              </fill>
            </x14:dxf>
          </x14:cfRule>
          <x14:cfRule type="expression" priority="5" id="{46581CD0-CDB9-2B4B-90AB-58497779A98C}">
            <xm:f>'PLEASE FILL IN HERE FIRST!!!'!$B$5='PLEASE FILL IN HERE FIRST!!!'!$K$9</xm:f>
            <x14:dxf>
              <font>
                <color theme="1" tint="0.499984740745262"/>
              </font>
              <fill>
                <patternFill patternType="none">
                  <fgColor indexed="64"/>
                  <bgColor auto="1"/>
                </patternFill>
              </fill>
            </x14:dxf>
          </x14:cfRule>
          <xm:sqref>A4:P4 A5:D5 F5:XFD5</xm:sqref>
        </x14:conditionalFormatting>
        <x14:conditionalFormatting xmlns:xm="http://schemas.microsoft.com/office/excel/2006/main">
          <x14:cfRule type="expression" priority="2" id="{5A731DC7-407F-0E4B-93BF-CD817A8BCAD5}">
            <xm:f>'PLEASE FILL IN HERE FIRST!!!'!$B$5='PLEASE FILL IN HERE FIRST!!!'!$K$11</xm:f>
            <x14:dxf>
              <font>
                <color auto="1"/>
              </font>
              <fill>
                <patternFill patternType="solid">
                  <fgColor indexed="64"/>
                  <bgColor theme="5" tint="0.79998168889431442"/>
                </patternFill>
              </fill>
            </x14:dxf>
          </x14:cfRule>
          <x14:cfRule type="expression" priority="3" id="{E243D460-8AFA-CC4A-9AF8-6575B3854B83}">
            <xm:f>'PLEASE FILL IN HERE FIRST!!!'!$B$5='PLEASE FILL IN HERE FIRST!!!'!$K$9</xm:f>
            <x14:dxf>
              <font>
                <color auto="1"/>
              </font>
              <fill>
                <patternFill patternType="solid">
                  <fgColor indexed="64"/>
                  <bgColor theme="0" tint="-4.9989318521683403E-2"/>
                </patternFill>
              </fill>
            </x14:dxf>
          </x14:cfRule>
          <xm:sqref>B12:M41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L12:L41</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4"/>
  <sheetViews>
    <sheetView showGridLines="0" tabSelected="1" zoomScale="86" zoomScaleNormal="86" workbookViewId="0">
      <selection activeCell="L16" sqref="L16"/>
    </sheetView>
  </sheetViews>
  <sheetFormatPr baseColWidth="10" defaultColWidth="11.5" defaultRowHeight="13"/>
  <cols>
    <col min="1" max="1" width="17.5" style="6" customWidth="1"/>
    <col min="2" max="2" width="14.33203125" style="6" customWidth="1"/>
    <col min="3" max="3" width="17.5" style="6" customWidth="1"/>
    <col min="4" max="4" width="8.5" style="6" bestFit="1" customWidth="1"/>
    <col min="5" max="5" width="10.33203125" style="6" bestFit="1" customWidth="1"/>
    <col min="6" max="6" width="19.6640625" style="6" customWidth="1"/>
    <col min="7" max="7" width="20.1640625" style="6" bestFit="1" customWidth="1"/>
    <col min="8" max="8" width="11.33203125" style="6" bestFit="1" customWidth="1"/>
    <col min="9" max="9" width="8.33203125" style="6" bestFit="1" customWidth="1"/>
    <col min="10" max="10" width="10.5" style="6" bestFit="1" customWidth="1"/>
    <col min="11" max="11" width="15.5" style="6" bestFit="1" customWidth="1"/>
    <col min="12" max="12" width="11.33203125" style="6" bestFit="1" customWidth="1"/>
    <col min="13" max="13" width="11.33203125" style="6" customWidth="1"/>
    <col min="14" max="26" width="11.5" style="6"/>
    <col min="27" max="27" width="0" style="70" hidden="1" customWidth="1"/>
    <col min="28" max="29" width="0" style="6" hidden="1" customWidth="1"/>
    <col min="30" max="30" width="16.83203125" style="70" hidden="1" customWidth="1"/>
    <col min="31" max="16384" width="11.5" style="6"/>
  </cols>
  <sheetData>
    <row r="1" spans="1:30" ht="25">
      <c r="A1" s="605" t="str">
        <f>Accommodation!A1</f>
        <v>2020 WORLD SINGLES QUALIFICATION TOURNAMENT</v>
      </c>
      <c r="B1" s="605"/>
      <c r="C1" s="605"/>
      <c r="D1" s="605"/>
      <c r="E1" s="605"/>
      <c r="F1" s="605"/>
      <c r="G1" s="605"/>
      <c r="H1" s="605"/>
      <c r="I1" s="605"/>
      <c r="J1" s="605"/>
      <c r="K1" s="605"/>
      <c r="L1" s="605"/>
      <c r="M1" s="605"/>
      <c r="AA1" s="72" t="s">
        <v>27</v>
      </c>
      <c r="AB1" s="70" t="s">
        <v>28</v>
      </c>
      <c r="AC1" s="71" t="s">
        <v>156</v>
      </c>
      <c r="AD1" s="72" t="s">
        <v>562</v>
      </c>
    </row>
    <row r="2" spans="1:30" ht="25">
      <c r="A2" s="605" t="s">
        <v>391</v>
      </c>
      <c r="B2" s="605"/>
      <c r="C2" s="605"/>
      <c r="D2" s="605"/>
      <c r="E2" s="605"/>
      <c r="F2" s="605"/>
      <c r="G2" s="605"/>
      <c r="H2" s="605"/>
      <c r="I2" s="605"/>
      <c r="J2" s="605"/>
      <c r="K2" s="605"/>
      <c r="L2" s="605"/>
      <c r="M2" s="605"/>
      <c r="AA2" s="72"/>
      <c r="AB2" s="70"/>
      <c r="AC2" s="71"/>
      <c r="AD2" s="72" t="s">
        <v>564</v>
      </c>
    </row>
    <row r="3" spans="1:30" ht="16" hidden="1">
      <c r="A3" s="606"/>
      <c r="B3" s="606"/>
      <c r="C3" s="606"/>
      <c r="D3" s="606"/>
      <c r="E3" s="606"/>
      <c r="F3" s="606"/>
      <c r="G3" s="606"/>
      <c r="H3" s="606"/>
      <c r="I3" s="606"/>
      <c r="J3" s="606"/>
      <c r="K3" s="606"/>
      <c r="L3" s="606"/>
      <c r="M3" s="606"/>
      <c r="AA3" s="72" t="s">
        <v>170</v>
      </c>
      <c r="AB3" s="70" t="s">
        <v>157</v>
      </c>
      <c r="AC3" s="71" t="s">
        <v>55</v>
      </c>
      <c r="AD3" s="72" t="s">
        <v>565</v>
      </c>
    </row>
    <row r="4" spans="1:30" ht="24" customHeight="1">
      <c r="A4" s="607" t="str">
        <f>'PLEASE FILL IN HERE FIRST!!!'!B7</f>
        <v>Doha (QAT)</v>
      </c>
      <c r="B4" s="607"/>
      <c r="C4" s="607"/>
      <c r="D4" s="607"/>
      <c r="E4" s="607"/>
      <c r="F4" s="607"/>
      <c r="G4" s="607"/>
      <c r="H4" s="607"/>
      <c r="I4" s="607"/>
      <c r="J4" s="607"/>
      <c r="K4" s="607"/>
      <c r="L4" s="607"/>
      <c r="M4" s="607"/>
      <c r="AB4" s="72" t="s">
        <v>160</v>
      </c>
      <c r="AC4" s="71"/>
      <c r="AD4" s="72" t="s">
        <v>171</v>
      </c>
    </row>
    <row r="5" spans="1:30" ht="21" customHeight="1">
      <c r="A5" s="388" t="s">
        <v>560</v>
      </c>
      <c r="B5" s="389"/>
      <c r="C5" s="390">
        <v>44269</v>
      </c>
      <c r="D5" s="587" t="s">
        <v>559</v>
      </c>
      <c r="E5" s="587"/>
      <c r="F5" s="390">
        <v>44272</v>
      </c>
      <c r="G5" s="391"/>
      <c r="H5" s="608"/>
      <c r="I5" s="608"/>
      <c r="J5" s="392"/>
      <c r="K5" s="393"/>
      <c r="L5" s="394"/>
      <c r="M5" s="394"/>
      <c r="AB5" s="72" t="s">
        <v>169</v>
      </c>
      <c r="AC5" s="71"/>
      <c r="AD5" s="72"/>
    </row>
    <row r="6" spans="1:30" ht="7" customHeight="1">
      <c r="A6" s="395"/>
      <c r="B6" s="395"/>
      <c r="C6" s="395"/>
      <c r="D6" s="395"/>
      <c r="E6" s="395"/>
      <c r="F6" s="395"/>
      <c r="G6" s="395"/>
      <c r="H6" s="395"/>
      <c r="I6" s="395"/>
      <c r="J6" s="395"/>
      <c r="K6" s="395"/>
      <c r="L6" s="395"/>
      <c r="M6" s="395"/>
      <c r="AB6" s="72" t="s">
        <v>159</v>
      </c>
      <c r="AC6" s="71"/>
    </row>
    <row r="7" spans="1:30" ht="20">
      <c r="A7" s="588" t="s">
        <v>312</v>
      </c>
      <c r="B7" s="589"/>
      <c r="C7" s="609" t="str">
        <f>Accommodation!C7</f>
        <v>Please fill in the name of the Association</v>
      </c>
      <c r="D7" s="610"/>
      <c r="E7" s="610"/>
      <c r="F7" s="610"/>
      <c r="G7" s="610"/>
      <c r="H7" s="610"/>
      <c r="I7" s="610"/>
      <c r="J7" s="610"/>
      <c r="K7" s="610"/>
      <c r="L7" s="610"/>
      <c r="M7" s="611"/>
    </row>
    <row r="8" spans="1:30">
      <c r="A8"/>
      <c r="B8"/>
      <c r="C8"/>
      <c r="D8"/>
      <c r="E8"/>
      <c r="F8"/>
      <c r="G8" s="1"/>
      <c r="H8"/>
      <c r="I8"/>
      <c r="J8"/>
      <c r="K8"/>
      <c r="L8"/>
      <c r="M8"/>
    </row>
    <row r="9" spans="1:30" ht="14">
      <c r="A9" s="612" t="s">
        <v>314</v>
      </c>
      <c r="B9" s="616" t="s">
        <v>109</v>
      </c>
      <c r="C9" s="616" t="s">
        <v>385</v>
      </c>
      <c r="D9" s="616" t="s">
        <v>387</v>
      </c>
      <c r="E9" s="616" t="s">
        <v>112</v>
      </c>
      <c r="F9" s="397" t="s">
        <v>113</v>
      </c>
      <c r="G9" s="398" t="s">
        <v>114</v>
      </c>
      <c r="H9" s="398" t="s">
        <v>115</v>
      </c>
      <c r="I9" s="398" t="s">
        <v>114</v>
      </c>
      <c r="J9" s="614" t="s">
        <v>563</v>
      </c>
      <c r="K9" s="398" t="s">
        <v>116</v>
      </c>
      <c r="L9" s="398" t="s">
        <v>116</v>
      </c>
      <c r="M9" s="614" t="s">
        <v>563</v>
      </c>
    </row>
    <row r="10" spans="1:30" ht="14">
      <c r="A10" s="613"/>
      <c r="B10" s="615"/>
      <c r="C10" s="615"/>
      <c r="D10" s="615"/>
      <c r="E10" s="615"/>
      <c r="F10" s="399" t="s">
        <v>117</v>
      </c>
      <c r="G10" s="400" t="s">
        <v>118</v>
      </c>
      <c r="H10" s="400" t="s">
        <v>561</v>
      </c>
      <c r="I10" s="400" t="s">
        <v>119</v>
      </c>
      <c r="J10" s="615"/>
      <c r="K10" s="400" t="s">
        <v>118</v>
      </c>
      <c r="L10" s="400" t="s">
        <v>119</v>
      </c>
      <c r="M10" s="615"/>
    </row>
    <row r="11" spans="1:30" s="18" customFormat="1" ht="19.5" customHeight="1">
      <c r="A11" s="401" t="s">
        <v>120</v>
      </c>
      <c r="B11" s="402" t="s">
        <v>385</v>
      </c>
      <c r="C11" s="402" t="s">
        <v>109</v>
      </c>
      <c r="D11" s="401" t="s">
        <v>27</v>
      </c>
      <c r="E11" s="401" t="s">
        <v>28</v>
      </c>
      <c r="F11" s="403" t="s">
        <v>32</v>
      </c>
      <c r="G11" s="404">
        <f>Accommodation!F11</f>
        <v>43328</v>
      </c>
      <c r="H11" s="405" t="s">
        <v>33</v>
      </c>
      <c r="I11" s="406">
        <v>0.57291666666666663</v>
      </c>
      <c r="J11" s="401" t="s">
        <v>34</v>
      </c>
      <c r="K11" s="407">
        <f>Accommodation!G11</f>
        <v>43332</v>
      </c>
      <c r="L11" s="408">
        <v>0.83333333333333337</v>
      </c>
      <c r="M11" s="401" t="s">
        <v>35</v>
      </c>
    </row>
    <row r="12" spans="1:30" ht="17.25" customHeight="1">
      <c r="A12" s="409">
        <v>1</v>
      </c>
      <c r="B12" s="396">
        <f>Accommodation!B12</f>
        <v>0</v>
      </c>
      <c r="C12" s="396">
        <f>Accommodation!C12</f>
        <v>0</v>
      </c>
      <c r="D12" s="410">
        <f>Accommodation!D12</f>
        <v>0</v>
      </c>
      <c r="E12" s="410">
        <f>Accommodation!E12</f>
        <v>0</v>
      </c>
      <c r="F12" s="411"/>
      <c r="G12" s="412">
        <f>Accommodation!F12</f>
        <v>0</v>
      </c>
      <c r="H12" s="413"/>
      <c r="I12" s="413"/>
      <c r="J12" s="413"/>
      <c r="K12" s="412">
        <f>Accommodation!G12</f>
        <v>0</v>
      </c>
      <c r="L12" s="413"/>
      <c r="M12" s="413"/>
    </row>
    <row r="13" spans="1:30" ht="17.25" customHeight="1">
      <c r="A13" s="409">
        <v>2</v>
      </c>
      <c r="B13" s="396">
        <f>Accommodation!B13</f>
        <v>0</v>
      </c>
      <c r="C13" s="396">
        <f>Accommodation!C13</f>
        <v>0</v>
      </c>
      <c r="D13" s="410">
        <f>Accommodation!D13</f>
        <v>0</v>
      </c>
      <c r="E13" s="410">
        <f>Accommodation!E13</f>
        <v>0</v>
      </c>
      <c r="F13" s="411"/>
      <c r="G13" s="412">
        <f>Accommodation!F13</f>
        <v>0</v>
      </c>
      <c r="H13" s="413"/>
      <c r="I13" s="413"/>
      <c r="J13" s="413"/>
      <c r="K13" s="412">
        <f>Accommodation!G13</f>
        <v>0</v>
      </c>
      <c r="L13" s="413"/>
      <c r="M13" s="413"/>
    </row>
    <row r="14" spans="1:30" ht="17.25" customHeight="1">
      <c r="A14" s="409">
        <v>3</v>
      </c>
      <c r="B14" s="396">
        <f>Accommodation!B14</f>
        <v>0</v>
      </c>
      <c r="C14" s="396">
        <f>Accommodation!C14</f>
        <v>0</v>
      </c>
      <c r="D14" s="410">
        <f>Accommodation!D14</f>
        <v>0</v>
      </c>
      <c r="E14" s="410">
        <f>Accommodation!E14</f>
        <v>0</v>
      </c>
      <c r="F14" s="411"/>
      <c r="G14" s="412">
        <f>Accommodation!F14</f>
        <v>0</v>
      </c>
      <c r="H14" s="413"/>
      <c r="I14" s="413"/>
      <c r="J14" s="413"/>
      <c r="K14" s="412">
        <f>Accommodation!G14</f>
        <v>0</v>
      </c>
      <c r="L14" s="413"/>
      <c r="M14" s="413"/>
    </row>
    <row r="15" spans="1:30" ht="17.25" customHeight="1">
      <c r="A15" s="409">
        <v>4</v>
      </c>
      <c r="B15" s="396">
        <f>Accommodation!B15</f>
        <v>0</v>
      </c>
      <c r="C15" s="396">
        <f>Accommodation!C15</f>
        <v>0</v>
      </c>
      <c r="D15" s="410">
        <f>Accommodation!D15</f>
        <v>0</v>
      </c>
      <c r="E15" s="410">
        <f>Accommodation!E15</f>
        <v>0</v>
      </c>
      <c r="F15" s="411"/>
      <c r="G15" s="412">
        <f>Accommodation!F15</f>
        <v>0</v>
      </c>
      <c r="H15" s="413"/>
      <c r="I15" s="413"/>
      <c r="J15" s="413"/>
      <c r="K15" s="412">
        <f>Accommodation!G15</f>
        <v>0</v>
      </c>
      <c r="L15" s="413"/>
      <c r="M15" s="413"/>
    </row>
    <row r="16" spans="1:30" ht="17.25" customHeight="1">
      <c r="A16" s="409">
        <v>5</v>
      </c>
      <c r="B16" s="396">
        <f>Accommodation!B16</f>
        <v>0</v>
      </c>
      <c r="C16" s="396">
        <f>Accommodation!C16</f>
        <v>0</v>
      </c>
      <c r="D16" s="410">
        <f>Accommodation!D16</f>
        <v>0</v>
      </c>
      <c r="E16" s="410">
        <f>Accommodation!E16</f>
        <v>0</v>
      </c>
      <c r="F16" s="411"/>
      <c r="G16" s="412">
        <f>Accommodation!F16</f>
        <v>0</v>
      </c>
      <c r="H16" s="413"/>
      <c r="I16" s="413"/>
      <c r="J16" s="413"/>
      <c r="K16" s="412">
        <f>Accommodation!G16</f>
        <v>0</v>
      </c>
      <c r="L16" s="413"/>
      <c r="M16" s="413"/>
    </row>
    <row r="17" spans="1:13" ht="17.25" customHeight="1">
      <c r="A17" s="409">
        <v>6</v>
      </c>
      <c r="B17" s="396">
        <f>Accommodation!B17</f>
        <v>0</v>
      </c>
      <c r="C17" s="396">
        <f>Accommodation!C17</f>
        <v>0</v>
      </c>
      <c r="D17" s="410">
        <f>Accommodation!D17</f>
        <v>0</v>
      </c>
      <c r="E17" s="410">
        <f>Accommodation!E17</f>
        <v>0</v>
      </c>
      <c r="F17" s="411"/>
      <c r="G17" s="412">
        <f>Accommodation!F17</f>
        <v>0</v>
      </c>
      <c r="H17" s="413"/>
      <c r="I17" s="413"/>
      <c r="J17" s="413"/>
      <c r="K17" s="412">
        <f>Accommodation!G17</f>
        <v>0</v>
      </c>
      <c r="L17" s="413"/>
      <c r="M17" s="413"/>
    </row>
    <row r="18" spans="1:13" ht="17.25" customHeight="1">
      <c r="A18" s="409">
        <v>7</v>
      </c>
      <c r="B18" s="396">
        <f>Accommodation!B18</f>
        <v>0</v>
      </c>
      <c r="C18" s="396">
        <f>Accommodation!C18</f>
        <v>0</v>
      </c>
      <c r="D18" s="410">
        <f>Accommodation!D18</f>
        <v>0</v>
      </c>
      <c r="E18" s="410">
        <f>Accommodation!E18</f>
        <v>0</v>
      </c>
      <c r="F18" s="411"/>
      <c r="G18" s="412">
        <f>Accommodation!F18</f>
        <v>0</v>
      </c>
      <c r="H18" s="413"/>
      <c r="I18" s="413"/>
      <c r="J18" s="413"/>
      <c r="K18" s="412">
        <f>Accommodation!G18</f>
        <v>0</v>
      </c>
      <c r="L18" s="413"/>
      <c r="M18" s="413"/>
    </row>
    <row r="19" spans="1:13" ht="17.25" customHeight="1">
      <c r="A19" s="409">
        <v>8</v>
      </c>
      <c r="B19" s="396">
        <f>Accommodation!B19</f>
        <v>0</v>
      </c>
      <c r="C19" s="396">
        <f>Accommodation!C19</f>
        <v>0</v>
      </c>
      <c r="D19" s="410">
        <f>Accommodation!D19</f>
        <v>0</v>
      </c>
      <c r="E19" s="410">
        <f>Accommodation!E19</f>
        <v>0</v>
      </c>
      <c r="F19" s="411"/>
      <c r="G19" s="412">
        <f>Accommodation!F19</f>
        <v>0</v>
      </c>
      <c r="H19" s="413"/>
      <c r="I19" s="413"/>
      <c r="J19" s="413"/>
      <c r="K19" s="412">
        <f>Accommodation!G19</f>
        <v>0</v>
      </c>
      <c r="L19" s="413"/>
      <c r="M19" s="413"/>
    </row>
    <row r="20" spans="1:13" ht="17.25" customHeight="1">
      <c r="A20" s="409">
        <v>9</v>
      </c>
      <c r="B20" s="396">
        <f>Accommodation!B20</f>
        <v>0</v>
      </c>
      <c r="C20" s="396">
        <f>Accommodation!C20</f>
        <v>0</v>
      </c>
      <c r="D20" s="410">
        <f>Accommodation!D20</f>
        <v>0</v>
      </c>
      <c r="E20" s="410">
        <f>Accommodation!E20</f>
        <v>0</v>
      </c>
      <c r="F20" s="411"/>
      <c r="G20" s="412">
        <f>Accommodation!F20</f>
        <v>0</v>
      </c>
      <c r="H20" s="413"/>
      <c r="I20" s="413"/>
      <c r="J20" s="413"/>
      <c r="K20" s="412">
        <f>Accommodation!G20</f>
        <v>0</v>
      </c>
      <c r="L20" s="413"/>
      <c r="M20" s="413"/>
    </row>
    <row r="21" spans="1:13" ht="17.25" customHeight="1">
      <c r="A21" s="409">
        <v>10</v>
      </c>
      <c r="B21" s="396">
        <f>Accommodation!B21</f>
        <v>0</v>
      </c>
      <c r="C21" s="396">
        <f>Accommodation!C21</f>
        <v>0</v>
      </c>
      <c r="D21" s="410">
        <f>Accommodation!D21</f>
        <v>0</v>
      </c>
      <c r="E21" s="410">
        <f>Accommodation!E21</f>
        <v>0</v>
      </c>
      <c r="F21" s="411"/>
      <c r="G21" s="412">
        <f>Accommodation!F21</f>
        <v>0</v>
      </c>
      <c r="H21" s="413"/>
      <c r="I21" s="413"/>
      <c r="J21" s="413"/>
      <c r="K21" s="412">
        <f>Accommodation!G21</f>
        <v>0</v>
      </c>
      <c r="L21" s="413"/>
      <c r="M21" s="413"/>
    </row>
    <row r="22" spans="1:13" ht="17.25" customHeight="1">
      <c r="A22" s="409">
        <v>11</v>
      </c>
      <c r="B22" s="396">
        <f>Accommodation!B22</f>
        <v>0</v>
      </c>
      <c r="C22" s="396">
        <f>Accommodation!C22</f>
        <v>0</v>
      </c>
      <c r="D22" s="410">
        <f>Accommodation!D22</f>
        <v>0</v>
      </c>
      <c r="E22" s="410">
        <f>Accommodation!E22</f>
        <v>0</v>
      </c>
      <c r="F22" s="411"/>
      <c r="G22" s="412">
        <f>Accommodation!F22</f>
        <v>0</v>
      </c>
      <c r="H22" s="413"/>
      <c r="I22" s="413"/>
      <c r="J22" s="413"/>
      <c r="K22" s="412">
        <f>Accommodation!G22</f>
        <v>0</v>
      </c>
      <c r="L22" s="413"/>
      <c r="M22" s="413"/>
    </row>
    <row r="23" spans="1:13" ht="17.25" customHeight="1">
      <c r="A23" s="409">
        <v>12</v>
      </c>
      <c r="B23" s="396">
        <f>Accommodation!B23</f>
        <v>0</v>
      </c>
      <c r="C23" s="396">
        <f>Accommodation!C23</f>
        <v>0</v>
      </c>
      <c r="D23" s="410">
        <f>Accommodation!D23</f>
        <v>0</v>
      </c>
      <c r="E23" s="410">
        <f>Accommodation!E23</f>
        <v>0</v>
      </c>
      <c r="F23" s="411"/>
      <c r="G23" s="412">
        <f>Accommodation!F23</f>
        <v>0</v>
      </c>
      <c r="H23" s="413"/>
      <c r="I23" s="413"/>
      <c r="J23" s="413"/>
      <c r="K23" s="412">
        <f>Accommodation!G23</f>
        <v>0</v>
      </c>
      <c r="L23" s="413"/>
      <c r="M23" s="413"/>
    </row>
    <row r="24" spans="1:13" ht="17.25" customHeight="1">
      <c r="A24" s="409">
        <v>13</v>
      </c>
      <c r="B24" s="396">
        <f>Accommodation!B24</f>
        <v>0</v>
      </c>
      <c r="C24" s="396">
        <f>Accommodation!C24</f>
        <v>0</v>
      </c>
      <c r="D24" s="410">
        <f>Accommodation!D24</f>
        <v>0</v>
      </c>
      <c r="E24" s="410">
        <f>Accommodation!E24</f>
        <v>0</v>
      </c>
      <c r="F24" s="411"/>
      <c r="G24" s="412">
        <f>Accommodation!F24</f>
        <v>0</v>
      </c>
      <c r="H24" s="413"/>
      <c r="I24" s="413"/>
      <c r="J24" s="413"/>
      <c r="K24" s="412">
        <f>Accommodation!G24</f>
        <v>0</v>
      </c>
      <c r="L24" s="413"/>
      <c r="M24" s="413"/>
    </row>
    <row r="25" spans="1:13" ht="17.25" customHeight="1">
      <c r="A25" s="409">
        <v>14</v>
      </c>
      <c r="B25" s="396">
        <f>Accommodation!B25</f>
        <v>0</v>
      </c>
      <c r="C25" s="396">
        <f>Accommodation!C25</f>
        <v>0</v>
      </c>
      <c r="D25" s="410">
        <f>Accommodation!D25</f>
        <v>0</v>
      </c>
      <c r="E25" s="410">
        <f>Accommodation!E25</f>
        <v>0</v>
      </c>
      <c r="F25" s="411"/>
      <c r="G25" s="412">
        <f>Accommodation!F25</f>
        <v>0</v>
      </c>
      <c r="H25" s="413"/>
      <c r="I25" s="413"/>
      <c r="J25" s="413"/>
      <c r="K25" s="412">
        <f>Accommodation!G25</f>
        <v>0</v>
      </c>
      <c r="L25" s="413"/>
      <c r="M25" s="413"/>
    </row>
    <row r="26" spans="1:13" ht="17.25" customHeight="1">
      <c r="A26" s="409">
        <v>15</v>
      </c>
      <c r="B26" s="396">
        <f>Accommodation!B26</f>
        <v>0</v>
      </c>
      <c r="C26" s="396">
        <f>Accommodation!C26</f>
        <v>0</v>
      </c>
      <c r="D26" s="410">
        <f>Accommodation!D26</f>
        <v>0</v>
      </c>
      <c r="E26" s="410">
        <f>Accommodation!E26</f>
        <v>0</v>
      </c>
      <c r="F26" s="411"/>
      <c r="G26" s="412">
        <f>Accommodation!F26</f>
        <v>0</v>
      </c>
      <c r="H26" s="413"/>
      <c r="I26" s="413"/>
      <c r="J26" s="413"/>
      <c r="K26" s="412">
        <f>Accommodation!G26</f>
        <v>0</v>
      </c>
      <c r="L26" s="413"/>
      <c r="M26" s="413"/>
    </row>
    <row r="27" spans="1:13" ht="17.25" customHeight="1">
      <c r="A27" s="409">
        <v>16</v>
      </c>
      <c r="B27" s="396">
        <f>Accommodation!B27</f>
        <v>0</v>
      </c>
      <c r="C27" s="396">
        <f>Accommodation!C27</f>
        <v>0</v>
      </c>
      <c r="D27" s="410">
        <f>Accommodation!D27</f>
        <v>0</v>
      </c>
      <c r="E27" s="410">
        <f>Accommodation!E27</f>
        <v>0</v>
      </c>
      <c r="F27" s="411"/>
      <c r="G27" s="412">
        <f>Accommodation!F27</f>
        <v>0</v>
      </c>
      <c r="H27" s="413"/>
      <c r="I27" s="413"/>
      <c r="J27" s="413"/>
      <c r="K27" s="412">
        <f>Accommodation!G27</f>
        <v>0</v>
      </c>
      <c r="L27" s="413"/>
      <c r="M27" s="413"/>
    </row>
    <row r="28" spans="1:13" ht="17.25" customHeight="1">
      <c r="A28" s="409">
        <v>17</v>
      </c>
      <c r="B28" s="396">
        <f>Accommodation!B28</f>
        <v>0</v>
      </c>
      <c r="C28" s="396">
        <f>Accommodation!C28</f>
        <v>0</v>
      </c>
      <c r="D28" s="410">
        <f>Accommodation!D28</f>
        <v>0</v>
      </c>
      <c r="E28" s="410">
        <f>Accommodation!E28</f>
        <v>0</v>
      </c>
      <c r="F28" s="411"/>
      <c r="G28" s="412">
        <f>Accommodation!F28</f>
        <v>0</v>
      </c>
      <c r="H28" s="413"/>
      <c r="I28" s="413"/>
      <c r="J28" s="413"/>
      <c r="K28" s="412">
        <f>Accommodation!G28</f>
        <v>0</v>
      </c>
      <c r="L28" s="413"/>
      <c r="M28" s="413"/>
    </row>
    <row r="29" spans="1:13" ht="17.25" customHeight="1">
      <c r="A29" s="409">
        <v>18</v>
      </c>
      <c r="B29" s="396">
        <f>Accommodation!B29</f>
        <v>0</v>
      </c>
      <c r="C29" s="396">
        <f>Accommodation!C29</f>
        <v>0</v>
      </c>
      <c r="D29" s="410">
        <f>Accommodation!D29</f>
        <v>0</v>
      </c>
      <c r="E29" s="410">
        <f>Accommodation!E29</f>
        <v>0</v>
      </c>
      <c r="F29" s="411"/>
      <c r="G29" s="412">
        <f>Accommodation!F29</f>
        <v>0</v>
      </c>
      <c r="H29" s="413"/>
      <c r="I29" s="413"/>
      <c r="J29" s="413"/>
      <c r="K29" s="412">
        <f>Accommodation!G29</f>
        <v>0</v>
      </c>
      <c r="L29" s="413"/>
      <c r="M29" s="413"/>
    </row>
    <row r="30" spans="1:13" ht="17.25" customHeight="1">
      <c r="A30" s="409">
        <v>19</v>
      </c>
      <c r="B30" s="396">
        <f>Accommodation!B30</f>
        <v>0</v>
      </c>
      <c r="C30" s="396">
        <f>Accommodation!C30</f>
        <v>0</v>
      </c>
      <c r="D30" s="410">
        <f>Accommodation!D30</f>
        <v>0</v>
      </c>
      <c r="E30" s="410">
        <f>Accommodation!E30</f>
        <v>0</v>
      </c>
      <c r="F30" s="411"/>
      <c r="G30" s="412">
        <f>Accommodation!F30</f>
        <v>0</v>
      </c>
      <c r="H30" s="413"/>
      <c r="I30" s="413"/>
      <c r="J30" s="413"/>
      <c r="K30" s="412">
        <f>Accommodation!G30</f>
        <v>0</v>
      </c>
      <c r="L30" s="413"/>
      <c r="M30" s="413"/>
    </row>
    <row r="31" spans="1:13" ht="17.25" customHeight="1">
      <c r="A31" s="409">
        <v>20</v>
      </c>
      <c r="B31" s="396">
        <f>Accommodation!B31</f>
        <v>0</v>
      </c>
      <c r="C31" s="396">
        <f>Accommodation!C31</f>
        <v>0</v>
      </c>
      <c r="D31" s="410">
        <f>Accommodation!D31</f>
        <v>0</v>
      </c>
      <c r="E31" s="410">
        <f>Accommodation!E31</f>
        <v>0</v>
      </c>
      <c r="F31" s="411"/>
      <c r="G31" s="412">
        <f>Accommodation!F31</f>
        <v>0</v>
      </c>
      <c r="H31" s="413"/>
      <c r="I31" s="413"/>
      <c r="J31" s="413"/>
      <c r="K31" s="412">
        <f>Accommodation!G31</f>
        <v>0</v>
      </c>
      <c r="L31" s="413"/>
      <c r="M31" s="413"/>
    </row>
    <row r="32" spans="1:13" ht="17.25" customHeight="1">
      <c r="A32" s="409">
        <v>21</v>
      </c>
      <c r="B32" s="396">
        <f>Accommodation!B32</f>
        <v>0</v>
      </c>
      <c r="C32" s="396">
        <f>Accommodation!C32</f>
        <v>0</v>
      </c>
      <c r="D32" s="410">
        <f>Accommodation!D32</f>
        <v>0</v>
      </c>
      <c r="E32" s="410">
        <f>Accommodation!E32</f>
        <v>0</v>
      </c>
      <c r="F32" s="411"/>
      <c r="G32" s="412">
        <f>Accommodation!F32</f>
        <v>0</v>
      </c>
      <c r="H32" s="413"/>
      <c r="I32" s="413"/>
      <c r="J32" s="413"/>
      <c r="K32" s="412">
        <f>Accommodation!G32</f>
        <v>0</v>
      </c>
      <c r="L32" s="413"/>
      <c r="M32" s="413"/>
    </row>
    <row r="33" spans="1:30" ht="17.25" customHeight="1">
      <c r="A33" s="409">
        <v>22</v>
      </c>
      <c r="B33" s="396">
        <f>Accommodation!B33</f>
        <v>0</v>
      </c>
      <c r="C33" s="396">
        <f>Accommodation!C33</f>
        <v>0</v>
      </c>
      <c r="D33" s="410">
        <f>Accommodation!D33</f>
        <v>0</v>
      </c>
      <c r="E33" s="410">
        <f>Accommodation!E33</f>
        <v>0</v>
      </c>
      <c r="F33" s="411"/>
      <c r="G33" s="412">
        <f>Accommodation!F33</f>
        <v>0</v>
      </c>
      <c r="H33" s="413"/>
      <c r="I33" s="413"/>
      <c r="J33" s="413"/>
      <c r="K33" s="412">
        <f>Accommodation!G33</f>
        <v>0</v>
      </c>
      <c r="L33" s="413"/>
      <c r="M33" s="413"/>
    </row>
    <row r="34" spans="1:30" ht="17.25" customHeight="1">
      <c r="A34" s="409">
        <v>23</v>
      </c>
      <c r="B34" s="396">
        <f>Accommodation!B34</f>
        <v>0</v>
      </c>
      <c r="C34" s="396">
        <f>Accommodation!C34</f>
        <v>0</v>
      </c>
      <c r="D34" s="410">
        <f>Accommodation!D34</f>
        <v>0</v>
      </c>
      <c r="E34" s="410">
        <f>Accommodation!E34</f>
        <v>0</v>
      </c>
      <c r="F34" s="411"/>
      <c r="G34" s="412">
        <f>Accommodation!F34</f>
        <v>0</v>
      </c>
      <c r="H34" s="413"/>
      <c r="I34" s="413"/>
      <c r="J34" s="413"/>
      <c r="K34" s="412">
        <f>Accommodation!G34</f>
        <v>0</v>
      </c>
      <c r="L34" s="413"/>
      <c r="M34" s="413"/>
    </row>
    <row r="35" spans="1:30" ht="17.25" customHeight="1">
      <c r="A35" s="409">
        <v>24</v>
      </c>
      <c r="B35" s="396">
        <f>Accommodation!B35</f>
        <v>0</v>
      </c>
      <c r="C35" s="396">
        <f>Accommodation!C35</f>
        <v>0</v>
      </c>
      <c r="D35" s="410">
        <f>Accommodation!D35</f>
        <v>0</v>
      </c>
      <c r="E35" s="410">
        <f>Accommodation!E35</f>
        <v>0</v>
      </c>
      <c r="F35" s="411"/>
      <c r="G35" s="412">
        <f>Accommodation!F35</f>
        <v>0</v>
      </c>
      <c r="H35" s="413"/>
      <c r="I35" s="413"/>
      <c r="J35" s="413"/>
      <c r="K35" s="412">
        <f>Accommodation!G35</f>
        <v>0</v>
      </c>
      <c r="L35" s="413"/>
      <c r="M35" s="413"/>
    </row>
    <row r="36" spans="1:30" ht="17.25" customHeight="1">
      <c r="A36" s="409">
        <v>25</v>
      </c>
      <c r="B36" s="396">
        <f>Accommodation!B36</f>
        <v>0</v>
      </c>
      <c r="C36" s="396">
        <f>Accommodation!C36</f>
        <v>0</v>
      </c>
      <c r="D36" s="410">
        <f>Accommodation!D36</f>
        <v>0</v>
      </c>
      <c r="E36" s="410">
        <f>Accommodation!E36</f>
        <v>0</v>
      </c>
      <c r="F36" s="411"/>
      <c r="G36" s="412">
        <f>Accommodation!F36</f>
        <v>0</v>
      </c>
      <c r="H36" s="413"/>
      <c r="I36" s="413"/>
      <c r="J36" s="413"/>
      <c r="K36" s="412">
        <f>Accommodation!G36</f>
        <v>0</v>
      </c>
      <c r="L36" s="413"/>
      <c r="M36" s="413"/>
    </row>
    <row r="37" spans="1:30" ht="17.25" customHeight="1">
      <c r="A37" s="409">
        <v>26</v>
      </c>
      <c r="B37" s="396">
        <f>Accommodation!B37</f>
        <v>0</v>
      </c>
      <c r="C37" s="396">
        <f>Accommodation!C37</f>
        <v>0</v>
      </c>
      <c r="D37" s="410">
        <f>Accommodation!D37</f>
        <v>0</v>
      </c>
      <c r="E37" s="410">
        <f>Accommodation!E37</f>
        <v>0</v>
      </c>
      <c r="F37" s="411"/>
      <c r="G37" s="412">
        <f>Accommodation!F37</f>
        <v>0</v>
      </c>
      <c r="H37" s="413"/>
      <c r="I37" s="413"/>
      <c r="J37" s="413"/>
      <c r="K37" s="412">
        <f>Accommodation!G37</f>
        <v>0</v>
      </c>
      <c r="L37" s="413"/>
      <c r="M37" s="413"/>
    </row>
    <row r="38" spans="1:30" ht="17.25" customHeight="1">
      <c r="A38" s="409">
        <v>27</v>
      </c>
      <c r="B38" s="396">
        <f>Accommodation!B38</f>
        <v>0</v>
      </c>
      <c r="C38" s="396">
        <f>Accommodation!C38</f>
        <v>0</v>
      </c>
      <c r="D38" s="410">
        <f>Accommodation!D38</f>
        <v>0</v>
      </c>
      <c r="E38" s="410">
        <f>Accommodation!E38</f>
        <v>0</v>
      </c>
      <c r="F38" s="411"/>
      <c r="G38" s="412">
        <f>Accommodation!F38</f>
        <v>0</v>
      </c>
      <c r="H38" s="413"/>
      <c r="I38" s="413"/>
      <c r="J38" s="413"/>
      <c r="K38" s="412">
        <f>Accommodation!G38</f>
        <v>0</v>
      </c>
      <c r="L38" s="413"/>
      <c r="M38" s="413"/>
    </row>
    <row r="39" spans="1:30" ht="17.25" customHeight="1">
      <c r="A39" s="409">
        <v>28</v>
      </c>
      <c r="B39" s="396">
        <f>Accommodation!B39</f>
        <v>0</v>
      </c>
      <c r="C39" s="396">
        <f>Accommodation!C39</f>
        <v>0</v>
      </c>
      <c r="D39" s="410">
        <f>Accommodation!D39</f>
        <v>0</v>
      </c>
      <c r="E39" s="410">
        <f>Accommodation!E39</f>
        <v>0</v>
      </c>
      <c r="F39" s="411"/>
      <c r="G39" s="412">
        <f>Accommodation!F39</f>
        <v>0</v>
      </c>
      <c r="H39" s="413"/>
      <c r="I39" s="413"/>
      <c r="J39" s="413"/>
      <c r="K39" s="412">
        <f>Accommodation!G39</f>
        <v>0</v>
      </c>
      <c r="L39" s="413"/>
      <c r="M39" s="413"/>
    </row>
    <row r="40" spans="1:30" ht="17.25" customHeight="1">
      <c r="A40" s="409">
        <v>29</v>
      </c>
      <c r="B40" s="396">
        <f>Accommodation!B40</f>
        <v>0</v>
      </c>
      <c r="C40" s="396">
        <f>Accommodation!C40</f>
        <v>0</v>
      </c>
      <c r="D40" s="410">
        <f>Accommodation!D40</f>
        <v>0</v>
      </c>
      <c r="E40" s="410">
        <f>Accommodation!E40</f>
        <v>0</v>
      </c>
      <c r="F40" s="411"/>
      <c r="G40" s="412">
        <f>Accommodation!F40</f>
        <v>0</v>
      </c>
      <c r="H40" s="413"/>
      <c r="I40" s="413"/>
      <c r="J40" s="413"/>
      <c r="K40" s="412">
        <f>Accommodation!G40</f>
        <v>0</v>
      </c>
      <c r="L40" s="413"/>
      <c r="M40" s="413"/>
    </row>
    <row r="41" spans="1:30" ht="17.25" customHeight="1">
      <c r="A41" s="409">
        <v>30</v>
      </c>
      <c r="B41" s="396">
        <f>Accommodation!B41</f>
        <v>0</v>
      </c>
      <c r="C41" s="396">
        <f>Accommodation!C41</f>
        <v>0</v>
      </c>
      <c r="D41" s="410">
        <f>Accommodation!D41</f>
        <v>0</v>
      </c>
      <c r="E41" s="410">
        <f>Accommodation!E41</f>
        <v>0</v>
      </c>
      <c r="F41" s="411"/>
      <c r="G41" s="412">
        <f>Accommodation!F41</f>
        <v>0</v>
      </c>
      <c r="H41" s="413"/>
      <c r="I41" s="413"/>
      <c r="J41" s="413"/>
      <c r="K41" s="412">
        <f>Accommodation!G41</f>
        <v>0</v>
      </c>
      <c r="L41" s="413"/>
      <c r="M41" s="413"/>
    </row>
    <row r="42" spans="1:30" ht="14">
      <c r="A42" s="414"/>
      <c r="B42" s="414"/>
      <c r="C42" s="414"/>
      <c r="D42" s="414"/>
      <c r="E42" s="414"/>
      <c r="F42" s="414"/>
      <c r="G42" s="415"/>
      <c r="H42" s="415"/>
      <c r="I42" s="415"/>
      <c r="J42" s="415"/>
      <c r="K42" s="415"/>
      <c r="L42" s="415"/>
      <c r="M42" s="415"/>
    </row>
    <row r="43" spans="1:30">
      <c r="A43" s="604" t="s">
        <v>175</v>
      </c>
      <c r="B43" s="604"/>
      <c r="C43" s="604"/>
      <c r="D43" s="604"/>
      <c r="E43" s="604"/>
      <c r="F43" s="604"/>
      <c r="G43" s="604"/>
      <c r="H43" s="416"/>
      <c r="I43" s="416"/>
      <c r="J43" s="416"/>
      <c r="K43" s="417"/>
      <c r="L43" s="417"/>
      <c r="M43" s="418"/>
    </row>
    <row r="44" spans="1:30" s="455" customFormat="1" ht="16" customHeight="1">
      <c r="A44" s="619" t="s">
        <v>388</v>
      </c>
      <c r="B44" s="619"/>
      <c r="C44" s="454" t="s">
        <v>121</v>
      </c>
      <c r="D44" s="420"/>
      <c r="E44" s="420"/>
      <c r="F44" s="420"/>
      <c r="G44" s="425"/>
      <c r="H44" s="418"/>
      <c r="I44" s="418"/>
      <c r="J44" s="418"/>
      <c r="K44" s="418"/>
      <c r="L44" s="418"/>
      <c r="M44" s="418"/>
      <c r="AA44" s="72"/>
      <c r="AD44" s="72"/>
    </row>
    <row r="45" spans="1:30" s="455" customFormat="1" ht="16" customHeight="1">
      <c r="A45" s="619" t="s">
        <v>122</v>
      </c>
      <c r="B45" s="619"/>
      <c r="C45" s="619" t="s">
        <v>567</v>
      </c>
      <c r="D45" s="619"/>
      <c r="E45" s="619"/>
      <c r="F45" s="619"/>
      <c r="G45" s="619"/>
      <c r="H45" s="619"/>
      <c r="I45" s="619"/>
      <c r="J45" s="619"/>
      <c r="K45" s="619"/>
      <c r="L45" s="619"/>
      <c r="M45" s="619"/>
      <c r="AA45" s="72"/>
      <c r="AD45" s="72"/>
    </row>
    <row r="46" spans="1:30" s="455" customFormat="1" ht="16" customHeight="1">
      <c r="A46" s="619" t="s">
        <v>123</v>
      </c>
      <c r="B46" s="619"/>
      <c r="C46" s="619" t="s">
        <v>124</v>
      </c>
      <c r="D46" s="619"/>
      <c r="E46" s="619"/>
      <c r="F46" s="619"/>
      <c r="G46" s="619"/>
      <c r="H46" s="420"/>
      <c r="I46" s="420"/>
      <c r="J46" s="420"/>
      <c r="K46" s="420"/>
      <c r="L46" s="420"/>
      <c r="M46" s="420"/>
      <c r="AA46" s="72"/>
      <c r="AD46" s="72"/>
    </row>
    <row r="47" spans="1:30" ht="16">
      <c r="A47" s="423"/>
      <c r="B47" s="423"/>
      <c r="C47" s="423"/>
      <c r="D47" s="423"/>
      <c r="E47" s="423"/>
      <c r="F47" s="423"/>
      <c r="G47" s="417"/>
      <c r="H47" s="419"/>
      <c r="I47" s="419"/>
      <c r="J47" s="419"/>
      <c r="K47" s="419"/>
      <c r="L47" s="419"/>
      <c r="M47" s="420"/>
    </row>
    <row r="48" spans="1:30" ht="15" customHeight="1">
      <c r="A48" s="620" t="s">
        <v>105</v>
      </c>
      <c r="B48" s="620"/>
      <c r="C48" s="620"/>
      <c r="D48" s="620"/>
      <c r="E48" s="620"/>
      <c r="F48" s="621">
        <f>'PLEASE FILL IN HERE FIRST!!!'!B35</f>
        <v>44242</v>
      </c>
      <c r="G48" s="621"/>
      <c r="H48" s="621"/>
      <c r="I48" s="621"/>
      <c r="J48" s="621"/>
      <c r="K48" s="621"/>
      <c r="L48" s="621"/>
      <c r="M48" s="420"/>
    </row>
    <row r="49" spans="1:30" ht="13" customHeight="1">
      <c r="A49" s="452" t="s">
        <v>566</v>
      </c>
      <c r="B49" s="421"/>
      <c r="C49" s="421"/>
      <c r="D49" s="419"/>
      <c r="E49" s="419"/>
      <c r="F49" s="621"/>
      <c r="G49" s="621"/>
      <c r="H49" s="621"/>
      <c r="I49" s="621"/>
      <c r="J49" s="621"/>
      <c r="K49" s="621"/>
      <c r="L49" s="621"/>
      <c r="M49" s="420"/>
    </row>
    <row r="50" spans="1:30" s="25" customFormat="1" ht="27" customHeight="1">
      <c r="A50" s="617" t="str">
        <f>'PLEASE FILL IN HERE FIRST!!!'!B23</f>
        <v>Qatar Table Tennis Association</v>
      </c>
      <c r="B50" s="617"/>
      <c r="C50" s="617"/>
      <c r="D50" s="617"/>
      <c r="E50" s="453" t="s">
        <v>104</v>
      </c>
      <c r="F50" s="618" t="s">
        <v>574</v>
      </c>
      <c r="G50" s="618"/>
      <c r="H50" s="618"/>
      <c r="I50" s="422"/>
      <c r="J50" s="422"/>
      <c r="K50" s="422"/>
      <c r="L50" s="419"/>
      <c r="M50" s="423"/>
      <c r="AA50" s="18"/>
      <c r="AD50" s="18"/>
    </row>
    <row r="51" spans="1:30" s="25" customFormat="1" ht="16">
      <c r="A51" s="618" t="str">
        <f>'PLEASE FILL IN HERE FIRST!!!'!B15</f>
        <v>Zena SIM</v>
      </c>
      <c r="B51" s="618"/>
      <c r="C51" s="618"/>
      <c r="D51" s="618"/>
      <c r="E51" s="453" t="s">
        <v>104</v>
      </c>
      <c r="F51" s="618" t="str">
        <f>'[2]PLEASE FILL IN HERE FIRST!!!'!B21</f>
        <v>zena@ittf.com</v>
      </c>
      <c r="G51" s="618"/>
      <c r="H51" s="618"/>
      <c r="I51" s="424"/>
      <c r="J51" s="422"/>
      <c r="K51" s="422"/>
      <c r="L51" s="419"/>
      <c r="M51" s="423"/>
      <c r="AA51" s="18"/>
      <c r="AD51" s="18"/>
    </row>
    <row r="52" spans="1:30">
      <c r="A52" s="425"/>
      <c r="B52" s="425"/>
      <c r="C52" s="425"/>
      <c r="D52" s="425"/>
      <c r="E52" s="425"/>
      <c r="F52" s="425"/>
      <c r="G52" s="425"/>
      <c r="H52" s="425"/>
      <c r="I52" s="425"/>
      <c r="J52" s="425"/>
      <c r="K52" s="425"/>
      <c r="L52" s="425"/>
      <c r="M52" s="425"/>
    </row>
    <row r="53" spans="1:30">
      <c r="A53" s="425"/>
      <c r="B53" s="425"/>
      <c r="C53" s="425"/>
      <c r="D53" s="425"/>
      <c r="E53" s="425"/>
      <c r="F53" s="425"/>
      <c r="G53" s="425"/>
      <c r="H53" s="425"/>
      <c r="I53" s="425"/>
      <c r="J53" s="425"/>
      <c r="K53" s="425"/>
      <c r="L53" s="425"/>
      <c r="M53" s="425"/>
    </row>
    <row r="54" spans="1:30">
      <c r="A54" s="425"/>
      <c r="B54" s="425"/>
      <c r="C54" s="425"/>
      <c r="D54" s="425"/>
      <c r="E54" s="425"/>
      <c r="F54" s="425"/>
      <c r="G54" s="425"/>
      <c r="H54" s="425"/>
      <c r="I54" s="425"/>
      <c r="J54" s="425"/>
      <c r="K54" s="425"/>
      <c r="L54" s="425"/>
      <c r="M54" s="425"/>
    </row>
  </sheetData>
  <sheetProtection algorithmName="SHA-512" hashValue="vpVRlkhnE67B9mEkhTxH9actDJ5d3rvlLc8rKspHKfhGrMJ2iZPZowHHR6YToPZqgkaGF89CiXXNo8BG4yxeqg==" saltValue="bSrIoIMe/CiyqcrT6Wopsw==" spinCount="100000" sheet="1" selectLockedCells="1"/>
  <mergeCells count="27">
    <mergeCell ref="A44:B44"/>
    <mergeCell ref="C45:M45"/>
    <mergeCell ref="C46:G46"/>
    <mergeCell ref="A48:E48"/>
    <mergeCell ref="F48:L49"/>
    <mergeCell ref="A50:D50"/>
    <mergeCell ref="A51:D51"/>
    <mergeCell ref="A46:B46"/>
    <mergeCell ref="A45:B45"/>
    <mergeCell ref="F51:H51"/>
    <mergeCell ref="F50:H50"/>
    <mergeCell ref="A43:G43"/>
    <mergeCell ref="A7:B7"/>
    <mergeCell ref="A1:M1"/>
    <mergeCell ref="A3:M3"/>
    <mergeCell ref="A4:M4"/>
    <mergeCell ref="H5:I5"/>
    <mergeCell ref="C7:M7"/>
    <mergeCell ref="D5:E5"/>
    <mergeCell ref="A2:M2"/>
    <mergeCell ref="A9:A10"/>
    <mergeCell ref="M9:M10"/>
    <mergeCell ref="B9:B10"/>
    <mergeCell ref="C9:C10"/>
    <mergeCell ref="D9:D10"/>
    <mergeCell ref="E9:E10"/>
    <mergeCell ref="J9:J10"/>
  </mergeCells>
  <phoneticPr fontId="3" type="noConversion"/>
  <conditionalFormatting sqref="B12:E41">
    <cfRule type="cellIs" dxfId="11" priority="43" operator="equal">
      <formula>0</formula>
    </cfRule>
  </conditionalFormatting>
  <conditionalFormatting sqref="G12:G41">
    <cfRule type="cellIs" dxfId="10" priority="28" operator="equal">
      <formula>0</formula>
    </cfRule>
  </conditionalFormatting>
  <conditionalFormatting sqref="K12:K41">
    <cfRule type="cellIs" dxfId="9" priority="27" operator="equal">
      <formula>0</formula>
    </cfRule>
  </conditionalFormatting>
  <dataValidations count="2">
    <dataValidation type="list" allowBlank="1" showInputMessage="1" showErrorMessage="1" sqref="D12:D41" xr:uid="{00000000-0002-0000-0500-000000000000}">
      <formula1>$AA$1:$AA$3</formula1>
    </dataValidation>
    <dataValidation type="list" allowBlank="1" showInputMessage="1" showErrorMessage="1" sqref="E12:E41" xr:uid="{00000000-0002-0000-0500-000001000000}">
      <formula1>$AB$1:$AB$6</formula1>
    </dataValidation>
  </dataValidations>
  <printOptions horizontalCentered="1"/>
  <pageMargins left="0.2" right="0.2" top="0.39000000000000007" bottom="0.39000000000000007" header="0.51" footer="0.51"/>
  <pageSetup paperSize="9" scale="61"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6" id="{ED4C6C0A-7DEB-7D49-8655-2D09F8067531}">
            <xm:f>Accommodation!$H12="x"</xm:f>
            <x14:dxf>
              <font>
                <color theme="1"/>
              </font>
              <fill>
                <patternFill patternType="solid">
                  <fgColor indexed="64"/>
                  <bgColor theme="1"/>
                </patternFill>
              </fill>
            </x14:dxf>
          </x14:cfRule>
          <xm:sqref>F12:M41</xm:sqref>
        </x14:conditionalFormatting>
        <x14:conditionalFormatting xmlns:xm="http://schemas.microsoft.com/office/excel/2006/main">
          <x14:cfRule type="expression" priority="7" id="{F1D1706A-E748-8043-BD9C-BBEFC52E5C8F}">
            <xm:f>'PLEASE FILL IN HERE FIRST!!!'!$B$5='PLEASE FILL IN HERE FIRST!!!'!$K$9</xm:f>
            <x14:dxf>
              <font>
                <color theme="1" tint="0.499984740745262"/>
              </font>
              <fill>
                <patternFill patternType="none">
                  <fgColor indexed="64"/>
                  <bgColor auto="1"/>
                </patternFill>
              </fill>
            </x14:dxf>
          </x14:cfRule>
          <x14:cfRule type="expression" priority="8" id="{E0F1C94E-2283-E249-A08B-61826985B4E3}">
            <xm:f>'PLEASE FILL IN HERE FIRST!!!'!$B$5='PLEASE FILL IN HERE FIRST!!!'!$K$11</xm:f>
            <x14:dxf>
              <font>
                <color rgb="FFC00000"/>
              </font>
              <fill>
                <patternFill patternType="none">
                  <fgColor indexed="64"/>
                  <bgColor auto="1"/>
                </patternFill>
              </fill>
            </x14:dxf>
          </x14:cfRule>
          <xm:sqref>A4:M4 H5:M5</xm:sqref>
        </x14:conditionalFormatting>
        <x14:conditionalFormatting xmlns:xm="http://schemas.microsoft.com/office/excel/2006/main">
          <x14:cfRule type="expression" priority="5" id="{60BB0568-EF1C-BC41-8EF9-4F5CCDB56413}">
            <xm:f>'PLEASE FILL IN HERE FIRST!!!'!$B$5='PLEASE FILL IN HERE FIRST!!!'!$K$9</xm:f>
            <x14:dxf>
              <font>
                <color auto="1"/>
              </font>
              <fill>
                <patternFill patternType="solid">
                  <fgColor indexed="64"/>
                  <bgColor theme="0" tint="-4.9989318521683403E-2"/>
                </patternFill>
              </fill>
            </x14:dxf>
          </x14:cfRule>
          <x14:cfRule type="expression" priority="6" id="{6F99A7F0-A208-6F4F-8242-CC980CC7B906}">
            <xm:f>'PLEASE FILL IN HERE FIRST!!!'!$B$5='PLEASE FILL IN HERE FIRST!!!'!$K$11</xm:f>
            <x14:dxf>
              <font>
                <color auto="1"/>
              </font>
              <fill>
                <patternFill patternType="solid">
                  <fgColor indexed="64"/>
                  <bgColor theme="5" tint="0.79998168889431442"/>
                </patternFill>
              </fill>
            </x14:dxf>
          </x14:cfRule>
          <xm:sqref>F12:F41 H12:J41 L12:M41</xm:sqref>
        </x14:conditionalFormatting>
        <x14:conditionalFormatting xmlns:xm="http://schemas.microsoft.com/office/excel/2006/main">
          <x14:cfRule type="expression" priority="3" id="{5B53BF60-B5C5-0740-B6EC-EDA76EBDE347}">
            <xm:f>'PLEASE FILL IN HERE FIRST!!!'!$B$5='PLEASE FILL IN HERE FIRST!!!'!$K$11</xm:f>
            <x14:dxf>
              <font>
                <color rgb="FFC00000"/>
              </font>
              <fill>
                <patternFill patternType="none">
                  <fgColor indexed="64"/>
                  <bgColor auto="1"/>
                </patternFill>
              </fill>
            </x14:dxf>
          </x14:cfRule>
          <x14:cfRule type="expression" priority="4" id="{8A4615BE-F988-134B-9F59-A3CD5B4849EE}">
            <xm:f>'PLEASE FILL IN HERE FIRST!!!'!$B$5='PLEASE FILL IN HERE FIRST!!!'!$K$9</xm:f>
            <x14:dxf>
              <font>
                <color theme="1" tint="0.499984740745262"/>
              </font>
              <fill>
                <patternFill patternType="none">
                  <fgColor indexed="64"/>
                  <bgColor auto="1"/>
                </patternFill>
              </fill>
            </x14:dxf>
          </x14:cfRule>
          <xm:sqref>A5:B5 G5</xm:sqref>
        </x14:conditionalFormatting>
        <x14:conditionalFormatting xmlns:xm="http://schemas.microsoft.com/office/excel/2006/main">
          <x14:cfRule type="expression" priority="1" id="{773BF514-5F68-894D-8871-239EE1DE5391}">
            <xm:f>'PLEASE FILL IN HERE FIRST!!!'!$B$5='PLEASE FILL IN HERE FIRST!!!'!$K$11</xm:f>
            <x14:dxf>
              <font>
                <color rgb="FFC00000"/>
              </font>
              <fill>
                <patternFill patternType="none">
                  <fgColor indexed="64"/>
                  <bgColor auto="1"/>
                </patternFill>
              </fill>
            </x14:dxf>
          </x14:cfRule>
          <x14:cfRule type="expression" priority="2" id="{7D0E8F9F-774C-A347-AA18-5223425CC258}">
            <xm:f>'PLEASE FILL IN HERE FIRST!!!'!$B$5='PLEASE FILL IN HERE FIRST!!!'!$K$9</xm:f>
            <x14:dxf>
              <font>
                <color theme="1" tint="0.499984740745262"/>
              </font>
              <fill>
                <patternFill patternType="none">
                  <fgColor indexed="64"/>
                  <bgColor auto="1"/>
                </patternFill>
              </fill>
            </x14:dxf>
          </x14:cfRule>
          <xm:sqref>C5:D5 F5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8" customWidth="1"/>
    <col min="19" max="19" width="13.6640625" style="49" bestFit="1" customWidth="1"/>
    <col min="20" max="23" width="11.5" style="49" customWidth="1"/>
    <col min="24" max="54" width="11.5" style="50" customWidth="1"/>
    <col min="55" max="56" width="11.5" style="6" customWidth="1"/>
    <col min="57" max="16384" width="11.5" style="6"/>
  </cols>
  <sheetData>
    <row r="1" spans="1:54" ht="25">
      <c r="A1" s="622" t="s">
        <v>166</v>
      </c>
      <c r="B1" s="622"/>
      <c r="C1" s="622"/>
      <c r="D1" s="622"/>
      <c r="E1" s="622"/>
      <c r="F1" s="622"/>
      <c r="G1" s="622"/>
      <c r="H1" s="622"/>
      <c r="I1" s="622"/>
      <c r="J1" s="622"/>
      <c r="K1" s="622"/>
      <c r="L1" s="622"/>
      <c r="M1" s="622"/>
      <c r="N1" s="622"/>
      <c r="O1" s="622"/>
      <c r="P1" s="622"/>
      <c r="Q1" s="622"/>
      <c r="BB1" s="66"/>
    </row>
    <row r="2" spans="1:54" ht="23">
      <c r="A2" s="623" t="str">
        <f>'PLEASE FILL IN HERE FIRST!!!'!B5</f>
        <v>WORLD TEAM QUALIFICATION TOURNAMENT</v>
      </c>
      <c r="B2" s="623"/>
      <c r="C2" s="623"/>
      <c r="D2" s="623"/>
      <c r="E2" s="623"/>
      <c r="F2" s="623"/>
      <c r="G2" s="623"/>
      <c r="H2" s="623"/>
      <c r="I2" s="623"/>
      <c r="J2" s="623"/>
      <c r="K2" s="623"/>
      <c r="L2" s="623"/>
      <c r="M2" s="623"/>
      <c r="N2" s="623"/>
      <c r="O2" s="623"/>
      <c r="P2" s="623"/>
      <c r="Q2" s="623"/>
      <c r="S2" s="49">
        <v>1</v>
      </c>
      <c r="U2" s="49" t="s">
        <v>156</v>
      </c>
      <c r="V2" s="49" t="s">
        <v>55</v>
      </c>
      <c r="W2" s="49" t="s">
        <v>164</v>
      </c>
    </row>
    <row r="3" spans="1:54" ht="18">
      <c r="A3" s="624" t="str">
        <f>'PLEASE FILL IN HERE FIRST!!!'!B7</f>
        <v>Doha (QAT)</v>
      </c>
      <c r="B3" s="624"/>
      <c r="C3" s="624"/>
      <c r="D3" s="624"/>
      <c r="E3" s="624"/>
      <c r="F3" s="624"/>
      <c r="G3" s="624"/>
      <c r="H3" s="624"/>
      <c r="I3" s="624"/>
      <c r="J3" s="624"/>
      <c r="K3" s="624"/>
      <c r="L3" s="624"/>
      <c r="M3" s="624"/>
      <c r="N3" s="624"/>
      <c r="O3" s="624"/>
      <c r="P3" s="624"/>
      <c r="Q3" s="624"/>
      <c r="S3" s="49" t="s">
        <v>125</v>
      </c>
      <c r="U3" s="51">
        <f>Prospectus!$I$77</f>
        <v>270</v>
      </c>
      <c r="V3" s="51">
        <f>Prospectus!$I$78</f>
        <v>270</v>
      </c>
    </row>
    <row r="4" spans="1:54" ht="15" customHeight="1">
      <c r="B4" s="12"/>
      <c r="C4" s="12"/>
      <c r="D4" s="12"/>
      <c r="E4" s="12"/>
      <c r="F4" s="21" t="e">
        <f>'PLEASE FILL IN HERE FIRST!!!'!B9</f>
        <v>#REF!</v>
      </c>
      <c r="G4" s="22" t="s">
        <v>108</v>
      </c>
      <c r="H4" s="629" t="e">
        <f>'PLEASE FILL IN HERE FIRST!!!'!D9</f>
        <v>#REF!</v>
      </c>
      <c r="I4" s="629"/>
      <c r="J4" s="629"/>
      <c r="K4" s="21"/>
      <c r="L4" s="21"/>
      <c r="M4" s="12"/>
      <c r="N4" s="12"/>
      <c r="O4" s="12"/>
      <c r="P4" s="12"/>
      <c r="Q4" s="12"/>
      <c r="S4" s="49" t="s">
        <v>126</v>
      </c>
      <c r="U4" s="51">
        <f>Prospectus!$H$90</f>
        <v>180</v>
      </c>
      <c r="V4" s="51">
        <f>Prospectus!$H$91</f>
        <v>130</v>
      </c>
    </row>
    <row r="5" spans="1:54">
      <c r="S5" s="49" t="s">
        <v>127</v>
      </c>
      <c r="U5" s="51">
        <f>Prospectus!$H$126</f>
        <v>0</v>
      </c>
      <c r="V5" s="51">
        <f>Prospectus!$H$127</f>
        <v>0</v>
      </c>
    </row>
    <row r="6" spans="1:54" ht="20">
      <c r="A6" s="23" t="s">
        <v>90</v>
      </c>
      <c r="B6" s="5"/>
      <c r="C6" s="630">
        <f>Preliminary!B7</f>
        <v>0</v>
      </c>
      <c r="D6" s="631"/>
      <c r="E6" s="631"/>
      <c r="F6" s="631"/>
      <c r="G6" s="631"/>
      <c r="H6" s="631"/>
      <c r="I6" s="631"/>
      <c r="J6" s="631"/>
      <c r="K6" s="631"/>
      <c r="L6" s="631"/>
      <c r="M6" s="631"/>
      <c r="N6" s="631"/>
      <c r="O6" s="631"/>
      <c r="P6" s="632"/>
      <c r="S6" s="49" t="s">
        <v>63</v>
      </c>
      <c r="W6" s="65">
        <f>'PLEASE FILL IN HERE FIRST!!!'!B47</f>
        <v>270</v>
      </c>
    </row>
    <row r="7" spans="1:54">
      <c r="A7"/>
      <c r="B7"/>
      <c r="C7"/>
      <c r="D7" s="1"/>
      <c r="E7"/>
      <c r="F7"/>
      <c r="G7"/>
      <c r="H7"/>
      <c r="I7"/>
      <c r="J7"/>
      <c r="K7"/>
      <c r="L7"/>
      <c r="M7"/>
      <c r="N7"/>
      <c r="O7"/>
      <c r="P7"/>
      <c r="S7" s="49" t="s">
        <v>158</v>
      </c>
      <c r="T7" s="49" t="s">
        <v>28</v>
      </c>
      <c r="U7" s="65">
        <f>'PLEASE FILL IN HERE FIRST!!!'!B47</f>
        <v>270</v>
      </c>
    </row>
    <row r="8" spans="1:54">
      <c r="A8" s="7"/>
      <c r="B8" s="7" t="s">
        <v>109</v>
      </c>
      <c r="C8" s="7" t="s">
        <v>110</v>
      </c>
      <c r="D8" s="8" t="s">
        <v>111</v>
      </c>
      <c r="E8" s="8" t="s">
        <v>112</v>
      </c>
      <c r="F8" s="8" t="s">
        <v>19</v>
      </c>
      <c r="G8" s="8" t="s">
        <v>20</v>
      </c>
      <c r="H8" s="8" t="s">
        <v>57</v>
      </c>
      <c r="I8" s="8" t="s">
        <v>58</v>
      </c>
      <c r="J8" s="8" t="s">
        <v>59</v>
      </c>
      <c r="K8" s="8" t="s">
        <v>60</v>
      </c>
      <c r="L8" s="8" t="s">
        <v>54</v>
      </c>
      <c r="M8" s="8" t="s">
        <v>128</v>
      </c>
      <c r="N8" s="8" t="s">
        <v>129</v>
      </c>
      <c r="O8" s="8" t="s">
        <v>130</v>
      </c>
      <c r="P8" s="8" t="s">
        <v>131</v>
      </c>
      <c r="Q8" s="16" t="s">
        <v>31</v>
      </c>
      <c r="S8" s="49" t="s">
        <v>158</v>
      </c>
      <c r="T8" s="49" t="s">
        <v>157</v>
      </c>
      <c r="U8" s="51">
        <f>'PLEASE FILL IN HERE FIRST!!!'!$B$49</f>
        <v>270</v>
      </c>
    </row>
    <row r="9" spans="1:54">
      <c r="A9" s="7"/>
      <c r="B9" s="7"/>
      <c r="C9" s="7"/>
      <c r="D9" s="8"/>
      <c r="E9" s="8"/>
      <c r="F9" s="38" t="s">
        <v>118</v>
      </c>
      <c r="G9" s="38" t="s">
        <v>118</v>
      </c>
      <c r="H9" s="8"/>
      <c r="I9" s="8"/>
      <c r="J9" s="8"/>
      <c r="K9" s="8"/>
      <c r="L9" s="8"/>
      <c r="M9" s="8"/>
      <c r="N9" s="8"/>
      <c r="O9" s="9" t="str">
        <f>'PLEASE FILL IN HERE FIRST!!!'!B43</f>
        <v>US $</v>
      </c>
      <c r="P9" s="9" t="str">
        <f>'PLEASE FILL IN HERE FIRST!!!'!B43</f>
        <v>US $</v>
      </c>
      <c r="Q9" s="9" t="str">
        <f>'PLEASE FILL IN HERE FIRST!!!'!B43</f>
        <v>US $</v>
      </c>
      <c r="S9" s="49" t="s">
        <v>158</v>
      </c>
      <c r="T9" s="49" t="s">
        <v>159</v>
      </c>
      <c r="U9" s="51">
        <f>'PLEASE FILL IN HERE FIRST!!!'!$B$49</f>
        <v>270</v>
      </c>
    </row>
    <row r="10" spans="1:54" s="3" customFormat="1" ht="20.25" customHeight="1" thickBot="1">
      <c r="A10" s="13" t="s">
        <v>120</v>
      </c>
      <c r="B10" s="14" t="s">
        <v>25</v>
      </c>
      <c r="C10" s="14" t="s">
        <v>26</v>
      </c>
      <c r="D10" s="15" t="s">
        <v>27</v>
      </c>
      <c r="E10" s="15" t="s">
        <v>28</v>
      </c>
      <c r="F10" s="19">
        <v>40128</v>
      </c>
      <c r="G10" s="19">
        <v>40132</v>
      </c>
      <c r="H10" s="15" t="s">
        <v>29</v>
      </c>
      <c r="I10" s="15"/>
      <c r="J10" s="15"/>
      <c r="K10" s="15"/>
      <c r="L10" s="15" t="s">
        <v>156</v>
      </c>
      <c r="M10" s="15" t="s">
        <v>30</v>
      </c>
      <c r="N10" s="15">
        <v>4</v>
      </c>
      <c r="O10" s="63">
        <f>Prospectus!I77</f>
        <v>270</v>
      </c>
      <c r="P10" s="63">
        <f>'PLEASE FILL IN HERE FIRST!!!'!B47</f>
        <v>270</v>
      </c>
      <c r="Q10" s="64">
        <f>'PLEASE FILL IN HERE FIRST!!!'!B45</f>
        <v>0</v>
      </c>
      <c r="R10" s="68"/>
      <c r="S10" s="49" t="s">
        <v>158</v>
      </c>
      <c r="T10" s="49" t="s">
        <v>160</v>
      </c>
      <c r="U10" s="51">
        <f>'PLEASE FILL IN HERE FIRST!!!'!$B$49</f>
        <v>270</v>
      </c>
      <c r="V10" s="49"/>
      <c r="W10" s="49"/>
      <c r="X10" s="50"/>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row>
    <row r="11" spans="1:54" ht="19.5" customHeight="1" thickBot="1">
      <c r="A11" s="17">
        <v>1</v>
      </c>
      <c r="B11" s="36"/>
      <c r="C11" s="36" t="s">
        <v>168</v>
      </c>
      <c r="D11" s="35" t="s">
        <v>27</v>
      </c>
      <c r="E11" s="35" t="s">
        <v>28</v>
      </c>
      <c r="F11" s="37">
        <v>41065</v>
      </c>
      <c r="G11" s="37">
        <v>41067</v>
      </c>
      <c r="H11" s="35"/>
      <c r="I11" s="35"/>
      <c r="J11" s="35"/>
      <c r="K11" s="35"/>
      <c r="L11" s="35"/>
      <c r="M11" s="35"/>
      <c r="N11" s="35">
        <v>1</v>
      </c>
      <c r="O11" s="61" t="str">
        <f>IF(ISBLANK(L11),"",N11*R11)</f>
        <v/>
      </c>
      <c r="P11" s="61" t="str">
        <f>IF(H11="x",0,IF(I11="x",0,IF(J11="x",$P$10/2,IF(K11="x",$P$10,""))))</f>
        <v/>
      </c>
      <c r="Q11" s="62">
        <f t="shared" ref="Q11:Q40" si="0">IF(E11="PLA",$Q$10,"")</f>
        <v>0</v>
      </c>
      <c r="R11" s="68" t="str">
        <f>IF(ISBLANK(L11)," ",VLOOKUP(L11,$W$11:$X$16,2,FALSE))</f>
        <v xml:space="preserve"> </v>
      </c>
      <c r="S11" s="49">
        <f>IF(ISBLANK(E11)," ",VLOOKUP(E11,$T$7:$U$10,2,FALSE))</f>
        <v>270</v>
      </c>
      <c r="T11" s="40" t="str">
        <f>IF($K11="x",$W$6,"")</f>
        <v/>
      </c>
      <c r="U11" s="51"/>
      <c r="V11" s="51"/>
      <c r="W11" s="53" t="str">
        <f>IF($H$11="x",$V$2,"")</f>
        <v/>
      </c>
      <c r="X11" s="40" t="str">
        <f>IF($H$11="x",$V$3,"")</f>
        <v/>
      </c>
      <c r="Y11" s="46">
        <v>1</v>
      </c>
      <c r="Z11" s="39"/>
    </row>
    <row r="12" spans="1:54" ht="19.5" customHeight="1" thickBot="1">
      <c r="A12" s="17">
        <v>2</v>
      </c>
      <c r="B12" s="36"/>
      <c r="C12" s="36"/>
      <c r="D12" s="35"/>
      <c r="E12" s="35"/>
      <c r="F12" s="37"/>
      <c r="G12" s="37"/>
      <c r="H12" s="35"/>
      <c r="I12" s="35"/>
      <c r="J12" s="35"/>
      <c r="K12" s="35"/>
      <c r="L12" s="35"/>
      <c r="M12" s="35"/>
      <c r="N12" s="35"/>
      <c r="O12" s="61" t="str">
        <f t="shared" ref="O12:O40" si="1">IF(ISBLANK(L12),"",N12*R12)</f>
        <v/>
      </c>
      <c r="P12" s="61" t="str">
        <f t="shared" ref="P12:P40" si="2">IF(H12="x",0,IF(I12="x",0,IF(J12="x",$P$10/2,IF(K12="x",$P$10,""))))</f>
        <v/>
      </c>
      <c r="Q12" s="62" t="str">
        <f t="shared" si="0"/>
        <v/>
      </c>
      <c r="R12" s="68" t="str">
        <f>IF(ISBLANK(L12)," ",VLOOKUP(L12,$X$17:$Y$22,2,FALSE))</f>
        <v xml:space="preserve"> </v>
      </c>
      <c r="S12" s="49" t="str">
        <f t="shared" ref="S12:S40" si="3">IF(ISBLANK(E12)," ",VLOOKUP(E12,$T$7:$U$10,2,FALSE))</f>
        <v xml:space="preserve"> </v>
      </c>
      <c r="T12" s="40" t="str">
        <f t="shared" ref="T12:T40" si="4">IF($K12="x",$W$6,"")</f>
        <v/>
      </c>
      <c r="U12" s="51"/>
      <c r="V12" s="51"/>
      <c r="W12" s="54" t="str">
        <f>IF($H$11="x",$U$2,"")</f>
        <v/>
      </c>
      <c r="X12" s="41" t="str">
        <f>IF($H$11="x",$U$3,"")</f>
        <v/>
      </c>
      <c r="Y12" s="47"/>
      <c r="Z12" s="39"/>
    </row>
    <row r="13" spans="1:54" ht="19.5" customHeight="1" thickBot="1">
      <c r="A13" s="17">
        <v>3</v>
      </c>
      <c r="B13" s="36"/>
      <c r="C13" s="36"/>
      <c r="D13" s="35"/>
      <c r="E13" s="35"/>
      <c r="F13" s="37"/>
      <c r="G13" s="37"/>
      <c r="H13" s="35"/>
      <c r="I13" s="35"/>
      <c r="J13" s="35"/>
      <c r="K13" s="35"/>
      <c r="L13" s="35"/>
      <c r="M13" s="35"/>
      <c r="N13" s="35"/>
      <c r="O13" s="61" t="str">
        <f t="shared" si="1"/>
        <v/>
      </c>
      <c r="P13" s="61" t="str">
        <f t="shared" si="2"/>
        <v/>
      </c>
      <c r="Q13" s="62" t="str">
        <f t="shared" si="0"/>
        <v/>
      </c>
      <c r="R13" s="68" t="str">
        <f>IF(ISBLANK(L13)," ",VLOOKUP(L13,$Y$11:$Z$999,2,FALSE))</f>
        <v xml:space="preserve"> </v>
      </c>
      <c r="S13" s="49" t="str">
        <f t="shared" si="3"/>
        <v xml:space="preserve"> </v>
      </c>
      <c r="T13" s="40" t="str">
        <f t="shared" si="4"/>
        <v/>
      </c>
      <c r="U13" s="51"/>
      <c r="V13" s="51"/>
      <c r="W13" s="54" t="str">
        <f>IF($I$11="x",$V$2,"")</f>
        <v/>
      </c>
      <c r="X13" s="41" t="str">
        <f>IF($I$11="x",$V$4,"")</f>
        <v/>
      </c>
      <c r="Y13" s="47"/>
      <c r="Z13" s="39"/>
    </row>
    <row r="14" spans="1:54" ht="19.5" customHeight="1" thickBot="1">
      <c r="A14" s="17">
        <v>4</v>
      </c>
      <c r="B14" s="36"/>
      <c r="C14" s="36"/>
      <c r="D14" s="35"/>
      <c r="E14" s="35"/>
      <c r="F14" s="37"/>
      <c r="G14" s="37"/>
      <c r="H14" s="35"/>
      <c r="I14" s="35"/>
      <c r="J14" s="35"/>
      <c r="K14" s="35"/>
      <c r="L14" s="35"/>
      <c r="M14" s="35"/>
      <c r="N14" s="35"/>
      <c r="O14" s="61" t="str">
        <f t="shared" si="1"/>
        <v/>
      </c>
      <c r="P14" s="61" t="str">
        <f t="shared" si="2"/>
        <v/>
      </c>
      <c r="Q14" s="62" t="str">
        <f t="shared" si="0"/>
        <v/>
      </c>
      <c r="R14" s="68" t="str">
        <f>IF(ISBLANK(L14)," ",VLOOKUP(L14,$Z$11:$AA$999,2,FALSE))</f>
        <v xml:space="preserve"> </v>
      </c>
      <c r="S14" s="49" t="str">
        <f t="shared" si="3"/>
        <v xml:space="preserve"> </v>
      </c>
      <c r="T14" s="40" t="str">
        <f t="shared" si="4"/>
        <v/>
      </c>
      <c r="W14" s="54" t="str">
        <f>IF($I$11="x",$U$2,"")</f>
        <v/>
      </c>
      <c r="X14" s="41" t="str">
        <f>IF($I$11="x",$U$4,"")</f>
        <v/>
      </c>
      <c r="Y14" s="47"/>
      <c r="Z14" s="39"/>
    </row>
    <row r="15" spans="1:54" ht="19.5" customHeight="1" thickBot="1">
      <c r="A15" s="17">
        <v>5</v>
      </c>
      <c r="B15" s="36"/>
      <c r="C15" s="36"/>
      <c r="D15" s="35"/>
      <c r="E15" s="35"/>
      <c r="F15" s="37"/>
      <c r="G15" s="37"/>
      <c r="H15" s="35"/>
      <c r="I15" s="35"/>
      <c r="J15" s="35"/>
      <c r="K15" s="35"/>
      <c r="L15" s="35"/>
      <c r="M15" s="35"/>
      <c r="N15" s="35"/>
      <c r="O15" s="61" t="str">
        <f t="shared" si="1"/>
        <v/>
      </c>
      <c r="P15" s="61" t="str">
        <f t="shared" si="2"/>
        <v/>
      </c>
      <c r="Q15" s="62" t="str">
        <f t="shared" si="0"/>
        <v/>
      </c>
      <c r="R15" s="68" t="str">
        <f>IF(ISBLANK(L15)," ",VLOOKUP(L15,$AA$11:$AB$999,2,FALSE))</f>
        <v xml:space="preserve"> </v>
      </c>
      <c r="S15" s="49" t="str">
        <f t="shared" si="3"/>
        <v xml:space="preserve"> </v>
      </c>
      <c r="T15" s="40" t="str">
        <f t="shared" si="4"/>
        <v/>
      </c>
      <c r="U15" s="55"/>
      <c r="W15" s="54" t="str">
        <f>IF($J$11="x",$V$2,"")</f>
        <v/>
      </c>
      <c r="X15" s="41" t="str">
        <f>IF($J$11="x",$V$5,"")</f>
        <v/>
      </c>
      <c r="Y15" s="47"/>
      <c r="Z15" s="39"/>
    </row>
    <row r="16" spans="1:54" ht="19.5" customHeight="1" thickBot="1">
      <c r="A16" s="17">
        <v>6</v>
      </c>
      <c r="B16" s="36"/>
      <c r="C16" s="36"/>
      <c r="D16" s="35"/>
      <c r="E16" s="35"/>
      <c r="F16" s="37"/>
      <c r="G16" s="37"/>
      <c r="H16" s="35"/>
      <c r="I16" s="35"/>
      <c r="J16" s="35"/>
      <c r="K16" s="35"/>
      <c r="L16" s="35"/>
      <c r="M16" s="35"/>
      <c r="N16" s="35"/>
      <c r="O16" s="61" t="str">
        <f t="shared" si="1"/>
        <v/>
      </c>
      <c r="P16" s="61" t="str">
        <f t="shared" si="2"/>
        <v/>
      </c>
      <c r="Q16" s="62" t="str">
        <f t="shared" si="0"/>
        <v/>
      </c>
      <c r="R16" s="68" t="str">
        <f>IF(ISBLANK(L16)," ",VLOOKUP(L16,$AB$11:$AC$999,2,FALSE))</f>
        <v xml:space="preserve"> </v>
      </c>
      <c r="S16" s="49" t="str">
        <f t="shared" si="3"/>
        <v xml:space="preserve"> </v>
      </c>
      <c r="T16" s="40" t="str">
        <f t="shared" si="4"/>
        <v/>
      </c>
      <c r="U16" s="55"/>
      <c r="W16" s="56" t="str">
        <f>IF($J$11="x",$U$2,"")</f>
        <v/>
      </c>
      <c r="X16" s="42" t="str">
        <f>IF($J$11="x",$U$5,"")</f>
        <v/>
      </c>
      <c r="Y16" s="48"/>
      <c r="Z16" s="39"/>
    </row>
    <row r="17" spans="1:28" ht="19.5" customHeight="1" thickBot="1">
      <c r="A17" s="17">
        <v>7</v>
      </c>
      <c r="B17" s="36"/>
      <c r="C17" s="36"/>
      <c r="D17" s="35"/>
      <c r="E17" s="35"/>
      <c r="F17" s="37"/>
      <c r="G17" s="37"/>
      <c r="H17" s="35"/>
      <c r="I17" s="35"/>
      <c r="J17" s="35"/>
      <c r="K17" s="35"/>
      <c r="L17" s="35"/>
      <c r="M17" s="35"/>
      <c r="N17" s="35"/>
      <c r="O17" s="61" t="str">
        <f t="shared" si="1"/>
        <v/>
      </c>
      <c r="P17" s="61" t="str">
        <f t="shared" si="2"/>
        <v/>
      </c>
      <c r="Q17" s="62" t="str">
        <f t="shared" si="0"/>
        <v/>
      </c>
      <c r="R17" s="68" t="str">
        <f>IF(ISBLANK(L17)," ",VLOOKUP(L17,$AC$11:$AD$999,2,FALSE))</f>
        <v xml:space="preserve"> </v>
      </c>
      <c r="S17" s="49" t="str">
        <f t="shared" si="3"/>
        <v xml:space="preserve"> </v>
      </c>
      <c r="T17" s="40" t="str">
        <f t="shared" si="4"/>
        <v/>
      </c>
      <c r="U17" s="51"/>
      <c r="V17" s="51"/>
      <c r="X17" s="53" t="str">
        <f>IF($H$12="x",$V$2,"")</f>
        <v/>
      </c>
      <c r="Y17" s="40" t="str">
        <f>IF($H$12="x",$V$3,"")</f>
        <v/>
      </c>
      <c r="Z17" s="633">
        <v>2</v>
      </c>
    </row>
    <row r="18" spans="1:28" ht="19.5" customHeight="1" thickBot="1">
      <c r="A18" s="17">
        <v>8</v>
      </c>
      <c r="B18" s="36"/>
      <c r="C18" s="36"/>
      <c r="D18" s="35"/>
      <c r="E18" s="35"/>
      <c r="F18" s="37"/>
      <c r="G18" s="37"/>
      <c r="H18" s="35"/>
      <c r="I18" s="35"/>
      <c r="J18" s="35"/>
      <c r="K18" s="35"/>
      <c r="L18" s="35"/>
      <c r="M18" s="35"/>
      <c r="N18" s="35"/>
      <c r="O18" s="61" t="str">
        <f t="shared" si="1"/>
        <v/>
      </c>
      <c r="P18" s="61" t="str">
        <f t="shared" si="2"/>
        <v/>
      </c>
      <c r="Q18" s="62" t="str">
        <f t="shared" si="0"/>
        <v/>
      </c>
      <c r="R18" s="68" t="str">
        <f>IF(ISBLANK(L18)," ",VLOOKUP(L18,$AD$11:$AE$999,2,FALSE))</f>
        <v xml:space="preserve"> </v>
      </c>
      <c r="S18" s="49" t="str">
        <f t="shared" si="3"/>
        <v xml:space="preserve"> </v>
      </c>
      <c r="T18" s="40" t="str">
        <f t="shared" si="4"/>
        <v/>
      </c>
      <c r="U18" s="51"/>
      <c r="X18" s="54" t="str">
        <f>IF($H$12="x",$U$2,"")</f>
        <v/>
      </c>
      <c r="Y18" s="41" t="str">
        <f>IF($H$12="x",$U$3,"")</f>
        <v/>
      </c>
      <c r="Z18" s="634"/>
    </row>
    <row r="19" spans="1:28" ht="19.5" customHeight="1" thickBot="1">
      <c r="A19" s="17">
        <v>9</v>
      </c>
      <c r="B19" s="36"/>
      <c r="C19" s="36"/>
      <c r="D19" s="35"/>
      <c r="E19" s="35"/>
      <c r="F19" s="37"/>
      <c r="G19" s="37"/>
      <c r="H19" s="35"/>
      <c r="I19" s="35"/>
      <c r="J19" s="35"/>
      <c r="K19" s="35"/>
      <c r="L19" s="35"/>
      <c r="M19" s="35"/>
      <c r="N19" s="35"/>
      <c r="O19" s="61" t="str">
        <f t="shared" si="1"/>
        <v/>
      </c>
      <c r="P19" s="61" t="str">
        <f t="shared" si="2"/>
        <v/>
      </c>
      <c r="Q19" s="62" t="str">
        <f t="shared" si="0"/>
        <v/>
      </c>
      <c r="R19" s="68" t="str">
        <f>IF(ISBLANK(L19)," ",VLOOKUP(L19,$AE$11:$AF$999,2,FALSE))</f>
        <v xml:space="preserve"> </v>
      </c>
      <c r="S19" s="49" t="str">
        <f t="shared" si="3"/>
        <v xml:space="preserve"> </v>
      </c>
      <c r="T19" s="40" t="str">
        <f t="shared" si="4"/>
        <v/>
      </c>
      <c r="U19" s="51"/>
      <c r="X19" s="54" t="str">
        <f>IF($I$12="x",$V$2,"")</f>
        <v/>
      </c>
      <c r="Y19" s="41" t="str">
        <f>IF($I$12="x",$V$4,"")</f>
        <v/>
      </c>
      <c r="Z19" s="634"/>
    </row>
    <row r="20" spans="1:28" ht="19.5" customHeight="1" thickBot="1">
      <c r="A20" s="17">
        <v>10</v>
      </c>
      <c r="B20" s="36"/>
      <c r="C20" s="36"/>
      <c r="D20" s="35"/>
      <c r="E20" s="35"/>
      <c r="F20" s="37"/>
      <c r="G20" s="37"/>
      <c r="H20" s="35"/>
      <c r="I20" s="35"/>
      <c r="J20" s="35"/>
      <c r="K20" s="35"/>
      <c r="L20" s="35"/>
      <c r="M20" s="35"/>
      <c r="N20" s="35"/>
      <c r="O20" s="61" t="str">
        <f t="shared" si="1"/>
        <v/>
      </c>
      <c r="P20" s="61" t="str">
        <f t="shared" si="2"/>
        <v/>
      </c>
      <c r="Q20" s="62" t="str">
        <f t="shared" si="0"/>
        <v/>
      </c>
      <c r="R20" s="68" t="str">
        <f>IF(ISBLANK(L20)," ",VLOOKUP(L20,$AF$11:$AG$999,2,FALSE))</f>
        <v xml:space="preserve"> </v>
      </c>
      <c r="S20" s="49" t="str">
        <f t="shared" si="3"/>
        <v xml:space="preserve"> </v>
      </c>
      <c r="T20" s="40" t="str">
        <f t="shared" si="4"/>
        <v/>
      </c>
      <c r="U20" s="51"/>
      <c r="X20" s="54" t="str">
        <f>IF($I$12="x",$U$2,"")</f>
        <v/>
      </c>
      <c r="Y20" s="41" t="str">
        <f>IF($I$12="x",$U$4,"")</f>
        <v/>
      </c>
      <c r="Z20" s="634"/>
    </row>
    <row r="21" spans="1:28" ht="19.5" customHeight="1" thickBot="1">
      <c r="A21" s="17">
        <v>11</v>
      </c>
      <c r="B21" s="36"/>
      <c r="C21" s="36"/>
      <c r="D21" s="35"/>
      <c r="E21" s="35"/>
      <c r="F21" s="37"/>
      <c r="G21" s="37"/>
      <c r="H21" s="35"/>
      <c r="I21" s="35"/>
      <c r="J21" s="35"/>
      <c r="K21" s="35"/>
      <c r="L21" s="35"/>
      <c r="M21" s="35"/>
      <c r="N21" s="35"/>
      <c r="O21" s="61" t="str">
        <f t="shared" si="1"/>
        <v/>
      </c>
      <c r="P21" s="61" t="str">
        <f t="shared" si="2"/>
        <v/>
      </c>
      <c r="Q21" s="62" t="str">
        <f t="shared" si="0"/>
        <v/>
      </c>
      <c r="R21" s="68" t="str">
        <f>IF(ISBLANK(L21)," ",VLOOKUP(L21,$AG$11:$AH$999,2,FALSE))</f>
        <v xml:space="preserve"> </v>
      </c>
      <c r="S21" s="49" t="str">
        <f t="shared" si="3"/>
        <v xml:space="preserve"> </v>
      </c>
      <c r="T21" s="40" t="str">
        <f t="shared" si="4"/>
        <v/>
      </c>
      <c r="U21" s="51"/>
      <c r="X21" s="54" t="str">
        <f>IF($J$12="x",$V$2,"")</f>
        <v/>
      </c>
      <c r="Y21" s="41" t="str">
        <f>IF($J$12="x",$V$5,"")</f>
        <v/>
      </c>
      <c r="Z21" s="634"/>
    </row>
    <row r="22" spans="1:28" ht="19.5" customHeight="1" thickBot="1">
      <c r="A22" s="17">
        <v>12</v>
      </c>
      <c r="B22" s="36"/>
      <c r="C22" s="36"/>
      <c r="D22" s="35"/>
      <c r="E22" s="35"/>
      <c r="F22" s="37"/>
      <c r="G22" s="37"/>
      <c r="H22" s="35"/>
      <c r="I22" s="35"/>
      <c r="J22" s="35"/>
      <c r="K22" s="35"/>
      <c r="L22" s="35"/>
      <c r="M22" s="35"/>
      <c r="N22" s="35"/>
      <c r="O22" s="61" t="str">
        <f t="shared" si="1"/>
        <v/>
      </c>
      <c r="P22" s="61" t="str">
        <f t="shared" si="2"/>
        <v/>
      </c>
      <c r="Q22" s="62" t="str">
        <f t="shared" si="0"/>
        <v/>
      </c>
      <c r="R22" s="68" t="str">
        <f>IF(ISBLANK(L22)," ",VLOOKUP(L22,$AH$11:$AI$999,2,FALSE))</f>
        <v xml:space="preserve"> </v>
      </c>
      <c r="S22" s="49" t="str">
        <f t="shared" si="3"/>
        <v xml:space="preserve"> </v>
      </c>
      <c r="T22" s="40" t="str">
        <f t="shared" si="4"/>
        <v/>
      </c>
      <c r="U22" s="51"/>
      <c r="X22" s="56" t="str">
        <f>IF($J$12="x",$U$2,"")</f>
        <v/>
      </c>
      <c r="Y22" s="42" t="str">
        <f>IF($J$12="x",$U$5,"")</f>
        <v/>
      </c>
      <c r="Z22" s="635"/>
    </row>
    <row r="23" spans="1:28" ht="19.5" customHeight="1" thickBot="1">
      <c r="A23" s="17">
        <v>13</v>
      </c>
      <c r="B23" s="36"/>
      <c r="C23" s="36"/>
      <c r="D23" s="35"/>
      <c r="E23" s="35"/>
      <c r="F23" s="37"/>
      <c r="G23" s="37"/>
      <c r="H23" s="35"/>
      <c r="I23" s="35"/>
      <c r="J23" s="35"/>
      <c r="K23" s="35"/>
      <c r="L23" s="35"/>
      <c r="M23" s="35"/>
      <c r="N23" s="35"/>
      <c r="O23" s="61" t="str">
        <f t="shared" si="1"/>
        <v/>
      </c>
      <c r="P23" s="61" t="str">
        <f t="shared" si="2"/>
        <v/>
      </c>
      <c r="Q23" s="62" t="str">
        <f t="shared" si="0"/>
        <v/>
      </c>
      <c r="R23" s="68" t="str">
        <f>IF(ISBLANK(L23)," ",VLOOKUP(L23,$AI$11:$AJ$999,2,FALSE))</f>
        <v xml:space="preserve"> </v>
      </c>
      <c r="S23" s="49" t="str">
        <f t="shared" si="3"/>
        <v xml:space="preserve"> </v>
      </c>
      <c r="T23" s="40" t="str">
        <f t="shared" si="4"/>
        <v/>
      </c>
      <c r="Y23" s="53" t="str">
        <f>IF($H$13="x",$V$2,"")</f>
        <v/>
      </c>
      <c r="Z23" s="40" t="str">
        <f>IF($H$13="x",$V$3,"")</f>
        <v/>
      </c>
      <c r="AA23" s="43">
        <v>3</v>
      </c>
    </row>
    <row r="24" spans="1:28" ht="19.5" customHeight="1" thickBot="1">
      <c r="A24" s="17">
        <v>14</v>
      </c>
      <c r="B24" s="36"/>
      <c r="C24" s="36"/>
      <c r="D24" s="35"/>
      <c r="E24" s="35"/>
      <c r="F24" s="37"/>
      <c r="G24" s="37"/>
      <c r="H24" s="35"/>
      <c r="I24" s="35"/>
      <c r="J24" s="35"/>
      <c r="K24" s="35"/>
      <c r="L24" s="35"/>
      <c r="M24" s="35"/>
      <c r="N24" s="35"/>
      <c r="O24" s="61" t="str">
        <f t="shared" si="1"/>
        <v/>
      </c>
      <c r="P24" s="61" t="str">
        <f t="shared" si="2"/>
        <v/>
      </c>
      <c r="Q24" s="62" t="str">
        <f t="shared" si="0"/>
        <v/>
      </c>
      <c r="R24" s="68" t="str">
        <f>IF(ISBLANK(L24)," ",VLOOKUP(L24,$AJ$11:$AK$999,2,FALSE))</f>
        <v xml:space="preserve"> </v>
      </c>
      <c r="S24" s="49" t="str">
        <f t="shared" si="3"/>
        <v xml:space="preserve"> </v>
      </c>
      <c r="T24" s="40" t="str">
        <f t="shared" si="4"/>
        <v/>
      </c>
      <c r="Y24" s="54" t="str">
        <f>IF($H$13="x",$U$2,"")</f>
        <v/>
      </c>
      <c r="Z24" s="41" t="str">
        <f>IF($H$13="x",$U$3,"")</f>
        <v/>
      </c>
      <c r="AA24" s="44"/>
    </row>
    <row r="25" spans="1:28" ht="19.5" customHeight="1" thickBot="1">
      <c r="A25" s="17">
        <v>15</v>
      </c>
      <c r="B25" s="36"/>
      <c r="C25" s="36"/>
      <c r="D25" s="35"/>
      <c r="E25" s="35"/>
      <c r="F25" s="37"/>
      <c r="G25" s="37"/>
      <c r="H25" s="35"/>
      <c r="I25" s="35"/>
      <c r="J25" s="35"/>
      <c r="K25" s="35"/>
      <c r="L25" s="35"/>
      <c r="M25" s="35"/>
      <c r="N25" s="35"/>
      <c r="O25" s="61" t="str">
        <f t="shared" si="1"/>
        <v/>
      </c>
      <c r="P25" s="61" t="str">
        <f t="shared" si="2"/>
        <v/>
      </c>
      <c r="Q25" s="62" t="str">
        <f t="shared" si="0"/>
        <v/>
      </c>
      <c r="R25" s="68" t="str">
        <f>IF(ISBLANK(L25)," ",VLOOKUP(L25,$AK$11:$AL$999,2,FALSE))</f>
        <v xml:space="preserve"> </v>
      </c>
      <c r="S25" s="49" t="str">
        <f t="shared" si="3"/>
        <v xml:space="preserve"> </v>
      </c>
      <c r="T25" s="40" t="str">
        <f t="shared" si="4"/>
        <v/>
      </c>
      <c r="Y25" s="54" t="str">
        <f>IF($I$13="x",$V$2,"")</f>
        <v/>
      </c>
      <c r="Z25" s="41" t="str">
        <f>IF($I$13="x",$V$4,"")</f>
        <v/>
      </c>
      <c r="AA25" s="44"/>
    </row>
    <row r="26" spans="1:28" ht="19.5" customHeight="1" thickBot="1">
      <c r="A26" s="17">
        <v>16</v>
      </c>
      <c r="B26" s="36"/>
      <c r="C26" s="36"/>
      <c r="D26" s="35"/>
      <c r="E26" s="35"/>
      <c r="F26" s="37"/>
      <c r="G26" s="37"/>
      <c r="H26" s="35"/>
      <c r="I26" s="35"/>
      <c r="J26" s="35"/>
      <c r="K26" s="35"/>
      <c r="L26" s="35"/>
      <c r="M26" s="35"/>
      <c r="N26" s="35"/>
      <c r="O26" s="61" t="str">
        <f t="shared" si="1"/>
        <v/>
      </c>
      <c r="P26" s="61" t="str">
        <f t="shared" si="2"/>
        <v/>
      </c>
      <c r="Q26" s="62" t="str">
        <f t="shared" si="0"/>
        <v/>
      </c>
      <c r="R26" s="68" t="str">
        <f>IF(ISBLANK(L26)," ",VLOOKUP(L26,$AL$11:$AM$999,2,FALSE))</f>
        <v xml:space="preserve"> </v>
      </c>
      <c r="S26" s="49" t="str">
        <f t="shared" si="3"/>
        <v xml:space="preserve"> </v>
      </c>
      <c r="T26" s="40" t="str">
        <f t="shared" si="4"/>
        <v/>
      </c>
      <c r="Y26" s="54" t="str">
        <f>IF($I$13="x",$U$2,"")</f>
        <v/>
      </c>
      <c r="Z26" s="41" t="str">
        <f>IF($I$13="x",$U$4,"")</f>
        <v/>
      </c>
      <c r="AA26" s="44"/>
    </row>
    <row r="27" spans="1:28" ht="19.5" customHeight="1" thickBot="1">
      <c r="A27" s="17">
        <v>17</v>
      </c>
      <c r="B27" s="36"/>
      <c r="C27" s="36"/>
      <c r="D27" s="35"/>
      <c r="E27" s="35"/>
      <c r="F27" s="37"/>
      <c r="G27" s="37"/>
      <c r="H27" s="35"/>
      <c r="I27" s="35"/>
      <c r="J27" s="35"/>
      <c r="K27" s="35"/>
      <c r="L27" s="35"/>
      <c r="M27" s="35"/>
      <c r="N27" s="35"/>
      <c r="O27" s="61" t="str">
        <f t="shared" si="1"/>
        <v/>
      </c>
      <c r="P27" s="61" t="str">
        <f t="shared" si="2"/>
        <v/>
      </c>
      <c r="Q27" s="62" t="str">
        <f t="shared" si="0"/>
        <v/>
      </c>
      <c r="R27" s="68" t="str">
        <f>IF(ISBLANK(L27)," ",VLOOKUP(L27,$AM$11:$AN$999,2,FALSE))</f>
        <v xml:space="preserve"> </v>
      </c>
      <c r="S27" s="49" t="str">
        <f t="shared" si="3"/>
        <v xml:space="preserve"> </v>
      </c>
      <c r="T27" s="40" t="str">
        <f t="shared" si="4"/>
        <v/>
      </c>
      <c r="Y27" s="54" t="str">
        <f>IF($J$13="x",$V$2,"")</f>
        <v/>
      </c>
      <c r="Z27" s="41" t="str">
        <f>IF($J$13="x",$V$5,"")</f>
        <v/>
      </c>
      <c r="AA27" s="44"/>
    </row>
    <row r="28" spans="1:28" ht="19.5" customHeight="1" thickBot="1">
      <c r="A28" s="17">
        <v>18</v>
      </c>
      <c r="B28" s="36"/>
      <c r="C28" s="36"/>
      <c r="D28" s="35"/>
      <c r="E28" s="35"/>
      <c r="F28" s="37"/>
      <c r="G28" s="37"/>
      <c r="H28" s="35"/>
      <c r="I28" s="35"/>
      <c r="J28" s="35"/>
      <c r="K28" s="35"/>
      <c r="L28" s="35"/>
      <c r="M28" s="35"/>
      <c r="N28" s="35"/>
      <c r="O28" s="61" t="str">
        <f t="shared" si="1"/>
        <v/>
      </c>
      <c r="P28" s="61" t="str">
        <f t="shared" si="2"/>
        <v/>
      </c>
      <c r="Q28" s="62" t="str">
        <f t="shared" si="0"/>
        <v/>
      </c>
      <c r="R28" s="68" t="str">
        <f>IF(ISBLANK(L28)," ",VLOOKUP(L28,$AN$11:$AO$999,2,FALSE))</f>
        <v xml:space="preserve"> </v>
      </c>
      <c r="S28" s="49" t="str">
        <f t="shared" si="3"/>
        <v xml:space="preserve"> </v>
      </c>
      <c r="T28" s="40" t="str">
        <f t="shared" si="4"/>
        <v/>
      </c>
      <c r="Y28" s="56" t="str">
        <f>IF($J$13="x",$U$2,"")</f>
        <v/>
      </c>
      <c r="Z28" s="42" t="str">
        <f>IF($J$13="x",$U$5,"")</f>
        <v/>
      </c>
      <c r="AA28" s="45"/>
    </row>
    <row r="29" spans="1:28" ht="19.5" customHeight="1" thickBot="1">
      <c r="A29" s="17">
        <v>19</v>
      </c>
      <c r="B29" s="36"/>
      <c r="C29" s="36"/>
      <c r="D29" s="35"/>
      <c r="E29" s="35"/>
      <c r="F29" s="37"/>
      <c r="G29" s="37"/>
      <c r="H29" s="35"/>
      <c r="I29" s="35"/>
      <c r="J29" s="35"/>
      <c r="K29" s="35"/>
      <c r="L29" s="35"/>
      <c r="M29" s="35"/>
      <c r="N29" s="35"/>
      <c r="O29" s="61" t="str">
        <f t="shared" si="1"/>
        <v/>
      </c>
      <c r="P29" s="61" t="str">
        <f t="shared" si="2"/>
        <v/>
      </c>
      <c r="Q29" s="62" t="str">
        <f t="shared" si="0"/>
        <v/>
      </c>
      <c r="R29" s="68" t="str">
        <f>IF(ISBLANK(L29)," ",VLOOKUP(L29,$AO$11:$AP$999,2,FALSE))</f>
        <v xml:space="preserve"> </v>
      </c>
      <c r="S29" s="49" t="str">
        <f t="shared" si="3"/>
        <v xml:space="preserve"> </v>
      </c>
      <c r="T29" s="40" t="str">
        <f t="shared" si="4"/>
        <v/>
      </c>
      <c r="Z29" s="53" t="str">
        <f>IF($H$14="x",$V$2,"")</f>
        <v/>
      </c>
      <c r="AA29" s="40" t="str">
        <f>IF($H$14="x",$V$3,"")</f>
        <v/>
      </c>
      <c r="AB29" s="46">
        <v>4</v>
      </c>
    </row>
    <row r="30" spans="1:28" ht="19.5" customHeight="1" thickBot="1">
      <c r="A30" s="17">
        <v>20</v>
      </c>
      <c r="B30" s="36"/>
      <c r="C30" s="36"/>
      <c r="D30" s="35"/>
      <c r="E30" s="35"/>
      <c r="F30" s="37"/>
      <c r="G30" s="37"/>
      <c r="H30" s="35"/>
      <c r="I30" s="35"/>
      <c r="J30" s="35"/>
      <c r="K30" s="35"/>
      <c r="L30" s="35"/>
      <c r="M30" s="35"/>
      <c r="N30" s="35"/>
      <c r="O30" s="61" t="str">
        <f t="shared" si="1"/>
        <v/>
      </c>
      <c r="P30" s="61" t="str">
        <f t="shared" si="2"/>
        <v/>
      </c>
      <c r="Q30" s="62" t="str">
        <f t="shared" si="0"/>
        <v/>
      </c>
      <c r="R30" s="68" t="str">
        <f>IF(ISBLANK(L30)," ",VLOOKUP(L30,$AP$11:$AQ$999,2,FALSE))</f>
        <v xml:space="preserve"> </v>
      </c>
      <c r="S30" s="49" t="str">
        <f t="shared" si="3"/>
        <v xml:space="preserve"> </v>
      </c>
      <c r="T30" s="40" t="str">
        <f t="shared" si="4"/>
        <v/>
      </c>
      <c r="Z30" s="54" t="str">
        <f>IF($H$14="x",$U$2,"")</f>
        <v/>
      </c>
      <c r="AA30" s="41" t="str">
        <f>IF($H$14="x",$U$3,"")</f>
        <v/>
      </c>
      <c r="AB30" s="47"/>
    </row>
    <row r="31" spans="1:28" ht="19.5" customHeight="1" thickBot="1">
      <c r="A31" s="17">
        <v>21</v>
      </c>
      <c r="B31" s="36"/>
      <c r="C31" s="36"/>
      <c r="D31" s="35"/>
      <c r="E31" s="35"/>
      <c r="F31" s="37"/>
      <c r="G31" s="37"/>
      <c r="H31" s="35"/>
      <c r="I31" s="35"/>
      <c r="J31" s="35"/>
      <c r="K31" s="35"/>
      <c r="L31" s="35"/>
      <c r="M31" s="35"/>
      <c r="N31" s="35"/>
      <c r="O31" s="61" t="str">
        <f t="shared" si="1"/>
        <v/>
      </c>
      <c r="P31" s="61" t="str">
        <f t="shared" si="2"/>
        <v/>
      </c>
      <c r="Q31" s="62" t="str">
        <f t="shared" si="0"/>
        <v/>
      </c>
      <c r="R31" s="68" t="str">
        <f>IF(ISBLANK(L31)," ",VLOOKUP(L31,$AQ$11:$AR$999,2,FALSE))</f>
        <v xml:space="preserve"> </v>
      </c>
      <c r="S31" s="49" t="str">
        <f t="shared" si="3"/>
        <v xml:space="preserve"> </v>
      </c>
      <c r="T31" s="40" t="str">
        <f t="shared" si="4"/>
        <v/>
      </c>
      <c r="Z31" s="54" t="str">
        <f>IF($I$14="x",$V$2,"")</f>
        <v/>
      </c>
      <c r="AA31" s="41" t="str">
        <f>IF($I$14="x",$V$4,"")</f>
        <v/>
      </c>
      <c r="AB31" s="47"/>
    </row>
    <row r="32" spans="1:28" ht="19.5" customHeight="1" thickBot="1">
      <c r="A32" s="17">
        <v>22</v>
      </c>
      <c r="B32" s="36"/>
      <c r="C32" s="36"/>
      <c r="D32" s="35"/>
      <c r="E32" s="35"/>
      <c r="F32" s="37"/>
      <c r="G32" s="37"/>
      <c r="H32" s="35"/>
      <c r="I32" s="35"/>
      <c r="J32" s="35"/>
      <c r="K32" s="35"/>
      <c r="L32" s="35"/>
      <c r="M32" s="35"/>
      <c r="N32" s="35"/>
      <c r="O32" s="61" t="str">
        <f t="shared" si="1"/>
        <v/>
      </c>
      <c r="P32" s="61" t="str">
        <f t="shared" si="2"/>
        <v/>
      </c>
      <c r="Q32" s="62" t="str">
        <f t="shared" si="0"/>
        <v/>
      </c>
      <c r="R32" s="68" t="str">
        <f>IF(ISBLANK(L32)," ",VLOOKUP(L32,$AR$11:$AS$999,2,FALSE))</f>
        <v xml:space="preserve"> </v>
      </c>
      <c r="S32" s="49" t="str">
        <f t="shared" si="3"/>
        <v xml:space="preserve"> </v>
      </c>
      <c r="T32" s="40" t="str">
        <f t="shared" si="4"/>
        <v/>
      </c>
      <c r="Z32" s="54" t="str">
        <f>IF($I$14="x",$U$2,"")</f>
        <v/>
      </c>
      <c r="AA32" s="41" t="str">
        <f>IF($I$14="x",$U$4,"")</f>
        <v/>
      </c>
      <c r="AB32" s="47"/>
    </row>
    <row r="33" spans="1:54" ht="19.5" customHeight="1" thickBot="1">
      <c r="A33" s="17">
        <v>23</v>
      </c>
      <c r="B33" s="36"/>
      <c r="C33" s="36"/>
      <c r="D33" s="35"/>
      <c r="E33" s="35"/>
      <c r="F33" s="37"/>
      <c r="G33" s="37"/>
      <c r="H33" s="35"/>
      <c r="I33" s="35"/>
      <c r="J33" s="35"/>
      <c r="K33" s="35"/>
      <c r="L33" s="35"/>
      <c r="M33" s="35"/>
      <c r="N33" s="35"/>
      <c r="O33" s="61" t="str">
        <f t="shared" si="1"/>
        <v/>
      </c>
      <c r="P33" s="61" t="str">
        <f t="shared" si="2"/>
        <v/>
      </c>
      <c r="Q33" s="62" t="str">
        <f t="shared" si="0"/>
        <v/>
      </c>
      <c r="R33" s="68" t="str">
        <f>IF(ISBLANK(L33)," ",VLOOKUP(L33,$AS$11:$AT$999,2,FALSE))</f>
        <v xml:space="preserve"> </v>
      </c>
      <c r="S33" s="49" t="str">
        <f t="shared" si="3"/>
        <v xml:space="preserve"> </v>
      </c>
      <c r="T33" s="40" t="str">
        <f t="shared" si="4"/>
        <v/>
      </c>
      <c r="Z33" s="54" t="str">
        <f>IF($J$14="x",$V$2,"")</f>
        <v/>
      </c>
      <c r="AA33" s="41" t="str">
        <f>IF($J$14="x",$V$5,"")</f>
        <v/>
      </c>
      <c r="AB33" s="47"/>
    </row>
    <row r="34" spans="1:54" ht="19.5" customHeight="1" thickBot="1">
      <c r="A34" s="17">
        <v>24</v>
      </c>
      <c r="B34" s="36"/>
      <c r="C34" s="36"/>
      <c r="D34" s="35"/>
      <c r="E34" s="35"/>
      <c r="F34" s="37"/>
      <c r="G34" s="37"/>
      <c r="H34" s="35"/>
      <c r="I34" s="35"/>
      <c r="J34" s="35"/>
      <c r="K34" s="35"/>
      <c r="L34" s="35"/>
      <c r="M34" s="35"/>
      <c r="N34" s="35"/>
      <c r="O34" s="61" t="str">
        <f t="shared" si="1"/>
        <v/>
      </c>
      <c r="P34" s="61" t="str">
        <f t="shared" si="2"/>
        <v/>
      </c>
      <c r="Q34" s="62" t="str">
        <f t="shared" si="0"/>
        <v/>
      </c>
      <c r="R34" s="68" t="str">
        <f>IF(ISBLANK(L34)," ",VLOOKUP(L34,$AT$11:$AU$999,2,FALSE))</f>
        <v xml:space="preserve"> </v>
      </c>
      <c r="S34" s="49" t="str">
        <f t="shared" si="3"/>
        <v xml:space="preserve"> </v>
      </c>
      <c r="T34" s="40" t="str">
        <f t="shared" si="4"/>
        <v/>
      </c>
      <c r="Z34" s="56" t="str">
        <f>IF($J$14="x",$U$2,"")</f>
        <v/>
      </c>
      <c r="AA34" s="42" t="str">
        <f>IF($J$14="x",$U$5,"")</f>
        <v/>
      </c>
      <c r="AB34" s="48"/>
    </row>
    <row r="35" spans="1:54" ht="19.5" customHeight="1" thickBot="1">
      <c r="A35" s="17">
        <v>25</v>
      </c>
      <c r="B35" s="36"/>
      <c r="C35" s="36"/>
      <c r="D35" s="35"/>
      <c r="E35" s="35"/>
      <c r="F35" s="37"/>
      <c r="G35" s="37"/>
      <c r="H35" s="35"/>
      <c r="I35" s="35"/>
      <c r="J35" s="35"/>
      <c r="K35" s="35"/>
      <c r="L35" s="35"/>
      <c r="M35" s="35"/>
      <c r="N35" s="35"/>
      <c r="O35" s="61" t="str">
        <f t="shared" si="1"/>
        <v/>
      </c>
      <c r="P35" s="61" t="str">
        <f t="shared" si="2"/>
        <v/>
      </c>
      <c r="Q35" s="62" t="str">
        <f t="shared" si="0"/>
        <v/>
      </c>
      <c r="R35" s="68" t="str">
        <f>IF(ISBLANK(L35)," ",VLOOKUP(L35,$AU$11:$AV$999,2,FALSE))</f>
        <v xml:space="preserve"> </v>
      </c>
      <c r="S35" s="49" t="str">
        <f t="shared" si="3"/>
        <v xml:space="preserve"> </v>
      </c>
      <c r="T35" s="40" t="str">
        <f t="shared" si="4"/>
        <v/>
      </c>
      <c r="Z35" s="39"/>
      <c r="AA35" s="53" t="str">
        <f>IF($H$15="x",$V$2,"")</f>
        <v/>
      </c>
      <c r="AB35" s="40" t="str">
        <f>IF($H$15="x",$V$3,"")</f>
        <v/>
      </c>
      <c r="AC35" s="46">
        <v>5</v>
      </c>
    </row>
    <row r="36" spans="1:54" ht="19.5" customHeight="1" thickBot="1">
      <c r="A36" s="17">
        <v>26</v>
      </c>
      <c r="B36" s="36"/>
      <c r="C36" s="36"/>
      <c r="D36" s="35"/>
      <c r="E36" s="35"/>
      <c r="F36" s="37"/>
      <c r="G36" s="37"/>
      <c r="H36" s="35"/>
      <c r="I36" s="35"/>
      <c r="J36" s="35"/>
      <c r="K36" s="35"/>
      <c r="L36" s="35"/>
      <c r="M36" s="35"/>
      <c r="N36" s="35"/>
      <c r="O36" s="61" t="str">
        <f t="shared" si="1"/>
        <v/>
      </c>
      <c r="P36" s="61" t="str">
        <f t="shared" si="2"/>
        <v/>
      </c>
      <c r="Q36" s="62" t="str">
        <f t="shared" si="0"/>
        <v/>
      </c>
      <c r="R36" s="68" t="str">
        <f>IF(ISBLANK(L36)," ",VLOOKUP(L36,$AV$11:$AW$999,2,FALSE))</f>
        <v xml:space="preserve"> </v>
      </c>
      <c r="S36" s="49" t="str">
        <f t="shared" si="3"/>
        <v xml:space="preserve"> </v>
      </c>
      <c r="T36" s="40" t="str">
        <f t="shared" si="4"/>
        <v/>
      </c>
      <c r="Z36" s="39"/>
      <c r="AA36" s="54" t="str">
        <f>IF($H$15="x",$U$2,"")</f>
        <v/>
      </c>
      <c r="AB36" s="41" t="str">
        <f>IF($H$15="x",$U$3,"")</f>
        <v/>
      </c>
      <c r="AC36" s="47"/>
    </row>
    <row r="37" spans="1:54" ht="19.5" customHeight="1" thickBot="1">
      <c r="A37" s="17">
        <v>27</v>
      </c>
      <c r="B37" s="36"/>
      <c r="C37" s="36"/>
      <c r="D37" s="35"/>
      <c r="E37" s="35"/>
      <c r="F37" s="37"/>
      <c r="G37" s="37"/>
      <c r="H37" s="35"/>
      <c r="I37" s="35"/>
      <c r="J37" s="35"/>
      <c r="K37" s="35"/>
      <c r="L37" s="35"/>
      <c r="M37" s="35"/>
      <c r="N37" s="35"/>
      <c r="O37" s="61" t="str">
        <f t="shared" si="1"/>
        <v/>
      </c>
      <c r="P37" s="61" t="str">
        <f t="shared" si="2"/>
        <v/>
      </c>
      <c r="Q37" s="62" t="str">
        <f t="shared" si="0"/>
        <v/>
      </c>
      <c r="R37" s="68" t="str">
        <f>IF(ISBLANK(L37)," ",VLOOKUP(L37,$AW$11:$AX$999,2,FALSE))</f>
        <v xml:space="preserve"> </v>
      </c>
      <c r="S37" s="49" t="str">
        <f t="shared" si="3"/>
        <v xml:space="preserve"> </v>
      </c>
      <c r="T37" s="40" t="str">
        <f t="shared" si="4"/>
        <v/>
      </c>
      <c r="Z37" s="39"/>
      <c r="AA37" s="54" t="str">
        <f>IF($I$15="x",$V$2,"")</f>
        <v/>
      </c>
      <c r="AB37" s="41" t="str">
        <f>IF($I$15="x",$V$4,"")</f>
        <v/>
      </c>
      <c r="AC37" s="47"/>
    </row>
    <row r="38" spans="1:54" ht="19.5" customHeight="1" thickBot="1">
      <c r="A38" s="17">
        <v>28</v>
      </c>
      <c r="B38" s="36"/>
      <c r="C38" s="36"/>
      <c r="D38" s="35"/>
      <c r="E38" s="35"/>
      <c r="F38" s="37"/>
      <c r="G38" s="37"/>
      <c r="H38" s="35"/>
      <c r="I38" s="35"/>
      <c r="J38" s="35"/>
      <c r="K38" s="35"/>
      <c r="L38" s="35"/>
      <c r="M38" s="35"/>
      <c r="N38" s="35"/>
      <c r="O38" s="61" t="str">
        <f t="shared" si="1"/>
        <v/>
      </c>
      <c r="P38" s="61" t="str">
        <f t="shared" si="2"/>
        <v/>
      </c>
      <c r="Q38" s="62" t="str">
        <f t="shared" si="0"/>
        <v/>
      </c>
      <c r="R38" s="68" t="str">
        <f>IF(ISBLANK(L38)," ",VLOOKUP(L38,$AX$11:$AY$999,2,FALSE))</f>
        <v xml:space="preserve"> </v>
      </c>
      <c r="S38" s="49" t="str">
        <f t="shared" si="3"/>
        <v xml:space="preserve"> </v>
      </c>
      <c r="T38" s="40" t="str">
        <f t="shared" si="4"/>
        <v/>
      </c>
      <c r="Z38" s="39"/>
      <c r="AA38" s="54" t="str">
        <f>IF($I$15="x",$U$2,"")</f>
        <v/>
      </c>
      <c r="AB38" s="41" t="str">
        <f>IF($I$15="x",$U$4,"")</f>
        <v/>
      </c>
      <c r="AC38" s="47"/>
    </row>
    <row r="39" spans="1:54" ht="19.5" customHeight="1" thickBot="1">
      <c r="A39" s="17">
        <v>29</v>
      </c>
      <c r="B39" s="36"/>
      <c r="C39" s="36"/>
      <c r="D39" s="35"/>
      <c r="E39" s="35"/>
      <c r="F39" s="37"/>
      <c r="G39" s="37"/>
      <c r="H39" s="35"/>
      <c r="I39" s="35"/>
      <c r="J39" s="35"/>
      <c r="K39" s="35"/>
      <c r="L39" s="35"/>
      <c r="M39" s="35"/>
      <c r="N39" s="35"/>
      <c r="O39" s="61" t="str">
        <f t="shared" si="1"/>
        <v/>
      </c>
      <c r="P39" s="61" t="str">
        <f t="shared" si="2"/>
        <v/>
      </c>
      <c r="Q39" s="62" t="str">
        <f t="shared" si="0"/>
        <v/>
      </c>
      <c r="R39" s="68" t="str">
        <f>IF(ISBLANK(L39)," ",VLOOKUP(L39,$AY$11:$AZ$999,2,FALSE))</f>
        <v xml:space="preserve"> </v>
      </c>
      <c r="S39" s="49" t="str">
        <f t="shared" si="3"/>
        <v xml:space="preserve"> </v>
      </c>
      <c r="T39" s="40" t="str">
        <f t="shared" si="4"/>
        <v/>
      </c>
      <c r="Z39" s="39"/>
      <c r="AA39" s="54" t="str">
        <f>IF($J$15="x",$V$2,"")</f>
        <v/>
      </c>
      <c r="AB39" s="41" t="str">
        <f>IF($J$15="x",$V$5,"")</f>
        <v/>
      </c>
      <c r="AC39" s="47"/>
    </row>
    <row r="40" spans="1:54" ht="19.5" customHeight="1" thickBot="1">
      <c r="A40" s="17">
        <v>30</v>
      </c>
      <c r="B40" s="36"/>
      <c r="C40" s="36"/>
      <c r="D40" s="35"/>
      <c r="E40" s="35"/>
      <c r="F40" s="37"/>
      <c r="G40" s="37"/>
      <c r="H40" s="35"/>
      <c r="I40" s="35"/>
      <c r="J40" s="35"/>
      <c r="K40" s="35"/>
      <c r="L40" s="35"/>
      <c r="M40" s="35"/>
      <c r="N40" s="35"/>
      <c r="O40" s="61" t="str">
        <f t="shared" si="1"/>
        <v/>
      </c>
      <c r="P40" s="61" t="str">
        <f t="shared" si="2"/>
        <v/>
      </c>
      <c r="Q40" s="62" t="str">
        <f t="shared" si="0"/>
        <v/>
      </c>
      <c r="R40" s="68" t="str">
        <f>IF(ISBLANK(L40)," ",VLOOKUP(L40,$AZ$11:$BA$999,2,FALSE))</f>
        <v xml:space="preserve"> </v>
      </c>
      <c r="S40" s="49" t="str">
        <f t="shared" si="3"/>
        <v xml:space="preserve"> </v>
      </c>
      <c r="T40" s="40" t="str">
        <f t="shared" si="4"/>
        <v/>
      </c>
      <c r="Z40" s="39"/>
      <c r="AA40" s="56" t="str">
        <f>IF($J$15="x",$U$2,"")</f>
        <v/>
      </c>
      <c r="AB40" s="42" t="str">
        <f>IF($J$15="x",$U$5,"")</f>
        <v/>
      </c>
      <c r="AC40" s="48"/>
    </row>
    <row r="41" spans="1:54" ht="19.5" customHeight="1" thickBot="1">
      <c r="A41" s="643" t="s">
        <v>132</v>
      </c>
      <c r="B41" s="643"/>
      <c r="C41" s="643"/>
      <c r="D41" s="643"/>
      <c r="E41" s="643"/>
      <c r="F41" s="643"/>
      <c r="G41" s="643"/>
      <c r="H41" s="643"/>
      <c r="I41" s="643"/>
      <c r="J41" s="643"/>
      <c r="K41" s="643"/>
      <c r="L41" s="643"/>
      <c r="M41" s="643"/>
      <c r="N41" s="643"/>
      <c r="O41" s="60">
        <f>SUM(O11:O40)</f>
        <v>0</v>
      </c>
      <c r="P41" s="60">
        <f>SUM(P11:P40)</f>
        <v>0</v>
      </c>
      <c r="Q41" s="59">
        <f>SUM(Q11:Q40)</f>
        <v>0</v>
      </c>
      <c r="AB41" s="53" t="str">
        <f>IF($H$16="x",$V$2,"")</f>
        <v/>
      </c>
      <c r="AC41" s="40" t="str">
        <f>IF($H$16="x",$V$3,"")</f>
        <v/>
      </c>
      <c r="AD41" s="46">
        <v>6</v>
      </c>
    </row>
    <row r="42" spans="1:54" ht="19.5" customHeight="1" thickBot="1">
      <c r="A42" s="644" t="s">
        <v>133</v>
      </c>
      <c r="B42" s="644"/>
      <c r="C42" s="644"/>
      <c r="D42" s="644"/>
      <c r="E42" s="644"/>
      <c r="F42" s="644"/>
      <c r="G42" s="644"/>
      <c r="H42" s="644"/>
      <c r="I42" s="644"/>
      <c r="J42" s="644"/>
      <c r="K42" s="644"/>
      <c r="L42" s="644"/>
      <c r="M42" s="644"/>
      <c r="N42" s="644"/>
      <c r="O42" s="627">
        <f>O41+P41+Q41</f>
        <v>0</v>
      </c>
      <c r="P42" s="628"/>
      <c r="Q42" s="32" t="str">
        <f>'PLEASE FILL IN HERE FIRST!!!'!B43</f>
        <v>US $</v>
      </c>
      <c r="AB42" s="54" t="str">
        <f>IF($H$16="x",$U$2,"")</f>
        <v/>
      </c>
      <c r="AC42" s="41" t="str">
        <f>IF($H$16="x",$U$3,"")</f>
        <v/>
      </c>
      <c r="AD42" s="47"/>
    </row>
    <row r="43" spans="1:54" ht="16">
      <c r="A43" t="s">
        <v>134</v>
      </c>
      <c r="B43"/>
      <c r="C43"/>
      <c r="D43" s="1"/>
      <c r="E43" s="1"/>
      <c r="F43" s="1"/>
      <c r="G43" s="1"/>
      <c r="H43" s="1"/>
      <c r="I43" s="1"/>
      <c r="J43" s="1"/>
      <c r="K43" s="1"/>
      <c r="L43" s="1"/>
      <c r="M43" s="1"/>
      <c r="N43" s="1"/>
      <c r="O43" s="1"/>
      <c r="P43" s="1"/>
      <c r="AB43" s="54" t="str">
        <f>IF($I$16="x",$V$2,"")</f>
        <v/>
      </c>
      <c r="AC43" s="41" t="str">
        <f>IF($I$16="x",$V$4,"")</f>
        <v/>
      </c>
      <c r="AD43" s="47"/>
    </row>
    <row r="44" spans="1:54" ht="16">
      <c r="A44"/>
      <c r="B44"/>
      <c r="C44"/>
      <c r="D44" s="1"/>
      <c r="E44"/>
      <c r="F44"/>
      <c r="G44"/>
      <c r="H44"/>
      <c r="I44"/>
      <c r="J44"/>
      <c r="K44"/>
      <c r="L44"/>
      <c r="M44"/>
      <c r="N44"/>
      <c r="O44"/>
      <c r="P44"/>
      <c r="AB44" s="54" t="str">
        <f>IF($I$16="x",$U$2,"")</f>
        <v/>
      </c>
      <c r="AC44" s="41" t="str">
        <f>IF($I$16="x",$U$4,"")</f>
        <v/>
      </c>
      <c r="AD44" s="47"/>
    </row>
    <row r="45" spans="1:54" ht="16">
      <c r="A45" t="s">
        <v>105</v>
      </c>
      <c r="B45"/>
      <c r="C45"/>
      <c r="D45" s="1"/>
      <c r="E45"/>
      <c r="F45" s="641">
        <f>'PLEASE FILL IN HERE FIRST!!!'!B33</f>
        <v>44242</v>
      </c>
      <c r="G45" s="642"/>
      <c r="J45"/>
      <c r="K45"/>
      <c r="L45"/>
      <c r="M45"/>
      <c r="N45"/>
      <c r="O45"/>
      <c r="P45"/>
      <c r="AB45" s="54" t="str">
        <f>IF($J$16="x",$V$2,"")</f>
        <v/>
      </c>
      <c r="AC45" s="41" t="str">
        <f>IF($J$16="x",$V$5,"")</f>
        <v/>
      </c>
      <c r="AD45" s="47"/>
    </row>
    <row r="46" spans="1:54" ht="17" thickBot="1">
      <c r="A46" s="4" t="s">
        <v>108</v>
      </c>
      <c r="B46"/>
      <c r="C46" s="1"/>
      <c r="D46" s="1"/>
      <c r="E46"/>
      <c r="F46"/>
      <c r="G46"/>
      <c r="H46"/>
      <c r="I46"/>
      <c r="J46"/>
      <c r="K46"/>
      <c r="L46"/>
      <c r="M46"/>
      <c r="N46"/>
      <c r="O46"/>
      <c r="P46"/>
      <c r="AB46" s="56" t="str">
        <f>IF($J$16="x",$U$2,"")</f>
        <v/>
      </c>
      <c r="AC46" s="42" t="str">
        <f>IF($J$16="x",$U$5,"")</f>
        <v/>
      </c>
      <c r="AD46" s="48"/>
    </row>
    <row r="47" spans="1:54" s="25" customFormat="1" ht="16">
      <c r="A47" s="24" t="str">
        <f>'PLEASE FILL IN HERE FIRST!!!'!B23</f>
        <v>Qatar Table Tennis Association</v>
      </c>
      <c r="B47" s="27" t="s">
        <v>107</v>
      </c>
      <c r="C47" s="29">
        <f>'PLEASE FILL IN HERE FIRST!!!'!B27</f>
        <v>0</v>
      </c>
      <c r="D47" s="30"/>
      <c r="E47" s="31" t="s">
        <v>101</v>
      </c>
      <c r="F47" s="637"/>
      <c r="G47" s="638"/>
      <c r="H47" s="26"/>
      <c r="I47" s="26"/>
      <c r="J47" s="2"/>
      <c r="K47" s="2"/>
      <c r="L47" s="2"/>
      <c r="M47" s="2"/>
      <c r="N47" s="2"/>
      <c r="O47" s="2"/>
      <c r="P47" s="2"/>
      <c r="R47" s="69"/>
      <c r="S47" s="49"/>
      <c r="T47" s="49"/>
      <c r="U47" s="49"/>
      <c r="V47" s="49"/>
      <c r="W47" s="57"/>
      <c r="X47" s="57"/>
      <c r="Y47" s="57"/>
      <c r="Z47" s="57"/>
      <c r="AA47" s="57"/>
      <c r="AB47" s="57"/>
      <c r="AC47" s="53" t="str">
        <f>IF($H$17="x",$V$2,"")</f>
        <v/>
      </c>
      <c r="AD47" s="40" t="str">
        <f>IF($H$17="x",$V$3,"")</f>
        <v/>
      </c>
      <c r="AE47" s="46">
        <v>7</v>
      </c>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s="25" customFormat="1" ht="16">
      <c r="A48" s="2"/>
      <c r="B48" s="28" t="s">
        <v>104</v>
      </c>
      <c r="C48" s="625" t="str">
        <f>'PLEASE FILL IN HERE FIRST!!!'!B29</f>
        <v>qtta@yahoo.com</v>
      </c>
      <c r="D48" s="625"/>
      <c r="E48" s="626"/>
      <c r="F48" s="639"/>
      <c r="G48" s="640"/>
      <c r="H48" s="2"/>
      <c r="I48" s="2"/>
      <c r="J48" s="2"/>
      <c r="K48" s="2"/>
      <c r="L48" s="2"/>
      <c r="M48" s="2"/>
      <c r="N48" s="2"/>
      <c r="O48" s="2"/>
      <c r="P48" s="2"/>
      <c r="R48" s="69"/>
      <c r="S48" s="58"/>
      <c r="T48" s="58"/>
      <c r="U48" s="58"/>
      <c r="V48" s="58"/>
      <c r="W48" s="57"/>
      <c r="X48" s="57"/>
      <c r="Y48" s="57"/>
      <c r="Z48" s="57"/>
      <c r="AA48" s="57"/>
      <c r="AB48" s="57"/>
      <c r="AC48" s="54" t="str">
        <f>IF($H$17="x",$U$2,"")</f>
        <v/>
      </c>
      <c r="AD48" s="41" t="str">
        <f>IF($H$17="x",$U$3,"")</f>
        <v/>
      </c>
      <c r="AE48" s="4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33" ht="16">
      <c r="A49"/>
      <c r="B49"/>
      <c r="C49"/>
      <c r="E49"/>
      <c r="F49" s="636"/>
      <c r="G49" s="636"/>
      <c r="H49" s="11"/>
      <c r="J49"/>
      <c r="K49"/>
      <c r="L49"/>
      <c r="M49"/>
      <c r="N49"/>
      <c r="O49"/>
      <c r="P49"/>
      <c r="S49" s="58"/>
      <c r="T49" s="58"/>
      <c r="U49" s="58"/>
      <c r="V49" s="58"/>
      <c r="AC49" s="54" t="str">
        <f>IF($I$17="x",$V$2,"")</f>
        <v/>
      </c>
      <c r="AD49" s="41" t="str">
        <f>IF($I$17="x",$V$4,"")</f>
        <v/>
      </c>
      <c r="AE49" s="47"/>
    </row>
    <row r="50" spans="1:33" ht="16">
      <c r="AC50" s="54" t="str">
        <f>IF($I$17="x",$U$2,"")</f>
        <v/>
      </c>
      <c r="AD50" s="41" t="str">
        <f>IF($I$17="x",$U$4,"")</f>
        <v/>
      </c>
      <c r="AE50" s="47"/>
    </row>
    <row r="51" spans="1:33" ht="16">
      <c r="AC51" s="54" t="str">
        <f>IF($J$17="x",$V$2,"")</f>
        <v/>
      </c>
      <c r="AD51" s="41" t="str">
        <f>IF($J$17="x",$V$5,"")</f>
        <v/>
      </c>
      <c r="AE51" s="47"/>
    </row>
    <row r="52" spans="1:33" ht="17" thickBot="1">
      <c r="AC52" s="56" t="str">
        <f>IF($J$17="x",$U$2,"")</f>
        <v/>
      </c>
      <c r="AD52" s="42" t="str">
        <f>IF($J$17="x",$U$5,"")</f>
        <v/>
      </c>
      <c r="AE52" s="48"/>
    </row>
    <row r="53" spans="1:33" ht="16">
      <c r="AD53" s="53" t="str">
        <f>IF($H$18="x",$V$2,"")</f>
        <v/>
      </c>
      <c r="AE53" s="40" t="str">
        <f>IF($H$18="x",$V$3,"")</f>
        <v/>
      </c>
      <c r="AF53" s="46">
        <v>8</v>
      </c>
    </row>
    <row r="54" spans="1:33" ht="16">
      <c r="AD54" s="54" t="str">
        <f>IF($H$18="x",$U$2,"")</f>
        <v/>
      </c>
      <c r="AE54" s="41" t="str">
        <f>IF($H$18="x",$U$3,"")</f>
        <v/>
      </c>
      <c r="AF54" s="47"/>
    </row>
    <row r="55" spans="1:33" ht="16">
      <c r="AD55" s="54" t="str">
        <f>IF($I$18="x",$V$2,"")</f>
        <v/>
      </c>
      <c r="AE55" s="41" t="str">
        <f>IF($I$18="x",$V$4,"")</f>
        <v/>
      </c>
      <c r="AF55" s="47"/>
    </row>
    <row r="56" spans="1:33" ht="16">
      <c r="AD56" s="54" t="str">
        <f>IF($I$18="x",$U$2,"")</f>
        <v/>
      </c>
      <c r="AE56" s="41" t="str">
        <f>IF($I$18="x",$U$4,"")</f>
        <v/>
      </c>
      <c r="AF56" s="47"/>
    </row>
    <row r="57" spans="1:33" ht="16">
      <c r="AD57" s="54" t="str">
        <f>IF($J$18="x",$V$2,"")</f>
        <v/>
      </c>
      <c r="AE57" s="41" t="str">
        <f>IF($J$18="x",$V$5,"")</f>
        <v/>
      </c>
      <c r="AF57" s="47"/>
    </row>
    <row r="58" spans="1:33" ht="17" thickBot="1">
      <c r="AD58" s="56" t="str">
        <f>IF($J$18="x",$U$2,"")</f>
        <v/>
      </c>
      <c r="AE58" s="42" t="str">
        <f>IF($J$18="x",$U$5,"")</f>
        <v/>
      </c>
      <c r="AF58" s="48"/>
    </row>
    <row r="59" spans="1:33" ht="16">
      <c r="AE59" s="53" t="str">
        <f>IF($H$19="x",$V$2,"")</f>
        <v/>
      </c>
      <c r="AF59" s="40" t="str">
        <f>IF($H$19="x",$V$3,"")</f>
        <v/>
      </c>
      <c r="AG59" s="46">
        <v>9</v>
      </c>
    </row>
    <row r="60" spans="1:33" ht="16">
      <c r="AE60" s="54" t="str">
        <f>IF($H$19="x",$U$2,"")</f>
        <v/>
      </c>
      <c r="AF60" s="41" t="str">
        <f>IF($H$19="x",$U$3,"")</f>
        <v/>
      </c>
      <c r="AG60" s="47"/>
    </row>
    <row r="61" spans="1:33" ht="16">
      <c r="AE61" s="54" t="str">
        <f>IF($I$19="x",$V$2,"")</f>
        <v/>
      </c>
      <c r="AF61" s="41" t="str">
        <f>IF($I$19="x",$V$4,"")</f>
        <v/>
      </c>
      <c r="AG61" s="47"/>
    </row>
    <row r="62" spans="1:33" ht="16">
      <c r="AE62" s="54" t="str">
        <f>IF($I$19="x",$U$2,"")</f>
        <v/>
      </c>
      <c r="AF62" s="41" t="str">
        <f>IF($I$19="x",$U$4,"")</f>
        <v/>
      </c>
      <c r="AG62" s="47"/>
    </row>
    <row r="63" spans="1:33" ht="16">
      <c r="AE63" s="54" t="str">
        <f>IF($J$19="x",$V$2,"")</f>
        <v/>
      </c>
      <c r="AF63" s="41" t="str">
        <f>IF($J$19="x",$V$5,"")</f>
        <v/>
      </c>
      <c r="AG63" s="47"/>
    </row>
    <row r="64" spans="1:33" ht="17" thickBot="1">
      <c r="AE64" s="56" t="str">
        <f>IF($J$19="x",$U$2,"")</f>
        <v/>
      </c>
      <c r="AF64" s="42" t="str">
        <f>IF($J$19="x",$U$5,"")</f>
        <v/>
      </c>
      <c r="AG64" s="48"/>
    </row>
    <row r="65" spans="32:36" ht="16">
      <c r="AF65" s="53" t="str">
        <f>IF($H$20="x",$V$2,"")</f>
        <v/>
      </c>
      <c r="AG65" s="40" t="str">
        <f>IF($H$20="x",$V$3,"")</f>
        <v/>
      </c>
      <c r="AH65" s="46">
        <v>10</v>
      </c>
    </row>
    <row r="66" spans="32:36" ht="16">
      <c r="AF66" s="54" t="str">
        <f>IF($H$20="x",$U$2,"")</f>
        <v/>
      </c>
      <c r="AG66" s="41" t="str">
        <f>IF($H$20="x",$U$3,"")</f>
        <v/>
      </c>
      <c r="AH66" s="47"/>
    </row>
    <row r="67" spans="32:36" ht="16">
      <c r="AF67" s="54" t="str">
        <f>IF($I$20="x",$V$2,"")</f>
        <v/>
      </c>
      <c r="AG67" s="41" t="str">
        <f>IF($I$20="x",$V$4,"")</f>
        <v/>
      </c>
      <c r="AH67" s="47"/>
    </row>
    <row r="68" spans="32:36" ht="16">
      <c r="AF68" s="54" t="str">
        <f>IF($I$20="x",$U$2,"")</f>
        <v/>
      </c>
      <c r="AG68" s="41" t="str">
        <f>IF($I$20="x",$U$4,"")</f>
        <v/>
      </c>
      <c r="AH68" s="47"/>
    </row>
    <row r="69" spans="32:36" ht="16">
      <c r="AF69" s="54" t="str">
        <f>IF($J$20="x",$V$2,"")</f>
        <v/>
      </c>
      <c r="AG69" s="41" t="str">
        <f>IF($J$20="x",$V$5,"")</f>
        <v/>
      </c>
      <c r="AH69" s="47"/>
    </row>
    <row r="70" spans="32:36" ht="17" thickBot="1">
      <c r="AF70" s="56" t="str">
        <f>IF($J$20="x",$U$2,"")</f>
        <v/>
      </c>
      <c r="AG70" s="42" t="str">
        <f>IF($J$20="x",$U$5,"")</f>
        <v/>
      </c>
      <c r="AH70" s="48"/>
    </row>
    <row r="71" spans="32:36" ht="16">
      <c r="AG71" s="53" t="str">
        <f>IF($H$21="x",$V$2,"")</f>
        <v/>
      </c>
      <c r="AH71" s="40" t="str">
        <f>IF($H$21="x",$V$3,"")</f>
        <v/>
      </c>
      <c r="AI71" s="46">
        <v>11</v>
      </c>
    </row>
    <row r="72" spans="32:36" ht="16">
      <c r="AG72" s="54" t="str">
        <f>IF($H$21="x",$U$2,"")</f>
        <v/>
      </c>
      <c r="AH72" s="41" t="str">
        <f>IF($H$21="x",$U$3,"")</f>
        <v/>
      </c>
      <c r="AI72" s="47"/>
    </row>
    <row r="73" spans="32:36" ht="16">
      <c r="AG73" s="54" t="str">
        <f>IF($I$21="x",$V$2,"")</f>
        <v/>
      </c>
      <c r="AH73" s="41" t="str">
        <f>IF($I$21="x",$V$4,"")</f>
        <v/>
      </c>
      <c r="AI73" s="47"/>
    </row>
    <row r="74" spans="32:36" ht="16">
      <c r="AG74" s="54" t="str">
        <f>IF($I$21="x",$U$2,"")</f>
        <v/>
      </c>
      <c r="AH74" s="41" t="str">
        <f>IF($I$21="x",$U$4,"")</f>
        <v/>
      </c>
      <c r="AI74" s="47"/>
    </row>
    <row r="75" spans="32:36" ht="16">
      <c r="AG75" s="54" t="str">
        <f>IF($J$21="x",$V$2,"")</f>
        <v/>
      </c>
      <c r="AH75" s="41" t="str">
        <f>IF($J$21="x",$V$5,"")</f>
        <v/>
      </c>
      <c r="AI75" s="47"/>
    </row>
    <row r="76" spans="32:36" ht="17" thickBot="1">
      <c r="AG76" s="56" t="str">
        <f>IF($J$21="x",$U$2,"")</f>
        <v/>
      </c>
      <c r="AH76" s="42" t="str">
        <f>IF($J$21="x",$U$5,"")</f>
        <v/>
      </c>
      <c r="AI76" s="48"/>
    </row>
    <row r="77" spans="32:36" ht="16">
      <c r="AH77" s="53" t="str">
        <f>IF($H$22="x",$V$2,"")</f>
        <v/>
      </c>
      <c r="AI77" s="40" t="str">
        <f>IF($H$22="x",$V$3,"")</f>
        <v/>
      </c>
      <c r="AJ77" s="46">
        <v>12</v>
      </c>
    </row>
    <row r="78" spans="32:36" ht="16">
      <c r="AH78" s="54" t="str">
        <f>IF($H$22="x",$U$2,"")</f>
        <v/>
      </c>
      <c r="AI78" s="41" t="str">
        <f>IF($H$22="x",$U$3,"")</f>
        <v/>
      </c>
      <c r="AJ78" s="47"/>
    </row>
    <row r="79" spans="32:36" ht="16">
      <c r="AH79" s="54" t="str">
        <f>IF($I$22="x",$V$2,"")</f>
        <v/>
      </c>
      <c r="AI79" s="41" t="str">
        <f>IF($I$22="x",$V$4,"")</f>
        <v/>
      </c>
      <c r="AJ79" s="47"/>
    </row>
    <row r="80" spans="32:36" ht="16">
      <c r="AH80" s="54" t="str">
        <f>IF($I$22="x",$U$2,"")</f>
        <v/>
      </c>
      <c r="AI80" s="41" t="str">
        <f>IF($I$22="x",$U$4,"")</f>
        <v/>
      </c>
      <c r="AJ80" s="47"/>
    </row>
    <row r="81" spans="34:39" ht="16">
      <c r="AH81" s="54" t="str">
        <f>IF($J$22="x",$V$2,"")</f>
        <v/>
      </c>
      <c r="AI81" s="41" t="str">
        <f>IF($J$22="x",$V$5,"")</f>
        <v/>
      </c>
      <c r="AJ81" s="47"/>
    </row>
    <row r="82" spans="34:39" ht="17" thickBot="1">
      <c r="AH82" s="56" t="str">
        <f>IF($J$22="x",$U$2,"")</f>
        <v/>
      </c>
      <c r="AI82" s="42" t="str">
        <f>IF($J$22="x",$U$5,"")</f>
        <v/>
      </c>
      <c r="AJ82" s="48"/>
    </row>
    <row r="83" spans="34:39" ht="16">
      <c r="AI83" s="53" t="str">
        <f>IF($H$23="x",$V$2,"")</f>
        <v/>
      </c>
      <c r="AJ83" s="40" t="str">
        <f>IF($H$23="x",$V$3,"")</f>
        <v/>
      </c>
      <c r="AK83" s="46">
        <v>13</v>
      </c>
    </row>
    <row r="84" spans="34:39" ht="16">
      <c r="AI84" s="54" t="str">
        <f>IF($H$23="x",$U$2,"")</f>
        <v/>
      </c>
      <c r="AJ84" s="41" t="str">
        <f>IF($H$23="x",$U$3,"")</f>
        <v/>
      </c>
      <c r="AK84" s="47"/>
    </row>
    <row r="85" spans="34:39" ht="16">
      <c r="AI85" s="54" t="str">
        <f>IF($I$23="x",$V$2,"")</f>
        <v/>
      </c>
      <c r="AJ85" s="41" t="str">
        <f>IF($I$23="x",$V$4,"")</f>
        <v/>
      </c>
      <c r="AK85" s="47"/>
    </row>
    <row r="86" spans="34:39" ht="16">
      <c r="AI86" s="54" t="str">
        <f>IF($I$23="x",$U$2,"")</f>
        <v/>
      </c>
      <c r="AJ86" s="41" t="str">
        <f>IF($I$23="x",$U$4,"")</f>
        <v/>
      </c>
      <c r="AK86" s="47"/>
    </row>
    <row r="87" spans="34:39" ht="16">
      <c r="AI87" s="54" t="str">
        <f>IF($J$23="x",$V$2,"")</f>
        <v/>
      </c>
      <c r="AJ87" s="41" t="str">
        <f>IF($J$23="x",$V$5,"")</f>
        <v/>
      </c>
      <c r="AK87" s="47"/>
    </row>
    <row r="88" spans="34:39" ht="17" thickBot="1">
      <c r="AI88" s="56" t="str">
        <f>IF($J$23="x",$U$2,"")</f>
        <v/>
      </c>
      <c r="AJ88" s="42" t="str">
        <f>IF($J$23="x",$U$5,"")</f>
        <v/>
      </c>
      <c r="AK88" s="48"/>
    </row>
    <row r="89" spans="34:39" ht="16">
      <c r="AJ89" s="53" t="str">
        <f>IF($H$24="x",$V$2,"")</f>
        <v/>
      </c>
      <c r="AK89" s="40" t="str">
        <f>IF($H$24="x",$V$3,"")</f>
        <v/>
      </c>
      <c r="AL89" s="46">
        <v>14</v>
      </c>
    </row>
    <row r="90" spans="34:39" ht="16">
      <c r="AJ90" s="54" t="str">
        <f>IF($H$24="x",$U$2,"")</f>
        <v/>
      </c>
      <c r="AK90" s="41" t="str">
        <f>IF($H$24="x",$U$3,"")</f>
        <v/>
      </c>
      <c r="AL90" s="47"/>
    </row>
    <row r="91" spans="34:39" ht="16">
      <c r="AJ91" s="54" t="str">
        <f>IF($I$24="x",$V$2,"")</f>
        <v/>
      </c>
      <c r="AK91" s="41" t="str">
        <f>IF($I$24="x",$V$4,"")</f>
        <v/>
      </c>
      <c r="AL91" s="47"/>
    </row>
    <row r="92" spans="34:39" ht="16">
      <c r="AJ92" s="54" t="str">
        <f>IF($I$24="x",$U$2,"")</f>
        <v/>
      </c>
      <c r="AK92" s="41" t="str">
        <f>IF($I$24="x",$U$4,"")</f>
        <v/>
      </c>
      <c r="AL92" s="47"/>
    </row>
    <row r="93" spans="34:39" ht="16">
      <c r="AJ93" s="54" t="str">
        <f>IF($J$24="x",$V$2,"")</f>
        <v/>
      </c>
      <c r="AK93" s="41" t="str">
        <f>IF($J$24="x",$V$5,"")</f>
        <v/>
      </c>
      <c r="AL93" s="47"/>
    </row>
    <row r="94" spans="34:39" ht="17" thickBot="1">
      <c r="AJ94" s="56" t="str">
        <f>IF($J$24="x",$U$2,"")</f>
        <v/>
      </c>
      <c r="AK94" s="42" t="str">
        <f>IF($J$24="x",$U$5,"")</f>
        <v/>
      </c>
      <c r="AL94" s="48"/>
    </row>
    <row r="95" spans="34:39" ht="16">
      <c r="AK95" s="53" t="str">
        <f>IF($H$25="x",$V$2,"")</f>
        <v/>
      </c>
      <c r="AL95" s="40" t="str">
        <f>IF($H$25="x",$V$3,"")</f>
        <v/>
      </c>
      <c r="AM95" s="46">
        <v>15</v>
      </c>
    </row>
    <row r="96" spans="34:39" ht="16">
      <c r="AK96" s="54" t="str">
        <f>IF($H$25="x",$U$2,"")</f>
        <v/>
      </c>
      <c r="AL96" s="41" t="str">
        <f>IF($H$25="x",$U$3,"")</f>
        <v/>
      </c>
      <c r="AM96" s="47"/>
    </row>
    <row r="97" spans="37:41" ht="16">
      <c r="AK97" s="54" t="str">
        <f>IF($I$25="x",$V$2,"")</f>
        <v/>
      </c>
      <c r="AL97" s="41" t="str">
        <f>IF($I$25="x",$V$4,"")</f>
        <v/>
      </c>
      <c r="AM97" s="47"/>
    </row>
    <row r="98" spans="37:41" ht="16">
      <c r="AK98" s="54" t="str">
        <f>IF($I$25="x",$U$2,"")</f>
        <v/>
      </c>
      <c r="AL98" s="41" t="str">
        <f>IF($I$25="x",$U$4,"")</f>
        <v/>
      </c>
      <c r="AM98" s="47"/>
    </row>
    <row r="99" spans="37:41" ht="16">
      <c r="AK99" s="54" t="str">
        <f>IF($J$25="x",$V$2,"")</f>
        <v/>
      </c>
      <c r="AL99" s="41" t="str">
        <f>IF($J$25="x",$V$5,"")</f>
        <v/>
      </c>
      <c r="AM99" s="47"/>
    </row>
    <row r="100" spans="37:41" ht="17" thickBot="1">
      <c r="AK100" s="56" t="str">
        <f>IF($J$25="x",$U$2,"")</f>
        <v/>
      </c>
      <c r="AL100" s="42" t="str">
        <f>IF($J$25="x",$U$5,"")</f>
        <v/>
      </c>
      <c r="AM100" s="48"/>
    </row>
    <row r="101" spans="37:41" ht="16">
      <c r="AL101" s="53" t="str">
        <f>IF($H$26="x",$V$2,"")</f>
        <v/>
      </c>
      <c r="AM101" s="40" t="str">
        <f>IF($H$26="x",$V$3,"")</f>
        <v/>
      </c>
      <c r="AN101" s="46">
        <v>16</v>
      </c>
    </row>
    <row r="102" spans="37:41" ht="16">
      <c r="AL102" s="54" t="str">
        <f>IF($H$26="x",$U$2,"")</f>
        <v/>
      </c>
      <c r="AM102" s="41" t="str">
        <f>IF($H$26="x",$U$3,"")</f>
        <v/>
      </c>
      <c r="AN102" s="47"/>
    </row>
    <row r="103" spans="37:41" ht="16">
      <c r="AL103" s="54" t="str">
        <f>IF($I$26="x",$V$2,"")</f>
        <v/>
      </c>
      <c r="AM103" s="41" t="str">
        <f>IF($I$26="x",$V$4,"")</f>
        <v/>
      </c>
      <c r="AN103" s="47"/>
    </row>
    <row r="104" spans="37:41" ht="16">
      <c r="AL104" s="54" t="str">
        <f>IF($I$26="x",$U$2,"")</f>
        <v/>
      </c>
      <c r="AM104" s="41" t="str">
        <f>IF($I$26="x",$U$4,"")</f>
        <v/>
      </c>
      <c r="AN104" s="47"/>
    </row>
    <row r="105" spans="37:41" ht="16">
      <c r="AL105" s="54" t="str">
        <f>IF($J$26="x",$V$2,"")</f>
        <v/>
      </c>
      <c r="AM105" s="41" t="str">
        <f>IF($J$26="x",$V$5,"")</f>
        <v/>
      </c>
      <c r="AN105" s="47"/>
    </row>
    <row r="106" spans="37:41" ht="17" thickBot="1">
      <c r="AL106" s="56" t="str">
        <f>IF($J$26="x",$U$2,"")</f>
        <v/>
      </c>
      <c r="AM106" s="42" t="str">
        <f>IF($J$26="x",$U$5,"")</f>
        <v/>
      </c>
      <c r="AN106" s="48"/>
    </row>
    <row r="107" spans="37:41" ht="16">
      <c r="AM107" s="53" t="str">
        <f>IF($H$27="x",$V$2,"")</f>
        <v/>
      </c>
      <c r="AN107" s="40" t="str">
        <f>IF($H$27="x",$V$3,"")</f>
        <v/>
      </c>
      <c r="AO107" s="46">
        <v>17</v>
      </c>
    </row>
    <row r="108" spans="37:41" ht="16">
      <c r="AM108" s="54" t="str">
        <f>IF($H$27="x",$U$2,"")</f>
        <v/>
      </c>
      <c r="AN108" s="41" t="str">
        <f>IF($H$27="x",$U$3,"")</f>
        <v/>
      </c>
      <c r="AO108" s="47"/>
    </row>
    <row r="109" spans="37:41" ht="16">
      <c r="AM109" s="54" t="str">
        <f>IF($I$27="x",$V$2,"")</f>
        <v/>
      </c>
      <c r="AN109" s="41" t="str">
        <f>IF($I$27="x",$V$4,"")</f>
        <v/>
      </c>
      <c r="AO109" s="47"/>
    </row>
    <row r="110" spans="37:41" ht="16">
      <c r="AM110" s="54" t="str">
        <f>IF($I$27="x",$U$2,"")</f>
        <v/>
      </c>
      <c r="AN110" s="41" t="str">
        <f>IF($I$27="x",$U$4,"")</f>
        <v/>
      </c>
      <c r="AO110" s="47"/>
    </row>
    <row r="111" spans="37:41" ht="16">
      <c r="AM111" s="54" t="str">
        <f>IF($J$27="x",$V$2,"")</f>
        <v/>
      </c>
      <c r="AN111" s="41" t="str">
        <f>IF($J$27="x",$V$5,"")</f>
        <v/>
      </c>
      <c r="AO111" s="47"/>
    </row>
    <row r="112" spans="37:41" ht="17" thickBot="1">
      <c r="AM112" s="56" t="str">
        <f>IF($J$27="x",$U$2,"")</f>
        <v/>
      </c>
      <c r="AN112" s="42" t="str">
        <f>IF($J$27="x",$U$5,"")</f>
        <v/>
      </c>
      <c r="AO112" s="48"/>
    </row>
    <row r="113" spans="40:44" ht="16">
      <c r="AN113" s="53" t="str">
        <f>IF($H$28="x",$V$2,"")</f>
        <v/>
      </c>
      <c r="AO113" s="40" t="str">
        <f>IF($H$28="x",$V$3,"")</f>
        <v/>
      </c>
      <c r="AP113" s="46">
        <v>18</v>
      </c>
    </row>
    <row r="114" spans="40:44" ht="16">
      <c r="AN114" s="54" t="str">
        <f>IF($H$28="x",$U$2,"")</f>
        <v/>
      </c>
      <c r="AO114" s="41" t="str">
        <f>IF($H$28="x",$U$3,"")</f>
        <v/>
      </c>
      <c r="AP114" s="47"/>
    </row>
    <row r="115" spans="40:44" ht="16">
      <c r="AN115" s="54" t="str">
        <f>IF($I$28="x",$V$2,"")</f>
        <v/>
      </c>
      <c r="AO115" s="41" t="str">
        <f>IF($I$28="x",$V$4,"")</f>
        <v/>
      </c>
      <c r="AP115" s="47"/>
    </row>
    <row r="116" spans="40:44" ht="16">
      <c r="AN116" s="54" t="str">
        <f>IF($I$28="x",$U$2,"")</f>
        <v/>
      </c>
      <c r="AO116" s="41" t="str">
        <f>IF($I$28="x",$U$4,"")</f>
        <v/>
      </c>
      <c r="AP116" s="47"/>
    </row>
    <row r="117" spans="40:44" ht="16">
      <c r="AN117" s="54" t="str">
        <f>IF($J$28="x",$V$2,"")</f>
        <v/>
      </c>
      <c r="AO117" s="41" t="str">
        <f>IF($J$28="x",$V$5,"")</f>
        <v/>
      </c>
      <c r="AP117" s="47"/>
    </row>
    <row r="118" spans="40:44" ht="17" thickBot="1">
      <c r="AN118" s="56" t="str">
        <f>IF($J$28="x",$U$2,"")</f>
        <v/>
      </c>
      <c r="AO118" s="42" t="str">
        <f>IF($J$28="x",$U$5,"")</f>
        <v/>
      </c>
      <c r="AP118" s="48"/>
    </row>
    <row r="119" spans="40:44" ht="16">
      <c r="AO119" s="53" t="str">
        <f>IF($H$29="x",$V$2,"")</f>
        <v/>
      </c>
      <c r="AP119" s="40" t="str">
        <f>IF($H$29="x",$V$3,"")</f>
        <v/>
      </c>
      <c r="AQ119" s="46">
        <v>19</v>
      </c>
    </row>
    <row r="120" spans="40:44" ht="16">
      <c r="AO120" s="54" t="str">
        <f>IF($H$29="x",$U$2,"")</f>
        <v/>
      </c>
      <c r="AP120" s="41" t="str">
        <f>IF($H$29="x",$U$3,"")</f>
        <v/>
      </c>
      <c r="AQ120" s="47"/>
    </row>
    <row r="121" spans="40:44" ht="16">
      <c r="AO121" s="54" t="str">
        <f>IF($I$29="x",$V$2,"")</f>
        <v/>
      </c>
      <c r="AP121" s="41" t="str">
        <f>IF($I$29="x",$V$4,"")</f>
        <v/>
      </c>
      <c r="AQ121" s="47"/>
    </row>
    <row r="122" spans="40:44" ht="16">
      <c r="AO122" s="54" t="str">
        <f>IF($I$29="x",$U$2,"")</f>
        <v/>
      </c>
      <c r="AP122" s="41" t="str">
        <f>IF($I$29="x",$U$4,"")</f>
        <v/>
      </c>
      <c r="AQ122" s="47"/>
    </row>
    <row r="123" spans="40:44" ht="16">
      <c r="AO123" s="54" t="str">
        <f>IF($J$29="x",$V$2,"")</f>
        <v/>
      </c>
      <c r="AP123" s="41" t="str">
        <f>IF($J$29="x",$V$5,"")</f>
        <v/>
      </c>
      <c r="AQ123" s="47"/>
    </row>
    <row r="124" spans="40:44" ht="17" thickBot="1">
      <c r="AO124" s="56" t="str">
        <f>IF($J$29="x",$U$2,"")</f>
        <v/>
      </c>
      <c r="AP124" s="42" t="str">
        <f>IF($J$29="x",$U$5,"")</f>
        <v/>
      </c>
      <c r="AQ124" s="48"/>
    </row>
    <row r="125" spans="40:44" ht="16">
      <c r="AP125" s="53" t="str">
        <f>IF($H$30="x",$V$2,"")</f>
        <v/>
      </c>
      <c r="AQ125" s="40" t="str">
        <f>IF($H$30="x",$V$3,"")</f>
        <v/>
      </c>
      <c r="AR125" s="46">
        <v>20</v>
      </c>
    </row>
    <row r="126" spans="40:44" ht="16">
      <c r="AP126" s="54" t="str">
        <f>IF($H$30="x",$U$2,"")</f>
        <v/>
      </c>
      <c r="AQ126" s="41" t="str">
        <f>IF($H$30="x",$U$3,"")</f>
        <v/>
      </c>
      <c r="AR126" s="47"/>
    </row>
    <row r="127" spans="40:44" ht="16">
      <c r="AP127" s="54" t="str">
        <f>IF($I$30="x",$V$2,"")</f>
        <v/>
      </c>
      <c r="AQ127" s="41" t="str">
        <f>IF($I$30="x",$V$4,"")</f>
        <v/>
      </c>
      <c r="AR127" s="47"/>
    </row>
    <row r="128" spans="40:44" ht="16">
      <c r="AP128" s="54" t="str">
        <f>IF($I$30="x",$U$2,"")</f>
        <v/>
      </c>
      <c r="AQ128" s="41" t="str">
        <f>IF($I$30="x",$U$4,"")</f>
        <v/>
      </c>
      <c r="AR128" s="47"/>
    </row>
    <row r="129" spans="42:47" ht="16">
      <c r="AP129" s="54" t="str">
        <f>IF($J$30="x",$V$2,"")</f>
        <v/>
      </c>
      <c r="AQ129" s="41" t="str">
        <f>IF($J$30="x",$V$5,"")</f>
        <v/>
      </c>
      <c r="AR129" s="47"/>
    </row>
    <row r="130" spans="42:47" ht="17" thickBot="1">
      <c r="AP130" s="56" t="str">
        <f>IF($J$30="x",$U$2,"")</f>
        <v/>
      </c>
      <c r="AQ130" s="42" t="str">
        <f>IF($J$30="x",$U$5,"")</f>
        <v/>
      </c>
      <c r="AR130" s="48"/>
    </row>
    <row r="131" spans="42:47" ht="16">
      <c r="AQ131" s="53" t="str">
        <f>IF($H$31="x",$V$2,"")</f>
        <v/>
      </c>
      <c r="AR131" s="40" t="str">
        <f>IF($H$31="x",$V$3,"")</f>
        <v/>
      </c>
      <c r="AS131" s="46">
        <v>21</v>
      </c>
    </row>
    <row r="132" spans="42:47" ht="16">
      <c r="AQ132" s="54" t="str">
        <f>IF($H$31="x",$U$2,"")</f>
        <v/>
      </c>
      <c r="AR132" s="41" t="str">
        <f>IF($H$31="x",$U$3,"")</f>
        <v/>
      </c>
      <c r="AS132" s="47"/>
    </row>
    <row r="133" spans="42:47" ht="16">
      <c r="AQ133" s="54" t="str">
        <f>IF($I$31="x",$V$2,"")</f>
        <v/>
      </c>
      <c r="AR133" s="41" t="str">
        <f>IF($I$31="x",$V$4,"")</f>
        <v/>
      </c>
      <c r="AS133" s="47"/>
    </row>
    <row r="134" spans="42:47" ht="16">
      <c r="AQ134" s="54" t="str">
        <f>IF($I$31="x",$U$2,"")</f>
        <v/>
      </c>
      <c r="AR134" s="41" t="str">
        <f>IF($I$31="x",$U$4,"")</f>
        <v/>
      </c>
      <c r="AS134" s="47"/>
    </row>
    <row r="135" spans="42:47" ht="16">
      <c r="AQ135" s="54" t="str">
        <f>IF($J$31="x",$V$2,"")</f>
        <v/>
      </c>
      <c r="AR135" s="41" t="str">
        <f>IF($J$31="x",$V$5,"")</f>
        <v/>
      </c>
      <c r="AS135" s="47"/>
    </row>
    <row r="136" spans="42:47" ht="17" thickBot="1">
      <c r="AQ136" s="56" t="str">
        <f>IF($J$31="x",$U$2,"")</f>
        <v/>
      </c>
      <c r="AR136" s="42" t="str">
        <f>IF($J$31="x",$U$5,"")</f>
        <v/>
      </c>
      <c r="AS136" s="48"/>
    </row>
    <row r="137" spans="42:47" ht="16">
      <c r="AR137" s="53" t="str">
        <f>IF($H$32="x",$V$2,"")</f>
        <v/>
      </c>
      <c r="AS137" s="40" t="str">
        <f>IF($H$32="x",$V$3,"")</f>
        <v/>
      </c>
      <c r="AT137" s="46">
        <v>22</v>
      </c>
    </row>
    <row r="138" spans="42:47" ht="16">
      <c r="AR138" s="54" t="str">
        <f>IF($H$32="x",$U$2,"")</f>
        <v/>
      </c>
      <c r="AS138" s="41" t="str">
        <f>IF($H$32="x",$U$3,"")</f>
        <v/>
      </c>
      <c r="AT138" s="47"/>
    </row>
    <row r="139" spans="42:47" ht="16">
      <c r="AR139" s="54" t="str">
        <f>IF($I$32="x",$V$2,"")</f>
        <v/>
      </c>
      <c r="AS139" s="41" t="str">
        <f>IF($I$32="x",$V$4,"")</f>
        <v/>
      </c>
      <c r="AT139" s="47"/>
    </row>
    <row r="140" spans="42:47" ht="16">
      <c r="AR140" s="54" t="str">
        <f>IF($I$32="x",$U$2,"")</f>
        <v/>
      </c>
      <c r="AS140" s="41" t="str">
        <f>IF($I$32="x",$U$4,"")</f>
        <v/>
      </c>
      <c r="AT140" s="47"/>
    </row>
    <row r="141" spans="42:47" ht="16">
      <c r="AR141" s="54" t="str">
        <f>IF($J$32="x",$V$2,"")</f>
        <v/>
      </c>
      <c r="AS141" s="41" t="str">
        <f>IF($J$32="x",$V$5,"")</f>
        <v/>
      </c>
      <c r="AT141" s="47"/>
    </row>
    <row r="142" spans="42:47" ht="17" thickBot="1">
      <c r="AR142" s="56" t="str">
        <f>IF($J$32="x",$U$2,"")</f>
        <v/>
      </c>
      <c r="AS142" s="42" t="str">
        <f>IF($J$32="x",$U$5,"")</f>
        <v/>
      </c>
      <c r="AT142" s="48"/>
    </row>
    <row r="143" spans="42:47" ht="16">
      <c r="AS143" s="53" t="str">
        <f>IF($H$33="x",$V$2,"")</f>
        <v/>
      </c>
      <c r="AT143" s="40" t="str">
        <f>IF($H$33="x",$V$3,"")</f>
        <v/>
      </c>
      <c r="AU143" s="46">
        <v>23</v>
      </c>
    </row>
    <row r="144" spans="42:47" ht="16">
      <c r="AS144" s="54" t="str">
        <f>IF($H$33="x",$U$2,"")</f>
        <v/>
      </c>
      <c r="AT144" s="41" t="str">
        <f>IF($H$33="x",$U$3,"")</f>
        <v/>
      </c>
      <c r="AU144" s="47"/>
    </row>
    <row r="145" spans="45:49" ht="16">
      <c r="AS145" s="54" t="str">
        <f>IF($I$33="x",$V$2,"")</f>
        <v/>
      </c>
      <c r="AT145" s="41" t="str">
        <f>IF($I$33="x",$V$4,"")</f>
        <v/>
      </c>
      <c r="AU145" s="47"/>
    </row>
    <row r="146" spans="45:49" ht="16">
      <c r="AS146" s="54" t="str">
        <f>IF($I$33="x",$U$2,"")</f>
        <v/>
      </c>
      <c r="AT146" s="41" t="str">
        <f>IF($I$33="x",$U$4,"")</f>
        <v/>
      </c>
      <c r="AU146" s="47"/>
    </row>
    <row r="147" spans="45:49" ht="16">
      <c r="AS147" s="54" t="str">
        <f>IF($J$33="x",$V$2,"")</f>
        <v/>
      </c>
      <c r="AT147" s="41" t="str">
        <f>IF($J$33="x",$V$5,"")</f>
        <v/>
      </c>
      <c r="AU147" s="47"/>
    </row>
    <row r="148" spans="45:49" ht="17" thickBot="1">
      <c r="AS148" s="56" t="str">
        <f>IF($J$33="x",$U$2,"")</f>
        <v/>
      </c>
      <c r="AT148" s="42" t="str">
        <f>IF($J$33="x",$U$5,"")</f>
        <v/>
      </c>
      <c r="AU148" s="48"/>
    </row>
    <row r="149" spans="45:49" ht="16">
      <c r="AT149" s="53" t="str">
        <f>IF($H$34="x",$V$2,"")</f>
        <v/>
      </c>
      <c r="AU149" s="40" t="str">
        <f>IF($H$34="x",$V$3,"")</f>
        <v/>
      </c>
      <c r="AV149" s="46">
        <v>24</v>
      </c>
    </row>
    <row r="150" spans="45:49" ht="16">
      <c r="AT150" s="54" t="str">
        <f>IF($H$34="x",$U$2,"")</f>
        <v/>
      </c>
      <c r="AU150" s="41" t="str">
        <f>IF($H$34="x",$U$3,"")</f>
        <v/>
      </c>
      <c r="AV150" s="47"/>
    </row>
    <row r="151" spans="45:49" ht="16">
      <c r="AT151" s="54" t="str">
        <f>IF($I$34="x",$V$2,"")</f>
        <v/>
      </c>
      <c r="AU151" s="41" t="str">
        <f>IF($I$34="x",$V$4,"")</f>
        <v/>
      </c>
      <c r="AV151" s="47"/>
    </row>
    <row r="152" spans="45:49" ht="16">
      <c r="AT152" s="54" t="str">
        <f>IF($I$34="x",$U$2,"")</f>
        <v/>
      </c>
      <c r="AU152" s="41" t="str">
        <f>IF($I$34="x",$U$4,"")</f>
        <v/>
      </c>
      <c r="AV152" s="47"/>
    </row>
    <row r="153" spans="45:49" ht="16">
      <c r="AT153" s="54" t="str">
        <f>IF($J$34="x",$V$2,"")</f>
        <v/>
      </c>
      <c r="AU153" s="41" t="str">
        <f>IF($J$34="x",$V$5,"")</f>
        <v/>
      </c>
      <c r="AV153" s="47"/>
    </row>
    <row r="154" spans="45:49" ht="17" thickBot="1">
      <c r="AT154" s="56" t="str">
        <f>IF($J$34="x",$U$2,"")</f>
        <v/>
      </c>
      <c r="AU154" s="42" t="str">
        <f>IF($J$34="x",$U$5,"")</f>
        <v/>
      </c>
      <c r="AV154" s="48"/>
    </row>
    <row r="155" spans="45:49" ht="16">
      <c r="AU155" s="53" t="str">
        <f>IF($H$35="x",$V$2,"")</f>
        <v/>
      </c>
      <c r="AV155" s="40" t="str">
        <f>IF($H$35="x",$V$3,"")</f>
        <v/>
      </c>
      <c r="AW155" s="46">
        <v>25</v>
      </c>
    </row>
    <row r="156" spans="45:49" ht="16">
      <c r="AU156" s="54" t="str">
        <f>IF($H$35="x",$U$2,"")</f>
        <v/>
      </c>
      <c r="AV156" s="41" t="str">
        <f>IF($H$35="x",$U$3,"")</f>
        <v/>
      </c>
      <c r="AW156" s="47"/>
    </row>
    <row r="157" spans="45:49" ht="16">
      <c r="AU157" s="54" t="str">
        <f>IF($I$35="x",$V$2,"")</f>
        <v/>
      </c>
      <c r="AV157" s="41" t="str">
        <f>IF($I$35="x",$V$4,"")</f>
        <v/>
      </c>
      <c r="AW157" s="47"/>
    </row>
    <row r="158" spans="45:49" ht="16">
      <c r="AU158" s="54" t="str">
        <f>IF($I$35="x",$U$2,"")</f>
        <v/>
      </c>
      <c r="AV158" s="41" t="str">
        <f>IF($I$35="x",$U$4,"")</f>
        <v/>
      </c>
      <c r="AW158" s="47"/>
    </row>
    <row r="159" spans="45:49" ht="16">
      <c r="AU159" s="54" t="str">
        <f>IF($J$35="x",$V$2,"")</f>
        <v/>
      </c>
      <c r="AV159" s="41" t="str">
        <f>IF($J$35="x",$V$5,"")</f>
        <v/>
      </c>
      <c r="AW159" s="47"/>
    </row>
    <row r="160" spans="45:49" ht="17" thickBot="1">
      <c r="AU160" s="56" t="str">
        <f>IF($J$35="x",$U$2,"")</f>
        <v/>
      </c>
      <c r="AV160" s="42" t="str">
        <f>IF($J$35="x",$U$5,"")</f>
        <v/>
      </c>
      <c r="AW160" s="48"/>
    </row>
    <row r="161" spans="48:52" ht="16">
      <c r="AV161" s="53" t="str">
        <f>IF($H$36="x",$V$2,"")</f>
        <v/>
      </c>
      <c r="AW161" s="40" t="str">
        <f>IF($H$36="x",$V$3,"")</f>
        <v/>
      </c>
      <c r="AX161" s="46">
        <v>26</v>
      </c>
    </row>
    <row r="162" spans="48:52" ht="16">
      <c r="AV162" s="54" t="str">
        <f>IF($H$36="x",$U$2,"")</f>
        <v/>
      </c>
      <c r="AW162" s="41" t="str">
        <f>IF($H$36="x",$U$3,"")</f>
        <v/>
      </c>
      <c r="AX162" s="47"/>
    </row>
    <row r="163" spans="48:52" ht="16">
      <c r="AV163" s="54" t="str">
        <f>IF($I$36="x",$V$2,"")</f>
        <v/>
      </c>
      <c r="AW163" s="41" t="str">
        <f>IF($I$36="x",$V$4,"")</f>
        <v/>
      </c>
      <c r="AX163" s="47"/>
    </row>
    <row r="164" spans="48:52" ht="16">
      <c r="AV164" s="54" t="str">
        <f>IF($I$36="x",$U$2,"")</f>
        <v/>
      </c>
      <c r="AW164" s="41" t="str">
        <f>IF($I$36="x",$U$4,"")</f>
        <v/>
      </c>
      <c r="AX164" s="47"/>
    </row>
    <row r="165" spans="48:52" ht="16">
      <c r="AV165" s="54" t="str">
        <f>IF($J$36="x",$V$2,"")</f>
        <v/>
      </c>
      <c r="AW165" s="41" t="str">
        <f>IF($J$36="x",$V$5,"")</f>
        <v/>
      </c>
      <c r="AX165" s="47"/>
    </row>
    <row r="166" spans="48:52" ht="17" thickBot="1">
      <c r="AV166" s="56" t="str">
        <f>IF($J$36="x",$U$2,"")</f>
        <v/>
      </c>
      <c r="AW166" s="42" t="str">
        <f>IF($J$36="x",$U$5,"")</f>
        <v/>
      </c>
      <c r="AX166" s="48"/>
    </row>
    <row r="167" spans="48:52" ht="16">
      <c r="AW167" s="53" t="str">
        <f>IF($H$37="x",$V$2,"")</f>
        <v/>
      </c>
      <c r="AX167" s="40" t="str">
        <f>IF($H$37="x",$V$3,"")</f>
        <v/>
      </c>
      <c r="AY167" s="46">
        <v>27</v>
      </c>
    </row>
    <row r="168" spans="48:52" ht="16">
      <c r="AW168" s="54" t="str">
        <f>IF($H$37="x",$U$2,"")</f>
        <v/>
      </c>
      <c r="AX168" s="41" t="str">
        <f>IF($H$37="x",$U$3,"")</f>
        <v/>
      </c>
      <c r="AY168" s="47"/>
    </row>
    <row r="169" spans="48:52" ht="16">
      <c r="AW169" s="54" t="str">
        <f>IF($I$37="x",$V$2,"")</f>
        <v/>
      </c>
      <c r="AX169" s="41" t="str">
        <f>IF($I$37="x",$V$4,"")</f>
        <v/>
      </c>
      <c r="AY169" s="47"/>
    </row>
    <row r="170" spans="48:52" ht="16">
      <c r="AW170" s="54" t="str">
        <f>IF($I$37="x",$U$2,"")</f>
        <v/>
      </c>
      <c r="AX170" s="41" t="str">
        <f>IF($I$37="x",$U$4,"")</f>
        <v/>
      </c>
      <c r="AY170" s="47"/>
    </row>
    <row r="171" spans="48:52" ht="16">
      <c r="AW171" s="54" t="str">
        <f>IF($J$37="x",$V$2,"")</f>
        <v/>
      </c>
      <c r="AX171" s="41" t="str">
        <f>IF($J$37="x",$V$5,"")</f>
        <v/>
      </c>
      <c r="AY171" s="47"/>
    </row>
    <row r="172" spans="48:52" ht="17" thickBot="1">
      <c r="AW172" s="56" t="str">
        <f>IF($J$37="x",$U$2,"")</f>
        <v/>
      </c>
      <c r="AX172" s="42" t="str">
        <f>IF($J$37="x",$U$5,"")</f>
        <v/>
      </c>
      <c r="AY172" s="48"/>
    </row>
    <row r="173" spans="48:52" ht="16">
      <c r="AX173" s="53" t="str">
        <f>IF($H$38="x",$V$2,"")</f>
        <v/>
      </c>
      <c r="AY173" s="40" t="str">
        <f>IF($H$38="x",$V$3,"")</f>
        <v/>
      </c>
      <c r="AZ173" s="46">
        <v>28</v>
      </c>
    </row>
    <row r="174" spans="48:52" ht="16">
      <c r="AX174" s="54" t="str">
        <f>IF($H$38="x",$U$2,"")</f>
        <v/>
      </c>
      <c r="AY174" s="41" t="str">
        <f>IF($H$38="x",$U$3,"")</f>
        <v/>
      </c>
      <c r="AZ174" s="47"/>
    </row>
    <row r="175" spans="48:52" ht="16">
      <c r="AX175" s="54" t="str">
        <f>IF($I$38="x",$V$2,"")</f>
        <v/>
      </c>
      <c r="AY175" s="41" t="str">
        <f>IF($I$38="x",$V$4,"")</f>
        <v/>
      </c>
      <c r="AZ175" s="47"/>
    </row>
    <row r="176" spans="48:52" ht="16">
      <c r="AX176" s="54" t="str">
        <f>IF($I$38="x",$U$2,"")</f>
        <v/>
      </c>
      <c r="AY176" s="41" t="str">
        <f>IF($I$38="x",$U$4,"")</f>
        <v/>
      </c>
      <c r="AZ176" s="47"/>
    </row>
    <row r="177" spans="50:54" ht="16">
      <c r="AX177" s="54" t="str">
        <f>IF($J$38="x",$V$2,"")</f>
        <v/>
      </c>
      <c r="AY177" s="41" t="str">
        <f>IF($J$38="x",$V$5,"")</f>
        <v/>
      </c>
      <c r="AZ177" s="47"/>
    </row>
    <row r="178" spans="50:54" ht="17" thickBot="1">
      <c r="AX178" s="56" t="str">
        <f>IF($J$38="x",$U$2,"")</f>
        <v/>
      </c>
      <c r="AY178" s="42" t="str">
        <f>IF($J$38="x",$U$5,"")</f>
        <v/>
      </c>
      <c r="AZ178" s="48"/>
    </row>
    <row r="179" spans="50:54" ht="16">
      <c r="AY179" s="53" t="str">
        <f>IF($H$39="x",$V$2,"")</f>
        <v/>
      </c>
      <c r="AZ179" s="40" t="str">
        <f>IF($H$39="x",$V$3,"")</f>
        <v/>
      </c>
      <c r="BA179" s="46">
        <v>29</v>
      </c>
    </row>
    <row r="180" spans="50:54" ht="16">
      <c r="AY180" s="54" t="str">
        <f>IF($H$39="x",$U$2,"")</f>
        <v/>
      </c>
      <c r="AZ180" s="41" t="str">
        <f>IF($H$39="x",$U$3,"")</f>
        <v/>
      </c>
      <c r="BA180" s="47"/>
    </row>
    <row r="181" spans="50:54" ht="16">
      <c r="AY181" s="54" t="str">
        <f>IF($I$39="x",$V$2,"")</f>
        <v/>
      </c>
      <c r="AZ181" s="41" t="str">
        <f>IF($I$39="x",$V$4,"")</f>
        <v/>
      </c>
      <c r="BA181" s="47"/>
    </row>
    <row r="182" spans="50:54" ht="16">
      <c r="AY182" s="54" t="str">
        <f>IF($I$39="x",$U$2,"")</f>
        <v/>
      </c>
      <c r="AZ182" s="41" t="str">
        <f>IF($I$39="x",$U$4,"")</f>
        <v/>
      </c>
      <c r="BA182" s="47"/>
    </row>
    <row r="183" spans="50:54" ht="16">
      <c r="AY183" s="54" t="str">
        <f>IF($J$39="x",$V$2,"")</f>
        <v/>
      </c>
      <c r="AZ183" s="41" t="str">
        <f>IF($J$39="x",$V$5,"")</f>
        <v/>
      </c>
      <c r="BA183" s="47"/>
    </row>
    <row r="184" spans="50:54" ht="17" thickBot="1">
      <c r="AY184" s="56" t="str">
        <f>IF($J$39="x",$U$2,"")</f>
        <v/>
      </c>
      <c r="AZ184" s="42" t="str">
        <f>IF($J$39="x",$U$5,"")</f>
        <v/>
      </c>
      <c r="BA184" s="48"/>
    </row>
    <row r="185" spans="50:54" ht="16">
      <c r="AZ185" s="53" t="str">
        <f>IF($H$40="x",$V$2,"")</f>
        <v/>
      </c>
      <c r="BA185" s="40" t="str">
        <f>IF($H$40="x",$V$3,"")</f>
        <v/>
      </c>
      <c r="BB185" s="46">
        <v>30</v>
      </c>
    </row>
    <row r="186" spans="50:54" ht="16">
      <c r="AZ186" s="54" t="str">
        <f>IF($H$40="x",$U$2,"")</f>
        <v/>
      </c>
      <c r="BA186" s="41" t="str">
        <f>IF($H$40="x",$U$3,"")</f>
        <v/>
      </c>
      <c r="BB186" s="47"/>
    </row>
    <row r="187" spans="50:54" ht="16">
      <c r="AZ187" s="54" t="str">
        <f>IF($I$40="x",$V$2,"")</f>
        <v/>
      </c>
      <c r="BA187" s="41" t="str">
        <f>IF($I$40="x",$V$4,"")</f>
        <v/>
      </c>
      <c r="BB187" s="47"/>
    </row>
    <row r="188" spans="50:54" ht="16">
      <c r="AZ188" s="54" t="str">
        <f>IF($I$40="x",$U$2,"")</f>
        <v/>
      </c>
      <c r="BA188" s="41" t="str">
        <f>IF($I$40="x",$U$4,"")</f>
        <v/>
      </c>
      <c r="BB188" s="47"/>
    </row>
    <row r="189" spans="50:54" ht="16">
      <c r="AZ189" s="54" t="str">
        <f>IF($J$40="x",$V$2,"")</f>
        <v/>
      </c>
      <c r="BA189" s="41" t="str">
        <f>IF($J$40="x",$V$5,"")</f>
        <v/>
      </c>
      <c r="BB189" s="47"/>
    </row>
    <row r="190" spans="50:54" ht="17" thickBot="1">
      <c r="AZ190" s="56" t="str">
        <f>IF($J$40="x",$U$2,"")</f>
        <v/>
      </c>
      <c r="BA190" s="42" t="str">
        <f>IF($J$40="x",$U$5,"")</f>
        <v/>
      </c>
      <c r="BB190" s="48"/>
    </row>
  </sheetData>
  <sheetProtection selectLockedCells="1"/>
  <mergeCells count="13">
    <mergeCell ref="Z17:Z22"/>
    <mergeCell ref="F49:G49"/>
    <mergeCell ref="F47:G48"/>
    <mergeCell ref="F45:G45"/>
    <mergeCell ref="A41:N41"/>
    <mergeCell ref="A42:N42"/>
    <mergeCell ref="A1:Q1"/>
    <mergeCell ref="A2:Q2"/>
    <mergeCell ref="A3:Q3"/>
    <mergeCell ref="C48:E48"/>
    <mergeCell ref="O42:P42"/>
    <mergeCell ref="H4:J4"/>
    <mergeCell ref="C6:P6"/>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54"/>
  <sheetViews>
    <sheetView topLeftCell="C1" workbookViewId="0">
      <selection activeCell="E24" sqref="E24"/>
    </sheetView>
  </sheetViews>
  <sheetFormatPr baseColWidth="10" defaultColWidth="11.5" defaultRowHeight="13"/>
  <cols>
    <col min="1" max="1" width="11.5" style="20" customWidth="1"/>
    <col min="2" max="2" width="11.5" style="378" customWidth="1"/>
    <col min="3" max="3" width="49.33203125" style="34" bestFit="1" customWidth="1"/>
    <col min="4" max="4" width="22" style="378" bestFit="1" customWidth="1"/>
    <col min="5" max="5" width="29.6640625" style="34" bestFit="1" customWidth="1"/>
    <col min="6" max="6" width="7" style="34" bestFit="1" customWidth="1"/>
    <col min="7" max="7" width="27.1640625" style="34" customWidth="1"/>
    <col min="8" max="8" width="31" style="74" customWidth="1"/>
    <col min="9" max="10" width="11.5" style="20" customWidth="1"/>
    <col min="11" max="11" width="11.5" style="74"/>
    <col min="12" max="12" width="54.6640625" style="378" bestFit="1" customWidth="1"/>
    <col min="13" max="16384" width="11.5" style="74"/>
  </cols>
  <sheetData>
    <row r="1" spans="1:12" s="191" customFormat="1">
      <c r="A1" s="190" t="s">
        <v>86</v>
      </c>
      <c r="C1" s="192" t="s">
        <v>261</v>
      </c>
      <c r="D1" s="191" t="s">
        <v>262</v>
      </c>
      <c r="E1" s="192" t="s">
        <v>259</v>
      </c>
      <c r="F1" s="192" t="s">
        <v>373</v>
      </c>
      <c r="G1" s="192"/>
      <c r="H1" s="191" t="s">
        <v>178</v>
      </c>
      <c r="I1" s="190" t="s">
        <v>88</v>
      </c>
      <c r="J1" s="190" t="s">
        <v>15</v>
      </c>
      <c r="L1" s="191" t="s">
        <v>302</v>
      </c>
    </row>
    <row r="2" spans="1:12">
      <c r="A2" s="20">
        <v>1</v>
      </c>
      <c r="B2" s="378" t="s">
        <v>376</v>
      </c>
      <c r="C2" s="146" t="s">
        <v>215</v>
      </c>
      <c r="D2" s="378" t="s">
        <v>379</v>
      </c>
      <c r="E2" s="34" t="s">
        <v>521</v>
      </c>
      <c r="F2" s="34" t="s">
        <v>374</v>
      </c>
      <c r="H2" s="80" t="s">
        <v>191</v>
      </c>
      <c r="I2" s="81" t="s">
        <v>61</v>
      </c>
      <c r="J2" s="33">
        <v>0.25</v>
      </c>
      <c r="L2" s="147" t="s">
        <v>436</v>
      </c>
    </row>
    <row r="3" spans="1:12">
      <c r="A3" s="20">
        <v>2</v>
      </c>
      <c r="B3" s="378" t="s">
        <v>376</v>
      </c>
      <c r="C3" s="146" t="s">
        <v>400</v>
      </c>
      <c r="D3" s="385" t="s">
        <v>260</v>
      </c>
      <c r="E3" s="34" t="s">
        <v>522</v>
      </c>
      <c r="F3" s="34" t="s">
        <v>490</v>
      </c>
      <c r="H3" s="80"/>
      <c r="I3" s="81" t="s">
        <v>89</v>
      </c>
      <c r="J3" s="33">
        <v>0.26041666666666669</v>
      </c>
      <c r="L3" s="378" t="s">
        <v>437</v>
      </c>
    </row>
    <row r="4" spans="1:12">
      <c r="A4" s="20">
        <v>3</v>
      </c>
      <c r="B4" s="378" t="s">
        <v>429</v>
      </c>
      <c r="C4" s="34" t="s">
        <v>216</v>
      </c>
      <c r="E4" s="34" t="s">
        <v>523</v>
      </c>
      <c r="F4" s="34" t="s">
        <v>490</v>
      </c>
      <c r="H4" s="169" t="s">
        <v>269</v>
      </c>
      <c r="I4" s="81" t="s">
        <v>2</v>
      </c>
      <c r="J4" s="33">
        <v>0.27083333333333298</v>
      </c>
      <c r="L4" s="378" t="s">
        <v>438</v>
      </c>
    </row>
    <row r="5" spans="1:12">
      <c r="A5" s="20">
        <v>4</v>
      </c>
      <c r="B5" s="378" t="s">
        <v>429</v>
      </c>
      <c r="C5" s="34" t="s">
        <v>217</v>
      </c>
      <c r="E5" s="34" t="s">
        <v>524</v>
      </c>
      <c r="F5" s="34" t="s">
        <v>374</v>
      </c>
      <c r="H5" s="80"/>
      <c r="I5" s="81" t="s">
        <v>6</v>
      </c>
      <c r="J5" s="33">
        <v>0.28125</v>
      </c>
      <c r="L5" s="378" t="s">
        <v>439</v>
      </c>
    </row>
    <row r="6" spans="1:12">
      <c r="A6" s="20">
        <v>5</v>
      </c>
      <c r="B6" s="378" t="s">
        <v>429</v>
      </c>
      <c r="C6" s="34" t="s">
        <v>272</v>
      </c>
      <c r="E6" s="34" t="s">
        <v>368</v>
      </c>
      <c r="F6" s="34" t="s">
        <v>374</v>
      </c>
      <c r="H6" s="169" t="s">
        <v>191</v>
      </c>
      <c r="I6" s="81" t="s">
        <v>5</v>
      </c>
      <c r="J6" s="33">
        <v>0.29166666666666702</v>
      </c>
      <c r="L6" s="378" t="s">
        <v>440</v>
      </c>
    </row>
    <row r="7" spans="1:12">
      <c r="A7" s="20">
        <v>6</v>
      </c>
      <c r="B7" s="378" t="s">
        <v>429</v>
      </c>
      <c r="C7" s="146" t="s">
        <v>218</v>
      </c>
      <c r="E7" s="34" t="s">
        <v>484</v>
      </c>
      <c r="F7" s="34" t="s">
        <v>375</v>
      </c>
      <c r="I7" s="81" t="s">
        <v>3</v>
      </c>
      <c r="J7" s="33">
        <v>0.30208333333333298</v>
      </c>
      <c r="L7" s="378" t="s">
        <v>441</v>
      </c>
    </row>
    <row r="8" spans="1:12" ht="16">
      <c r="A8" s="20">
        <v>7</v>
      </c>
      <c r="B8" s="378" t="s">
        <v>376</v>
      </c>
      <c r="C8" s="146" t="s">
        <v>339</v>
      </c>
      <c r="E8" s="34" t="s">
        <v>485</v>
      </c>
      <c r="F8" s="34" t="s">
        <v>376</v>
      </c>
      <c r="H8" s="169" t="s">
        <v>270</v>
      </c>
      <c r="I8" s="81" t="s">
        <v>4</v>
      </c>
      <c r="J8" s="33">
        <v>0.3125</v>
      </c>
      <c r="L8" s="378" t="s">
        <v>442</v>
      </c>
    </row>
    <row r="9" spans="1:12">
      <c r="A9" s="20">
        <v>8</v>
      </c>
      <c r="B9" s="378" t="s">
        <v>376</v>
      </c>
      <c r="C9" s="34" t="s">
        <v>347</v>
      </c>
      <c r="E9" s="34" t="s">
        <v>486</v>
      </c>
      <c r="F9" s="34" t="s">
        <v>374</v>
      </c>
      <c r="H9" s="80"/>
      <c r="I9" s="20" t="s">
        <v>7</v>
      </c>
      <c r="J9" s="33">
        <v>0.32291666666666702</v>
      </c>
      <c r="L9" s="378" t="s">
        <v>443</v>
      </c>
    </row>
    <row r="10" spans="1:12">
      <c r="A10" s="20">
        <v>9</v>
      </c>
      <c r="B10" s="378" t="s">
        <v>429</v>
      </c>
      <c r="C10" s="146" t="s">
        <v>273</v>
      </c>
      <c r="E10" s="34" t="s">
        <v>491</v>
      </c>
      <c r="F10" s="34" t="s">
        <v>374</v>
      </c>
      <c r="H10" s="80"/>
      <c r="I10" s="20" t="s">
        <v>8</v>
      </c>
      <c r="J10" s="33">
        <v>0.33333333333333298</v>
      </c>
      <c r="L10" s="378" t="s">
        <v>444</v>
      </c>
    </row>
    <row r="11" spans="1:12">
      <c r="A11" s="20">
        <v>10</v>
      </c>
      <c r="B11" s="378" t="s">
        <v>429</v>
      </c>
      <c r="C11" s="146" t="s">
        <v>219</v>
      </c>
      <c r="E11" s="34" t="s">
        <v>492</v>
      </c>
      <c r="F11" s="34" t="s">
        <v>376</v>
      </c>
      <c r="I11" s="20" t="s">
        <v>9</v>
      </c>
      <c r="J11" s="33">
        <v>0.34375</v>
      </c>
      <c r="L11" s="378" t="s">
        <v>445</v>
      </c>
    </row>
    <row r="12" spans="1:12">
      <c r="A12" s="20">
        <v>11</v>
      </c>
      <c r="B12" s="378" t="s">
        <v>429</v>
      </c>
      <c r="C12" s="146" t="s">
        <v>220</v>
      </c>
      <c r="E12" s="384" t="s">
        <v>525</v>
      </c>
      <c r="F12" s="384" t="s">
        <v>378</v>
      </c>
      <c r="I12" s="20" t="s">
        <v>10</v>
      </c>
      <c r="J12" s="33">
        <v>0.35416666666666702</v>
      </c>
      <c r="L12" s="378" t="s">
        <v>446</v>
      </c>
    </row>
    <row r="13" spans="1:12">
      <c r="A13" s="20">
        <v>12</v>
      </c>
      <c r="B13" s="378" t="s">
        <v>376</v>
      </c>
      <c r="C13" s="146" t="s">
        <v>348</v>
      </c>
      <c r="E13" s="34" t="s">
        <v>487</v>
      </c>
      <c r="F13" s="34" t="s">
        <v>374</v>
      </c>
      <c r="I13" s="20" t="s">
        <v>11</v>
      </c>
      <c r="J13" s="33">
        <v>0.36458333333333398</v>
      </c>
      <c r="L13" s="378" t="s">
        <v>447</v>
      </c>
    </row>
    <row r="14" spans="1:12">
      <c r="A14" s="20">
        <v>13</v>
      </c>
      <c r="B14" s="378" t="s">
        <v>376</v>
      </c>
      <c r="C14" s="146" t="s">
        <v>221</v>
      </c>
      <c r="E14" s="34" t="s">
        <v>369</v>
      </c>
      <c r="F14" s="34" t="s">
        <v>377</v>
      </c>
      <c r="I14" s="20" t="s">
        <v>12</v>
      </c>
      <c r="J14" s="33">
        <v>0.375</v>
      </c>
      <c r="L14" s="378" t="s">
        <v>448</v>
      </c>
    </row>
    <row r="15" spans="1:12">
      <c r="A15" s="20">
        <v>14</v>
      </c>
      <c r="B15" s="378" t="s">
        <v>430</v>
      </c>
      <c r="C15" s="146" t="s">
        <v>349</v>
      </c>
      <c r="E15" s="34" t="s">
        <v>370</v>
      </c>
      <c r="F15" s="34" t="s">
        <v>374</v>
      </c>
      <c r="I15" s="20" t="s">
        <v>13</v>
      </c>
      <c r="J15" s="33">
        <v>0.38541666666666702</v>
      </c>
      <c r="L15" s="378" t="s">
        <v>449</v>
      </c>
    </row>
    <row r="16" spans="1:12">
      <c r="A16" s="20">
        <v>15</v>
      </c>
      <c r="B16" s="378" t="s">
        <v>430</v>
      </c>
      <c r="C16" s="146" t="s">
        <v>350</v>
      </c>
      <c r="E16" s="34" t="s">
        <v>488</v>
      </c>
      <c r="F16" s="34" t="s">
        <v>374</v>
      </c>
      <c r="J16" s="33">
        <v>0.39583333333333398</v>
      </c>
      <c r="L16" s="378" t="s">
        <v>450</v>
      </c>
    </row>
    <row r="17" spans="1:12">
      <c r="A17" s="20">
        <v>16</v>
      </c>
      <c r="B17" s="378" t="s">
        <v>376</v>
      </c>
      <c r="C17" s="146" t="s">
        <v>222</v>
      </c>
      <c r="E17" s="34" t="s">
        <v>526</v>
      </c>
      <c r="F17" s="34" t="s">
        <v>374</v>
      </c>
      <c r="J17" s="33">
        <v>0.40625</v>
      </c>
      <c r="L17" s="378" t="s">
        <v>451</v>
      </c>
    </row>
    <row r="18" spans="1:12">
      <c r="A18" s="20">
        <v>17</v>
      </c>
      <c r="B18" s="378" t="s">
        <v>376</v>
      </c>
      <c r="C18" s="146" t="s">
        <v>223</v>
      </c>
      <c r="E18" s="34" t="s">
        <v>527</v>
      </c>
      <c r="F18" s="34" t="s">
        <v>374</v>
      </c>
      <c r="J18" s="33">
        <v>0.41666666666666702</v>
      </c>
      <c r="L18" s="378" t="s">
        <v>452</v>
      </c>
    </row>
    <row r="19" spans="1:12">
      <c r="A19" s="20">
        <v>18</v>
      </c>
      <c r="B19" s="378" t="s">
        <v>376</v>
      </c>
      <c r="C19" s="146" t="s">
        <v>274</v>
      </c>
      <c r="E19" s="34" t="s">
        <v>528</v>
      </c>
      <c r="F19" s="34" t="s">
        <v>378</v>
      </c>
      <c r="J19" s="33">
        <v>0.42708333333333398</v>
      </c>
      <c r="L19" s="378" t="s">
        <v>453</v>
      </c>
    </row>
    <row r="20" spans="1:12">
      <c r="A20" s="20">
        <v>19</v>
      </c>
      <c r="B20" s="378" t="s">
        <v>376</v>
      </c>
      <c r="C20" s="146" t="s">
        <v>275</v>
      </c>
      <c r="E20" s="384" t="s">
        <v>529</v>
      </c>
      <c r="F20" s="384" t="s">
        <v>374</v>
      </c>
      <c r="J20" s="33">
        <v>0.4375</v>
      </c>
      <c r="L20" s="378" t="s">
        <v>454</v>
      </c>
    </row>
    <row r="21" spans="1:12">
      <c r="A21" s="20">
        <v>20</v>
      </c>
      <c r="B21" s="378" t="s">
        <v>376</v>
      </c>
      <c r="C21" s="146" t="s">
        <v>351</v>
      </c>
      <c r="E21" s="34" t="s">
        <v>214</v>
      </c>
      <c r="F21" s="34" t="s">
        <v>374</v>
      </c>
      <c r="J21" s="33">
        <v>0.44791666666666702</v>
      </c>
      <c r="L21" s="378" t="s">
        <v>455</v>
      </c>
    </row>
    <row r="22" spans="1:12">
      <c r="A22" s="20">
        <v>21</v>
      </c>
      <c r="B22" s="378" t="s">
        <v>376</v>
      </c>
      <c r="C22" s="34" t="s">
        <v>276</v>
      </c>
      <c r="E22" s="34" t="s">
        <v>489</v>
      </c>
      <c r="F22" s="34" t="s">
        <v>374</v>
      </c>
      <c r="J22" s="33">
        <v>0.45833333333333398</v>
      </c>
      <c r="L22" s="378" t="s">
        <v>456</v>
      </c>
    </row>
    <row r="23" spans="1:12">
      <c r="A23" s="20">
        <v>22</v>
      </c>
      <c r="B23" s="378" t="s">
        <v>376</v>
      </c>
      <c r="C23" s="34" t="s">
        <v>352</v>
      </c>
      <c r="E23" s="34" t="s">
        <v>371</v>
      </c>
      <c r="F23" s="34" t="s">
        <v>374</v>
      </c>
      <c r="J23" s="33">
        <v>0.46875</v>
      </c>
      <c r="L23" s="378" t="s">
        <v>457</v>
      </c>
    </row>
    <row r="24" spans="1:12">
      <c r="A24" s="20">
        <v>23</v>
      </c>
      <c r="B24" s="385" t="s">
        <v>376</v>
      </c>
      <c r="C24" s="386" t="s">
        <v>530</v>
      </c>
      <c r="E24" s="34" t="s">
        <v>260</v>
      </c>
      <c r="J24" s="33">
        <v>0.47916666666666702</v>
      </c>
      <c r="L24" s="378" t="s">
        <v>458</v>
      </c>
    </row>
    <row r="25" spans="1:12">
      <c r="A25" s="20">
        <v>24</v>
      </c>
      <c r="B25" s="378" t="s">
        <v>429</v>
      </c>
      <c r="C25" s="34" t="s">
        <v>401</v>
      </c>
      <c r="D25" s="79"/>
      <c r="J25" s="33">
        <v>0.48958333333333398</v>
      </c>
      <c r="L25" s="378" t="s">
        <v>459</v>
      </c>
    </row>
    <row r="26" spans="1:12">
      <c r="A26" s="20">
        <v>25</v>
      </c>
      <c r="B26" s="378" t="s">
        <v>429</v>
      </c>
      <c r="C26" s="384" t="s">
        <v>531</v>
      </c>
      <c r="J26" s="33">
        <v>0.5</v>
      </c>
      <c r="L26" s="378" t="s">
        <v>460</v>
      </c>
    </row>
    <row r="27" spans="1:12">
      <c r="A27" s="20">
        <v>26</v>
      </c>
      <c r="B27" s="378" t="s">
        <v>429</v>
      </c>
      <c r="C27" s="386" t="s">
        <v>224</v>
      </c>
      <c r="J27" s="33">
        <v>0.51041666666666696</v>
      </c>
      <c r="L27" s="378" t="s">
        <v>461</v>
      </c>
    </row>
    <row r="28" spans="1:12">
      <c r="A28" s="20">
        <v>27</v>
      </c>
      <c r="B28" s="378" t="s">
        <v>429</v>
      </c>
      <c r="C28" s="34" t="s">
        <v>277</v>
      </c>
      <c r="D28" s="378" t="s">
        <v>260</v>
      </c>
      <c r="J28" s="33">
        <v>0.52083333333333404</v>
      </c>
      <c r="L28" s="378" t="s">
        <v>462</v>
      </c>
    </row>
    <row r="29" spans="1:12">
      <c r="A29" s="20">
        <v>28</v>
      </c>
      <c r="B29" s="378" t="s">
        <v>431</v>
      </c>
      <c r="C29" s="146" t="s">
        <v>278</v>
      </c>
      <c r="J29" s="33">
        <v>0.53125</v>
      </c>
      <c r="L29" s="378" t="s">
        <v>463</v>
      </c>
    </row>
    <row r="30" spans="1:12">
      <c r="A30" s="20">
        <v>29</v>
      </c>
      <c r="B30" s="378" t="s">
        <v>432</v>
      </c>
      <c r="C30" s="146" t="s">
        <v>353</v>
      </c>
      <c r="J30" s="33">
        <v>0.54166666666666696</v>
      </c>
      <c r="L30" s="385" t="s">
        <v>555</v>
      </c>
    </row>
    <row r="31" spans="1:12">
      <c r="A31" s="20">
        <v>30</v>
      </c>
      <c r="B31" s="378" t="s">
        <v>376</v>
      </c>
      <c r="C31" s="386" t="s">
        <v>532</v>
      </c>
      <c r="J31" s="33">
        <v>0.55208333333333404</v>
      </c>
      <c r="L31" s="378" t="s">
        <v>340</v>
      </c>
    </row>
    <row r="32" spans="1:12">
      <c r="A32" s="20">
        <v>31</v>
      </c>
      <c r="B32" s="378" t="s">
        <v>429</v>
      </c>
      <c r="C32" s="146" t="s">
        <v>225</v>
      </c>
      <c r="J32" s="33">
        <v>0.562500000000001</v>
      </c>
      <c r="L32" s="387" t="s">
        <v>556</v>
      </c>
    </row>
    <row r="33" spans="1:12">
      <c r="A33" s="20">
        <v>32</v>
      </c>
      <c r="B33" s="378" t="s">
        <v>429</v>
      </c>
      <c r="C33" s="146" t="s">
        <v>279</v>
      </c>
      <c r="J33" s="33">
        <v>0.57291666666666696</v>
      </c>
      <c r="L33" s="378" t="s">
        <v>464</v>
      </c>
    </row>
    <row r="34" spans="1:12">
      <c r="A34" s="20">
        <v>33</v>
      </c>
      <c r="B34" s="378" t="s">
        <v>429</v>
      </c>
      <c r="C34" s="146" t="s">
        <v>280</v>
      </c>
      <c r="J34" s="33">
        <v>0.58333333333333404</v>
      </c>
      <c r="L34" s="378" t="s">
        <v>465</v>
      </c>
    </row>
    <row r="35" spans="1:12">
      <c r="A35" s="20">
        <v>34</v>
      </c>
      <c r="B35" s="378" t="s">
        <v>429</v>
      </c>
      <c r="C35" s="146" t="s">
        <v>226</v>
      </c>
      <c r="J35" s="33">
        <v>0.593750000000001</v>
      </c>
      <c r="L35" s="378" t="s">
        <v>466</v>
      </c>
    </row>
    <row r="36" spans="1:12">
      <c r="A36" s="20">
        <v>35</v>
      </c>
      <c r="B36" s="378" t="s">
        <v>376</v>
      </c>
      <c r="C36" s="34" t="s">
        <v>354</v>
      </c>
      <c r="J36" s="33">
        <v>0.60416666666666696</v>
      </c>
      <c r="L36" s="378" t="s">
        <v>467</v>
      </c>
    </row>
    <row r="37" spans="1:12">
      <c r="A37" s="20">
        <v>36</v>
      </c>
      <c r="B37" s="378" t="s">
        <v>376</v>
      </c>
      <c r="C37" s="384" t="s">
        <v>533</v>
      </c>
      <c r="J37" s="33">
        <v>0.61458333333333404</v>
      </c>
      <c r="L37" s="378" t="s">
        <v>468</v>
      </c>
    </row>
    <row r="38" spans="1:12">
      <c r="A38" s="20">
        <v>37</v>
      </c>
      <c r="B38" s="378" t="s">
        <v>376</v>
      </c>
      <c r="C38" s="34" t="s">
        <v>227</v>
      </c>
      <c r="J38" s="33">
        <v>0.625000000000001</v>
      </c>
      <c r="L38" s="378" t="s">
        <v>469</v>
      </c>
    </row>
    <row r="39" spans="1:12">
      <c r="A39" s="20">
        <v>38</v>
      </c>
      <c r="B39" s="378" t="s">
        <v>429</v>
      </c>
      <c r="C39" s="34" t="s">
        <v>228</v>
      </c>
      <c r="J39" s="33">
        <v>0.63541666666666696</v>
      </c>
      <c r="L39" s="378" t="s">
        <v>470</v>
      </c>
    </row>
    <row r="40" spans="1:12">
      <c r="A40" s="20">
        <v>39</v>
      </c>
      <c r="B40" s="378" t="s">
        <v>429</v>
      </c>
      <c r="C40" s="34" t="s">
        <v>355</v>
      </c>
      <c r="J40" s="33">
        <v>0.64583333333333404</v>
      </c>
      <c r="L40" s="378" t="s">
        <v>471</v>
      </c>
    </row>
    <row r="41" spans="1:12">
      <c r="A41" s="20">
        <v>40</v>
      </c>
      <c r="B41" s="378" t="s">
        <v>429</v>
      </c>
      <c r="C41" s="34" t="s">
        <v>281</v>
      </c>
      <c r="J41" s="33">
        <v>0.656250000000001</v>
      </c>
      <c r="L41" s="378" t="s">
        <v>472</v>
      </c>
    </row>
    <row r="42" spans="1:12">
      <c r="A42" s="20">
        <v>41</v>
      </c>
      <c r="B42" s="378" t="s">
        <v>376</v>
      </c>
      <c r="C42" s="34" t="s">
        <v>402</v>
      </c>
      <c r="J42" s="33">
        <v>0.66666666666666696</v>
      </c>
      <c r="L42" s="378" t="s">
        <v>473</v>
      </c>
    </row>
    <row r="43" spans="1:12">
      <c r="A43" s="20">
        <v>42</v>
      </c>
      <c r="B43" s="378" t="s">
        <v>376</v>
      </c>
      <c r="C43" s="34" t="s">
        <v>282</v>
      </c>
      <c r="J43" s="33">
        <v>0.67708333333333404</v>
      </c>
      <c r="L43" s="378" t="s">
        <v>474</v>
      </c>
    </row>
    <row r="44" spans="1:12">
      <c r="A44" s="20">
        <v>43</v>
      </c>
      <c r="B44" s="378" t="s">
        <v>429</v>
      </c>
      <c r="C44" s="34" t="s">
        <v>229</v>
      </c>
      <c r="J44" s="33">
        <v>0.687500000000001</v>
      </c>
      <c r="L44" s="378" t="s">
        <v>475</v>
      </c>
    </row>
    <row r="45" spans="1:12">
      <c r="A45" s="20">
        <v>44</v>
      </c>
      <c r="B45" s="378" t="s">
        <v>376</v>
      </c>
      <c r="C45" s="146" t="s">
        <v>356</v>
      </c>
      <c r="J45" s="33">
        <v>0.69791666666666696</v>
      </c>
      <c r="L45" s="378" t="s">
        <v>476</v>
      </c>
    </row>
    <row r="46" spans="1:12">
      <c r="A46" s="20">
        <v>45</v>
      </c>
      <c r="B46" s="378" t="s">
        <v>376</v>
      </c>
      <c r="C46" s="146" t="s">
        <v>357</v>
      </c>
      <c r="J46" s="33">
        <v>0.70833333333333404</v>
      </c>
      <c r="L46" s="378" t="s">
        <v>477</v>
      </c>
    </row>
    <row r="47" spans="1:12">
      <c r="A47" s="20">
        <v>46</v>
      </c>
      <c r="B47" s="378" t="s">
        <v>376</v>
      </c>
      <c r="C47" s="34" t="s">
        <v>230</v>
      </c>
      <c r="J47" s="33">
        <v>0.718750000000001</v>
      </c>
      <c r="L47" s="378" t="s">
        <v>478</v>
      </c>
    </row>
    <row r="48" spans="1:12">
      <c r="A48" s="20">
        <v>47</v>
      </c>
      <c r="B48" s="378" t="s">
        <v>376</v>
      </c>
      <c r="C48" s="34" t="s">
        <v>403</v>
      </c>
      <c r="J48" s="33">
        <v>0.72916666666666796</v>
      </c>
      <c r="L48" s="378" t="s">
        <v>479</v>
      </c>
    </row>
    <row r="49" spans="1:12">
      <c r="A49" s="20">
        <v>48</v>
      </c>
      <c r="B49" s="378" t="s">
        <v>433</v>
      </c>
      <c r="C49" s="34" t="s">
        <v>404</v>
      </c>
      <c r="J49" s="33">
        <v>0.73958333333333404</v>
      </c>
      <c r="L49" s="378" t="s">
        <v>480</v>
      </c>
    </row>
    <row r="50" spans="1:12">
      <c r="A50" s="20">
        <v>49</v>
      </c>
      <c r="B50" s="378" t="s">
        <v>434</v>
      </c>
      <c r="C50" s="386" t="s">
        <v>534</v>
      </c>
      <c r="J50" s="33">
        <v>0.750000000000001</v>
      </c>
      <c r="L50" s="378" t="s">
        <v>481</v>
      </c>
    </row>
    <row r="51" spans="1:12">
      <c r="A51" s="20">
        <v>50</v>
      </c>
      <c r="B51" s="378" t="s">
        <v>376</v>
      </c>
      <c r="C51" s="34" t="s">
        <v>405</v>
      </c>
      <c r="J51" s="33">
        <v>0.76041666666666796</v>
      </c>
      <c r="L51" s="378" t="s">
        <v>482</v>
      </c>
    </row>
    <row r="52" spans="1:12">
      <c r="A52" s="20">
        <v>51</v>
      </c>
      <c r="B52" s="378" t="s">
        <v>429</v>
      </c>
      <c r="C52" s="34" t="s">
        <v>406</v>
      </c>
      <c r="J52" s="33">
        <v>0.77083333333333404</v>
      </c>
      <c r="L52" s="378" t="s">
        <v>483</v>
      </c>
    </row>
    <row r="53" spans="1:12">
      <c r="A53" s="20">
        <v>52</v>
      </c>
      <c r="B53" s="378" t="s">
        <v>376</v>
      </c>
      <c r="C53" s="34" t="s">
        <v>407</v>
      </c>
      <c r="J53" s="33">
        <v>0.781250000000001</v>
      </c>
      <c r="L53" s="387" t="s">
        <v>260</v>
      </c>
    </row>
    <row r="54" spans="1:12">
      <c r="A54" s="20">
        <v>53</v>
      </c>
      <c r="B54" s="378" t="s">
        <v>376</v>
      </c>
      <c r="C54" s="34" t="s">
        <v>408</v>
      </c>
      <c r="J54" s="33">
        <v>0.79166666666666796</v>
      </c>
    </row>
    <row r="55" spans="1:12">
      <c r="A55" s="20">
        <v>54</v>
      </c>
      <c r="B55" s="378" t="s">
        <v>429</v>
      </c>
      <c r="C55" s="146" t="s">
        <v>231</v>
      </c>
      <c r="J55" s="33">
        <v>0.80208333333333404</v>
      </c>
    </row>
    <row r="56" spans="1:12">
      <c r="A56" s="20">
        <v>55</v>
      </c>
      <c r="B56" s="378" t="s">
        <v>429</v>
      </c>
      <c r="C56" s="146" t="s">
        <v>232</v>
      </c>
      <c r="J56" s="33">
        <v>0.812500000000001</v>
      </c>
    </row>
    <row r="57" spans="1:12">
      <c r="A57" s="20">
        <v>56</v>
      </c>
      <c r="B57" s="378" t="s">
        <v>429</v>
      </c>
      <c r="C57" s="34" t="s">
        <v>358</v>
      </c>
      <c r="J57" s="33">
        <v>0.82291666666666796</v>
      </c>
    </row>
    <row r="58" spans="1:12">
      <c r="A58" s="20">
        <v>57</v>
      </c>
      <c r="B58" s="378" t="s">
        <v>429</v>
      </c>
      <c r="C58" s="34" t="s">
        <v>409</v>
      </c>
      <c r="J58" s="33">
        <v>0.83333333333333404</v>
      </c>
    </row>
    <row r="59" spans="1:12">
      <c r="A59" s="20">
        <v>58</v>
      </c>
      <c r="B59" s="378" t="s">
        <v>429</v>
      </c>
      <c r="C59" s="146" t="s">
        <v>233</v>
      </c>
      <c r="J59" s="33">
        <v>0.843750000000001</v>
      </c>
    </row>
    <row r="60" spans="1:12">
      <c r="A60" s="20">
        <v>59</v>
      </c>
      <c r="B60" s="378" t="s">
        <v>429</v>
      </c>
      <c r="C60" s="34" t="s">
        <v>234</v>
      </c>
      <c r="J60" s="33">
        <v>0.85416666666666796</v>
      </c>
    </row>
    <row r="61" spans="1:12">
      <c r="A61" s="20">
        <v>60</v>
      </c>
      <c r="B61" s="378" t="s">
        <v>429</v>
      </c>
      <c r="C61" s="146" t="s">
        <v>410</v>
      </c>
      <c r="J61" s="33">
        <v>0.86458333333333404</v>
      </c>
    </row>
    <row r="62" spans="1:12">
      <c r="A62" s="20">
        <v>61</v>
      </c>
      <c r="B62" s="378" t="s">
        <v>429</v>
      </c>
      <c r="C62" s="34" t="s">
        <v>235</v>
      </c>
      <c r="J62" s="33">
        <v>0.875000000000001</v>
      </c>
    </row>
    <row r="63" spans="1:12">
      <c r="A63" s="20">
        <v>62</v>
      </c>
      <c r="B63" s="378" t="s">
        <v>429</v>
      </c>
      <c r="C63" s="34" t="s">
        <v>236</v>
      </c>
      <c r="J63" s="33">
        <v>0.88541666666666796</v>
      </c>
    </row>
    <row r="64" spans="1:12">
      <c r="A64" s="20">
        <v>63</v>
      </c>
      <c r="B64" s="378" t="s">
        <v>429</v>
      </c>
      <c r="C64" s="34" t="s">
        <v>283</v>
      </c>
      <c r="J64" s="33">
        <v>0.89583333333333404</v>
      </c>
    </row>
    <row r="65" spans="1:10">
      <c r="A65" s="20">
        <v>64</v>
      </c>
      <c r="B65" s="378" t="s">
        <v>429</v>
      </c>
      <c r="C65" s="34" t="s">
        <v>284</v>
      </c>
      <c r="J65" s="33">
        <v>0.906250000000001</v>
      </c>
    </row>
    <row r="66" spans="1:10">
      <c r="A66" s="20">
        <v>65</v>
      </c>
      <c r="B66" s="378" t="s">
        <v>429</v>
      </c>
      <c r="C66" s="34" t="s">
        <v>237</v>
      </c>
      <c r="J66" s="33">
        <v>0.91666666666666796</v>
      </c>
    </row>
    <row r="67" spans="1:10">
      <c r="A67" s="20">
        <v>66</v>
      </c>
      <c r="B67" s="378" t="s">
        <v>429</v>
      </c>
      <c r="C67" s="384" t="s">
        <v>535</v>
      </c>
      <c r="J67" s="33">
        <v>0.92708333333333504</v>
      </c>
    </row>
    <row r="68" spans="1:10">
      <c r="A68" s="20">
        <v>67</v>
      </c>
      <c r="B68" s="378" t="s">
        <v>429</v>
      </c>
      <c r="C68" s="34" t="s">
        <v>285</v>
      </c>
      <c r="J68" s="33">
        <v>0.937500000000001</v>
      </c>
    </row>
    <row r="69" spans="1:10">
      <c r="A69" s="20">
        <v>68</v>
      </c>
      <c r="B69" s="378" t="s">
        <v>429</v>
      </c>
      <c r="C69" s="34" t="s">
        <v>286</v>
      </c>
      <c r="J69" s="33">
        <v>0.94791666666666796</v>
      </c>
    </row>
    <row r="70" spans="1:10">
      <c r="A70" s="20">
        <v>69</v>
      </c>
      <c r="B70" s="378" t="s">
        <v>429</v>
      </c>
      <c r="C70" s="79" t="s">
        <v>359</v>
      </c>
      <c r="J70" s="33">
        <v>0.95833333333333504</v>
      </c>
    </row>
    <row r="71" spans="1:10">
      <c r="A71" s="20">
        <v>70</v>
      </c>
      <c r="B71" s="378" t="s">
        <v>429</v>
      </c>
      <c r="C71" s="34" t="s">
        <v>411</v>
      </c>
      <c r="J71" s="33">
        <v>0.968750000000001</v>
      </c>
    </row>
    <row r="72" spans="1:10">
      <c r="A72" s="20">
        <v>71</v>
      </c>
      <c r="B72" s="387" t="s">
        <v>376</v>
      </c>
      <c r="C72" s="384" t="s">
        <v>536</v>
      </c>
      <c r="J72" s="33">
        <v>0.97916666666666796</v>
      </c>
    </row>
    <row r="73" spans="1:10">
      <c r="A73" s="20">
        <v>72</v>
      </c>
      <c r="B73" s="378" t="s">
        <v>429</v>
      </c>
      <c r="C73" s="34" t="s">
        <v>238</v>
      </c>
      <c r="J73" s="33">
        <v>0.98958333333333504</v>
      </c>
    </row>
    <row r="74" spans="1:10">
      <c r="A74" s="20">
        <v>73</v>
      </c>
      <c r="B74" s="385" t="s">
        <v>376</v>
      </c>
      <c r="C74" s="384" t="s">
        <v>537</v>
      </c>
      <c r="J74" s="33">
        <v>1</v>
      </c>
    </row>
    <row r="75" spans="1:10">
      <c r="A75" s="20">
        <v>74</v>
      </c>
      <c r="B75" s="385" t="s">
        <v>376</v>
      </c>
      <c r="C75" s="384" t="s">
        <v>538</v>
      </c>
    </row>
    <row r="76" spans="1:10">
      <c r="A76" s="20">
        <v>75</v>
      </c>
      <c r="B76" s="385" t="s">
        <v>376</v>
      </c>
      <c r="C76" s="384" t="s">
        <v>539</v>
      </c>
    </row>
    <row r="77" spans="1:10">
      <c r="A77" s="20">
        <v>76</v>
      </c>
      <c r="B77" s="385" t="s">
        <v>376</v>
      </c>
      <c r="C77" s="384" t="s">
        <v>540</v>
      </c>
    </row>
    <row r="78" spans="1:10">
      <c r="A78" s="20">
        <v>77</v>
      </c>
      <c r="B78" s="378" t="s">
        <v>376</v>
      </c>
      <c r="C78" s="34" t="s">
        <v>239</v>
      </c>
    </row>
    <row r="79" spans="1:10">
      <c r="A79" s="20">
        <v>78</v>
      </c>
      <c r="B79" s="387" t="s">
        <v>376</v>
      </c>
      <c r="C79" s="384" t="s">
        <v>541</v>
      </c>
    </row>
    <row r="80" spans="1:10">
      <c r="A80" s="20">
        <v>79</v>
      </c>
      <c r="B80" s="378" t="s">
        <v>376</v>
      </c>
      <c r="C80" s="34" t="s">
        <v>360</v>
      </c>
    </row>
    <row r="81" spans="1:3">
      <c r="A81" s="20">
        <v>80</v>
      </c>
      <c r="B81" s="378" t="s">
        <v>376</v>
      </c>
      <c r="C81" s="34" t="s">
        <v>287</v>
      </c>
    </row>
    <row r="82" spans="1:3">
      <c r="A82" s="20">
        <v>81</v>
      </c>
      <c r="B82" s="378" t="s">
        <v>376</v>
      </c>
      <c r="C82" s="384" t="s">
        <v>542</v>
      </c>
    </row>
    <row r="83" spans="1:3">
      <c r="A83" s="20">
        <v>82</v>
      </c>
      <c r="B83" s="378" t="s">
        <v>376</v>
      </c>
      <c r="C83" s="34" t="s">
        <v>361</v>
      </c>
    </row>
    <row r="84" spans="1:3">
      <c r="A84" s="20">
        <v>83</v>
      </c>
      <c r="B84" s="378" t="s">
        <v>376</v>
      </c>
      <c r="C84" s="34" t="s">
        <v>288</v>
      </c>
    </row>
    <row r="85" spans="1:3">
      <c r="A85" s="20">
        <v>84</v>
      </c>
      <c r="B85" s="378" t="s">
        <v>376</v>
      </c>
      <c r="C85" s="79" t="s">
        <v>240</v>
      </c>
    </row>
    <row r="86" spans="1:3">
      <c r="A86" s="20">
        <v>85</v>
      </c>
      <c r="B86" s="378" t="s">
        <v>376</v>
      </c>
      <c r="C86" s="384" t="s">
        <v>543</v>
      </c>
    </row>
    <row r="87" spans="1:3">
      <c r="A87" s="20">
        <v>86</v>
      </c>
      <c r="B87" s="378" t="s">
        <v>429</v>
      </c>
      <c r="C87" s="79" t="s">
        <v>289</v>
      </c>
    </row>
    <row r="88" spans="1:3">
      <c r="A88" s="20">
        <v>87</v>
      </c>
      <c r="B88" s="378" t="s">
        <v>429</v>
      </c>
      <c r="C88" s="34" t="s">
        <v>290</v>
      </c>
    </row>
    <row r="89" spans="1:3">
      <c r="A89" s="20">
        <v>88</v>
      </c>
      <c r="B89" s="378" t="s">
        <v>429</v>
      </c>
      <c r="C89" s="34" t="s">
        <v>241</v>
      </c>
    </row>
    <row r="90" spans="1:3">
      <c r="A90" s="20">
        <v>89</v>
      </c>
      <c r="B90" s="378" t="s">
        <v>429</v>
      </c>
      <c r="C90" s="79" t="s">
        <v>291</v>
      </c>
    </row>
    <row r="91" spans="1:3">
      <c r="A91" s="20">
        <v>90</v>
      </c>
      <c r="B91" s="378" t="s">
        <v>375</v>
      </c>
      <c r="C91" s="34" t="s">
        <v>362</v>
      </c>
    </row>
    <row r="92" spans="1:3">
      <c r="A92" s="20">
        <v>91</v>
      </c>
      <c r="B92" s="378" t="s">
        <v>429</v>
      </c>
      <c r="C92" s="384" t="s">
        <v>544</v>
      </c>
    </row>
    <row r="93" spans="1:3">
      <c r="A93" s="20">
        <v>92</v>
      </c>
      <c r="B93" s="378" t="s">
        <v>376</v>
      </c>
      <c r="C93" s="384" t="s">
        <v>545</v>
      </c>
    </row>
    <row r="94" spans="1:3">
      <c r="A94" s="20">
        <v>93</v>
      </c>
      <c r="B94" s="378" t="s">
        <v>429</v>
      </c>
      <c r="C94" s="34" t="s">
        <v>242</v>
      </c>
    </row>
    <row r="95" spans="1:3">
      <c r="A95" s="20">
        <v>94</v>
      </c>
      <c r="B95" s="378" t="s">
        <v>429</v>
      </c>
      <c r="C95" s="34" t="s">
        <v>363</v>
      </c>
    </row>
    <row r="96" spans="1:3">
      <c r="A96" s="20">
        <v>95</v>
      </c>
      <c r="B96" s="378" t="s">
        <v>429</v>
      </c>
      <c r="C96" s="73" t="s">
        <v>364</v>
      </c>
    </row>
    <row r="97" spans="1:3">
      <c r="A97" s="20">
        <v>96</v>
      </c>
      <c r="B97" s="378" t="s">
        <v>429</v>
      </c>
      <c r="C97" s="34" t="s">
        <v>365</v>
      </c>
    </row>
    <row r="98" spans="1:3">
      <c r="A98" s="20">
        <v>97</v>
      </c>
      <c r="B98" s="378" t="s">
        <v>429</v>
      </c>
      <c r="C98" s="34" t="s">
        <v>292</v>
      </c>
    </row>
    <row r="99" spans="1:3">
      <c r="A99" s="20">
        <v>98</v>
      </c>
      <c r="B99" s="378" t="s">
        <v>375</v>
      </c>
      <c r="C99" s="34" t="s">
        <v>412</v>
      </c>
    </row>
    <row r="100" spans="1:3">
      <c r="A100" s="20">
        <v>99</v>
      </c>
      <c r="B100" s="378" t="s">
        <v>375</v>
      </c>
      <c r="C100" s="34" t="s">
        <v>413</v>
      </c>
    </row>
    <row r="101" spans="1:3">
      <c r="A101" s="20">
        <v>100</v>
      </c>
      <c r="B101" s="387" t="s">
        <v>376</v>
      </c>
      <c r="C101" s="384" t="s">
        <v>546</v>
      </c>
    </row>
    <row r="102" spans="1:3">
      <c r="A102" s="20">
        <v>101</v>
      </c>
      <c r="B102" s="378" t="s">
        <v>376</v>
      </c>
      <c r="C102" s="34" t="s">
        <v>340</v>
      </c>
    </row>
    <row r="103" spans="1:3">
      <c r="A103" s="20">
        <v>102</v>
      </c>
      <c r="B103" s="387" t="s">
        <v>376</v>
      </c>
      <c r="C103" s="384" t="s">
        <v>547</v>
      </c>
    </row>
    <row r="104" spans="1:3">
      <c r="A104" s="20">
        <v>103</v>
      </c>
      <c r="B104" s="378" t="s">
        <v>376</v>
      </c>
      <c r="C104" s="34" t="s">
        <v>414</v>
      </c>
    </row>
    <row r="105" spans="1:3">
      <c r="A105" s="20">
        <v>104</v>
      </c>
      <c r="B105" s="387" t="s">
        <v>376</v>
      </c>
      <c r="C105" s="384" t="s">
        <v>548</v>
      </c>
    </row>
    <row r="106" spans="1:3">
      <c r="A106" s="20">
        <v>105</v>
      </c>
      <c r="B106" s="378" t="s">
        <v>375</v>
      </c>
      <c r="C106" s="34" t="s">
        <v>341</v>
      </c>
    </row>
    <row r="107" spans="1:3">
      <c r="A107" s="20">
        <v>106</v>
      </c>
      <c r="B107" s="378" t="s">
        <v>376</v>
      </c>
      <c r="C107" s="34" t="s">
        <v>415</v>
      </c>
    </row>
    <row r="108" spans="1:3">
      <c r="A108" s="20">
        <v>107</v>
      </c>
      <c r="B108" s="378" t="s">
        <v>375</v>
      </c>
      <c r="C108" s="34" t="s">
        <v>416</v>
      </c>
    </row>
    <row r="109" spans="1:3">
      <c r="A109" s="20">
        <v>108</v>
      </c>
      <c r="B109" s="378" t="s">
        <v>376</v>
      </c>
      <c r="C109" s="34" t="s">
        <v>417</v>
      </c>
    </row>
    <row r="110" spans="1:3">
      <c r="A110" s="20">
        <v>109</v>
      </c>
      <c r="B110" s="378" t="s">
        <v>375</v>
      </c>
      <c r="C110" s="34" t="s">
        <v>418</v>
      </c>
    </row>
    <row r="111" spans="1:3">
      <c r="A111" s="20">
        <v>110</v>
      </c>
      <c r="B111" s="378" t="s">
        <v>375</v>
      </c>
      <c r="C111" s="34" t="s">
        <v>419</v>
      </c>
    </row>
    <row r="112" spans="1:3">
      <c r="A112" s="20">
        <v>111</v>
      </c>
      <c r="B112" s="378" t="s">
        <v>376</v>
      </c>
      <c r="C112" s="34" t="s">
        <v>420</v>
      </c>
    </row>
    <row r="113" spans="1:3">
      <c r="A113" s="20">
        <v>112</v>
      </c>
      <c r="B113" s="378" t="s">
        <v>376</v>
      </c>
      <c r="C113" s="34" t="s">
        <v>421</v>
      </c>
    </row>
    <row r="114" spans="1:3">
      <c r="A114" s="20">
        <v>113</v>
      </c>
      <c r="B114" s="378" t="s">
        <v>429</v>
      </c>
      <c r="C114" s="34" t="s">
        <v>342</v>
      </c>
    </row>
    <row r="115" spans="1:3">
      <c r="A115" s="20">
        <v>114</v>
      </c>
      <c r="B115" s="378" t="s">
        <v>376</v>
      </c>
      <c r="C115" s="34" t="s">
        <v>422</v>
      </c>
    </row>
    <row r="116" spans="1:3">
      <c r="A116" s="20">
        <v>115</v>
      </c>
      <c r="B116" s="378" t="s">
        <v>376</v>
      </c>
      <c r="C116" s="34" t="s">
        <v>243</v>
      </c>
    </row>
    <row r="117" spans="1:3">
      <c r="A117" s="20">
        <v>116</v>
      </c>
      <c r="B117" s="387" t="s">
        <v>376</v>
      </c>
      <c r="C117" s="384" t="s">
        <v>549</v>
      </c>
    </row>
    <row r="118" spans="1:3">
      <c r="A118" s="20">
        <v>117</v>
      </c>
      <c r="B118" s="378" t="s">
        <v>429</v>
      </c>
      <c r="C118" s="34" t="s">
        <v>244</v>
      </c>
    </row>
    <row r="119" spans="1:3">
      <c r="A119" s="20">
        <v>118</v>
      </c>
      <c r="B119" s="378" t="s">
        <v>376</v>
      </c>
      <c r="C119" s="34" t="s">
        <v>245</v>
      </c>
    </row>
    <row r="120" spans="1:3">
      <c r="A120" s="20">
        <v>119</v>
      </c>
      <c r="B120" s="378" t="s">
        <v>429</v>
      </c>
      <c r="C120" s="34" t="s">
        <v>246</v>
      </c>
    </row>
    <row r="121" spans="1:3">
      <c r="A121" s="20">
        <v>120</v>
      </c>
      <c r="B121" s="378" t="s">
        <v>376</v>
      </c>
      <c r="C121" s="34" t="s">
        <v>366</v>
      </c>
    </row>
    <row r="122" spans="1:3">
      <c r="A122" s="20">
        <v>121</v>
      </c>
      <c r="B122" s="378" t="s">
        <v>376</v>
      </c>
      <c r="C122" s="34" t="s">
        <v>247</v>
      </c>
    </row>
    <row r="123" spans="1:3">
      <c r="A123" s="20">
        <v>122</v>
      </c>
      <c r="B123" s="378" t="s">
        <v>376</v>
      </c>
      <c r="C123" s="34" t="s">
        <v>248</v>
      </c>
    </row>
    <row r="124" spans="1:3">
      <c r="A124" s="20">
        <v>123</v>
      </c>
      <c r="B124" s="378" t="s">
        <v>376</v>
      </c>
      <c r="C124" s="34" t="s">
        <v>293</v>
      </c>
    </row>
    <row r="125" spans="1:3">
      <c r="A125" s="20">
        <v>124</v>
      </c>
      <c r="B125" s="378" t="s">
        <v>429</v>
      </c>
      <c r="C125" s="34" t="s">
        <v>249</v>
      </c>
    </row>
    <row r="126" spans="1:3">
      <c r="A126" s="20">
        <v>125</v>
      </c>
      <c r="B126" s="378" t="s">
        <v>376</v>
      </c>
      <c r="C126" s="34" t="s">
        <v>423</v>
      </c>
    </row>
    <row r="127" spans="1:3">
      <c r="A127" s="20">
        <v>126</v>
      </c>
      <c r="B127" s="378" t="s">
        <v>429</v>
      </c>
      <c r="C127" s="34" t="s">
        <v>250</v>
      </c>
    </row>
    <row r="128" spans="1:3">
      <c r="A128" s="20">
        <v>127</v>
      </c>
      <c r="B128" s="387" t="s">
        <v>376</v>
      </c>
      <c r="C128" s="384" t="s">
        <v>550</v>
      </c>
    </row>
    <row r="129" spans="1:3">
      <c r="A129" s="20">
        <v>128</v>
      </c>
      <c r="B129" s="378" t="s">
        <v>376</v>
      </c>
      <c r="C129" s="34" t="s">
        <v>343</v>
      </c>
    </row>
    <row r="130" spans="1:3">
      <c r="A130" s="20">
        <v>129</v>
      </c>
      <c r="B130" s="378" t="s">
        <v>429</v>
      </c>
      <c r="C130" s="34" t="s">
        <v>251</v>
      </c>
    </row>
    <row r="131" spans="1:3">
      <c r="A131" s="20">
        <v>130</v>
      </c>
      <c r="B131" s="378" t="s">
        <v>429</v>
      </c>
      <c r="C131" s="34" t="s">
        <v>252</v>
      </c>
    </row>
    <row r="132" spans="1:3">
      <c r="A132" s="20">
        <v>131</v>
      </c>
      <c r="B132" s="378" t="s">
        <v>429</v>
      </c>
      <c r="C132" s="34" t="s">
        <v>253</v>
      </c>
    </row>
    <row r="133" spans="1:3">
      <c r="A133" s="20">
        <v>132</v>
      </c>
      <c r="B133" s="378" t="s">
        <v>429</v>
      </c>
      <c r="C133" s="34" t="s">
        <v>294</v>
      </c>
    </row>
    <row r="134" spans="1:3">
      <c r="A134" s="20">
        <v>133</v>
      </c>
      <c r="B134" s="378" t="s">
        <v>376</v>
      </c>
      <c r="C134" s="34" t="s">
        <v>424</v>
      </c>
    </row>
    <row r="135" spans="1:3">
      <c r="A135" s="20">
        <v>134</v>
      </c>
      <c r="B135" s="378" t="s">
        <v>429</v>
      </c>
      <c r="C135" s="34" t="s">
        <v>425</v>
      </c>
    </row>
    <row r="136" spans="1:3">
      <c r="A136" s="20">
        <v>135</v>
      </c>
      <c r="B136" s="378" t="s">
        <v>376</v>
      </c>
      <c r="C136" s="34" t="s">
        <v>254</v>
      </c>
    </row>
    <row r="137" spans="1:3">
      <c r="A137" s="20">
        <v>136</v>
      </c>
      <c r="B137" s="378" t="s">
        <v>376</v>
      </c>
      <c r="C137" s="34" t="s">
        <v>295</v>
      </c>
    </row>
    <row r="138" spans="1:3">
      <c r="A138" s="20">
        <v>137</v>
      </c>
      <c r="B138" s="378" t="s">
        <v>429</v>
      </c>
      <c r="C138" s="34" t="s">
        <v>255</v>
      </c>
    </row>
    <row r="139" spans="1:3">
      <c r="A139" s="20">
        <v>138</v>
      </c>
      <c r="B139" s="378" t="s">
        <v>376</v>
      </c>
      <c r="C139" s="34" t="s">
        <v>256</v>
      </c>
    </row>
    <row r="140" spans="1:3">
      <c r="A140" s="20">
        <v>139</v>
      </c>
      <c r="B140" s="378" t="s">
        <v>376</v>
      </c>
      <c r="C140" s="34" t="s">
        <v>257</v>
      </c>
    </row>
    <row r="141" spans="1:3">
      <c r="A141" s="20">
        <v>140</v>
      </c>
      <c r="B141" s="378" t="s">
        <v>376</v>
      </c>
      <c r="C141" s="34" t="s">
        <v>296</v>
      </c>
    </row>
    <row r="142" spans="1:3">
      <c r="A142" s="20">
        <v>141</v>
      </c>
      <c r="B142" s="378" t="s">
        <v>376</v>
      </c>
      <c r="C142" s="34" t="s">
        <v>344</v>
      </c>
    </row>
    <row r="143" spans="1:3">
      <c r="A143" s="20">
        <v>142</v>
      </c>
      <c r="B143" s="378" t="s">
        <v>376</v>
      </c>
      <c r="C143" s="34" t="s">
        <v>426</v>
      </c>
    </row>
    <row r="144" spans="1:3">
      <c r="A144" s="20">
        <v>143</v>
      </c>
      <c r="B144" s="378" t="s">
        <v>376</v>
      </c>
      <c r="C144" s="34" t="s">
        <v>367</v>
      </c>
    </row>
    <row r="145" spans="1:3">
      <c r="A145" s="20">
        <v>144</v>
      </c>
      <c r="B145" s="387" t="s">
        <v>429</v>
      </c>
      <c r="C145" s="384" t="s">
        <v>551</v>
      </c>
    </row>
    <row r="146" spans="1:3">
      <c r="A146" s="20">
        <v>145</v>
      </c>
      <c r="B146" s="387" t="s">
        <v>429</v>
      </c>
      <c r="C146" s="384" t="s">
        <v>552</v>
      </c>
    </row>
    <row r="147" spans="1:3">
      <c r="A147" s="20">
        <v>146</v>
      </c>
      <c r="B147" s="378" t="s">
        <v>376</v>
      </c>
      <c r="C147" s="34" t="s">
        <v>345</v>
      </c>
    </row>
    <row r="148" spans="1:3">
      <c r="A148" s="20">
        <v>147</v>
      </c>
      <c r="B148" s="378" t="s">
        <v>376</v>
      </c>
      <c r="C148" s="34" t="s">
        <v>427</v>
      </c>
    </row>
    <row r="149" spans="1:3">
      <c r="A149" s="20">
        <v>148</v>
      </c>
      <c r="B149" s="378" t="s">
        <v>376</v>
      </c>
      <c r="C149" s="34" t="s">
        <v>258</v>
      </c>
    </row>
    <row r="150" spans="1:3">
      <c r="A150" s="20">
        <v>149</v>
      </c>
      <c r="B150" s="387" t="s">
        <v>429</v>
      </c>
      <c r="C150" s="384" t="s">
        <v>553</v>
      </c>
    </row>
    <row r="151" spans="1:3">
      <c r="A151" s="20">
        <v>150</v>
      </c>
      <c r="B151" s="378" t="s">
        <v>435</v>
      </c>
      <c r="C151" s="34" t="s">
        <v>428</v>
      </c>
    </row>
    <row r="152" spans="1:3">
      <c r="A152" s="20">
        <v>151</v>
      </c>
      <c r="B152" s="387" t="s">
        <v>376</v>
      </c>
      <c r="C152" s="384" t="s">
        <v>554</v>
      </c>
    </row>
    <row r="153" spans="1:3">
      <c r="A153" s="20">
        <v>152</v>
      </c>
      <c r="B153" s="378" t="s">
        <v>376</v>
      </c>
      <c r="C153" s="34" t="s">
        <v>346</v>
      </c>
    </row>
    <row r="154" spans="1:3">
      <c r="C154" s="34" t="s">
        <v>260</v>
      </c>
    </row>
  </sheetData>
  <sortState xmlns:xlrd2="http://schemas.microsoft.com/office/spreadsheetml/2017/richdata2"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4"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Microsoft Office User</cp:lastModifiedBy>
  <cp:lastPrinted>2017-12-06T09:02:24Z</cp:lastPrinted>
  <dcterms:created xsi:type="dcterms:W3CDTF">2006-06-28T15:36:35Z</dcterms:created>
  <dcterms:modified xsi:type="dcterms:W3CDTF">2021-02-03T02:22:55Z</dcterms:modified>
</cp:coreProperties>
</file>