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8125"/>
  <workbookPr showInkAnnotation="0" checkCompatibility="1" autoCompressPictures="0"/>
  <bookViews>
    <workbookView xWindow="3880" yWindow="600" windowWidth="28520" windowHeight="19720" tabRatio="706" firstSheet="5" activeTab="5"/>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Sports_Floor">Listes!$E$2:$E$20</definedName>
    <definedName name="Tables">Listes!$C$2:$C$129</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I105" i="7" l="1"/>
  <c r="I104" i="7"/>
  <c r="I122" i="7"/>
  <c r="D9" i="11"/>
  <c r="J52" i="7"/>
  <c r="O2" i="17"/>
  <c r="N2" i="17"/>
  <c r="B9" i="11"/>
  <c r="F52" i="7"/>
  <c r="I12" i="17"/>
  <c r="I11" i="17"/>
  <c r="I10" i="17"/>
  <c r="I9" i="17"/>
  <c r="I8" i="17"/>
  <c r="I7" i="17"/>
  <c r="I6" i="17"/>
  <c r="I5" i="17"/>
  <c r="I4" i="17"/>
  <c r="I3" i="17"/>
  <c r="I2" i="17"/>
  <c r="A59" i="11"/>
  <c r="A57" i="11"/>
  <c r="A55" i="11"/>
  <c r="A53" i="11"/>
  <c r="A61" i="11"/>
  <c r="B45" i="11"/>
  <c r="B47" i="11"/>
  <c r="J3" i="17" a="1"/>
  <c r="J3" i="17"/>
  <c r="J4" i="17" a="1"/>
  <c r="J4" i="17"/>
  <c r="J5" i="17" a="1"/>
  <c r="J5" i="17"/>
  <c r="J6" i="17" a="1"/>
  <c r="J6" i="17"/>
  <c r="J7" i="17" a="1"/>
  <c r="J7" i="17"/>
  <c r="J8" i="17" a="1"/>
  <c r="J8" i="17"/>
  <c r="J9" i="17" a="1"/>
  <c r="J9" i="17"/>
  <c r="J10" i="17" a="1"/>
  <c r="J10" i="17"/>
  <c r="J11" i="17" a="1"/>
  <c r="J11" i="17"/>
  <c r="J12" i="17" a="1"/>
  <c r="J12" i="17"/>
  <c r="J2" i="17" a="1"/>
  <c r="J2" i="17"/>
  <c r="N3" i="17"/>
  <c r="O3" i="17"/>
  <c r="N4" i="17"/>
  <c r="G52" i="7"/>
  <c r="O4" i="17"/>
  <c r="I52" i="7"/>
  <c r="N5" i="17"/>
  <c r="O5" i="17"/>
  <c r="N6" i="17"/>
  <c r="O6" i="17"/>
  <c r="N7" i="17"/>
  <c r="O7" i="17"/>
  <c r="N8" i="17"/>
  <c r="O8" i="17"/>
  <c r="N9" i="17"/>
  <c r="O9" i="17"/>
  <c r="N10" i="17"/>
  <c r="O10" i="17"/>
  <c r="N11" i="17"/>
  <c r="O11" i="17"/>
  <c r="N12" i="17"/>
  <c r="O12" i="17"/>
  <c r="O5" i="14"/>
  <c r="K5" i="4"/>
  <c r="A4" i="14"/>
  <c r="D5" i="14"/>
  <c r="D5" i="4"/>
  <c r="B5" i="14"/>
  <c r="B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B19" i="11"/>
  <c r="E33" i="7"/>
  <c r="B17" i="11"/>
  <c r="J211" i="7"/>
  <c r="F54" i="7"/>
  <c r="E54" i="7"/>
  <c r="A63" i="11"/>
  <c r="E49" i="7"/>
  <c r="E48" i="7"/>
  <c r="G49" i="7"/>
  <c r="G48" i="7"/>
  <c r="B41" i="11"/>
  <c r="G65" i="7"/>
  <c r="B31" i="11"/>
  <c r="C7" i="4"/>
  <c r="A4" i="4"/>
  <c r="A1" i="4"/>
  <c r="A1" i="14"/>
  <c r="A2" i="7"/>
  <c r="I164"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B11" i="11"/>
  <c r="B39" i="11"/>
  <c r="G158" i="7"/>
  <c r="G142" i="7"/>
  <c r="E47" i="7"/>
  <c r="E46" i="7"/>
  <c r="E45" i="7"/>
  <c r="I173" i="7"/>
  <c r="J173" i="7"/>
  <c r="G46" i="7"/>
  <c r="E34" i="7"/>
  <c r="B50" i="14"/>
  <c r="F42" i="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4" i="7"/>
  <c r="V3" i="5"/>
  <c r="I73" i="7"/>
  <c r="E32" i="7"/>
  <c r="F27" i="1"/>
  <c r="I27" i="1"/>
  <c r="I25" i="1"/>
  <c r="F25" i="1"/>
  <c r="H19" i="1"/>
  <c r="J27" i="1"/>
  <c r="J25" i="1"/>
  <c r="G27" i="1"/>
  <c r="G25" i="1"/>
  <c r="I19" i="1"/>
  <c r="E22" i="1"/>
  <c r="D22" i="1"/>
  <c r="I20" i="1"/>
  <c r="H20" i="1"/>
  <c r="E44" i="7"/>
  <c r="G47" i="7"/>
  <c r="J74" i="7"/>
  <c r="J73" i="7"/>
  <c r="G45" i="7"/>
  <c r="G44" i="7"/>
  <c r="K12" i="4"/>
  <c r="G12" i="4"/>
  <c r="B29" i="11"/>
  <c r="B27" i="11"/>
  <c r="B42" i="1"/>
  <c r="B25" i="11"/>
  <c r="B23" i="11"/>
  <c r="A48" i="14"/>
  <c r="N12" i="14"/>
  <c r="B33" i="11"/>
  <c r="F47" i="14"/>
  <c r="Q43" i="14"/>
  <c r="P42" i="14"/>
  <c r="Q11" i="14"/>
  <c r="P11" i="14"/>
  <c r="O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1" i="5"/>
  <c r="P12" i="5"/>
  <c r="P13" i="5"/>
  <c r="P4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U3" i="5"/>
  <c r="I123" i="7"/>
  <c r="I87" i="7"/>
  <c r="I86" i="7"/>
  <c r="B35" i="11"/>
  <c r="G48" i="4"/>
  <c r="A3" i="7"/>
  <c r="E31" i="7"/>
  <c r="G156" i="7"/>
  <c r="G157" i="7"/>
  <c r="G162" i="7"/>
  <c r="A3" i="1"/>
  <c r="A4" i="1"/>
  <c r="D5" i="1"/>
  <c r="F5" i="1"/>
  <c r="H40" i="1"/>
  <c r="A3" i="4"/>
  <c r="A51" i="4"/>
  <c r="C51" i="4"/>
  <c r="F51"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C48" i="5"/>
  <c r="Q41"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Q4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F45" i="5"/>
  <c r="O41" i="5"/>
  <c r="O42" i="5"/>
  <c r="O42" i="14"/>
  <c r="O43" i="14"/>
  <c r="C49" i="14"/>
  <c r="M5" i="14"/>
  <c r="H5" i="4"/>
  <c r="C50" i="4"/>
  <c r="C47" i="5"/>
  <c r="A47" i="5"/>
  <c r="A50" i="4"/>
</calcChain>
</file>

<file path=xl/comments1.xml><?xml version="1.0" encoding="utf-8"?>
<comments xmlns="http://schemas.openxmlformats.org/spreadsheetml/2006/main">
  <authors>
    <author>Karl Jindrak</author>
  </authors>
  <commentList>
    <comment ref="B3" authorId="0">
      <text>
        <r>
          <rPr>
            <b/>
            <sz val="9"/>
            <color indexed="81"/>
            <rFont val="Arial"/>
          </rPr>
          <t xml:space="preserve">PLEASE USE THE DROP DOWN MENU!
</t>
        </r>
        <r>
          <rPr>
            <sz val="9"/>
            <color indexed="81"/>
            <rFont val="Arial"/>
          </rPr>
          <t xml:space="preserve">
</t>
        </r>
      </text>
    </comment>
    <comment ref="B5" authorId="0">
      <text>
        <r>
          <rPr>
            <b/>
            <sz val="9"/>
            <color indexed="81"/>
            <rFont val="Arial"/>
          </rPr>
          <t xml:space="preserve">PLEASE USE THE DROP DOWN MENU!
</t>
        </r>
        <r>
          <rPr>
            <sz val="9"/>
            <color indexed="81"/>
            <rFont val="Arial"/>
          </rPr>
          <t xml:space="preserve">
</t>
        </r>
      </text>
    </comment>
    <comment ref="B7" authorId="0">
      <text>
        <r>
          <rPr>
            <b/>
            <sz val="9"/>
            <color indexed="81"/>
            <rFont val="Arial"/>
          </rPr>
          <t>PLEASE USE THE DROP DOWN MENU!</t>
        </r>
        <r>
          <rPr>
            <sz val="9"/>
            <color indexed="81"/>
            <rFont val="Arial"/>
          </rPr>
          <t xml:space="preserve">
</t>
        </r>
      </text>
    </comment>
    <comment ref="B43" authorId="0">
      <text>
        <r>
          <rPr>
            <b/>
            <sz val="9"/>
            <color indexed="81"/>
            <rFont val="Arial"/>
          </rPr>
          <t>PLEASE USE THE DROP DOWN MENU!</t>
        </r>
        <r>
          <rPr>
            <sz val="9"/>
            <color indexed="81"/>
            <rFont val="Arial"/>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rPr>
          <t>PLEASE USE THE DROP DOWN MENU!</t>
        </r>
        <r>
          <rPr>
            <sz val="9"/>
            <color indexed="81"/>
            <rFont val="Arial"/>
          </rPr>
          <t xml:space="preserve">
</t>
        </r>
      </text>
    </comment>
    <comment ref="B59" authorId="0">
      <text>
        <r>
          <rPr>
            <b/>
            <sz val="9"/>
            <color indexed="81"/>
            <rFont val="Arial"/>
          </rPr>
          <t>PLEASE USE THE DROP DOWN MENU!</t>
        </r>
        <r>
          <rPr>
            <sz val="9"/>
            <color indexed="81"/>
            <rFont val="Arial"/>
          </rPr>
          <t xml:space="preserve">
</t>
        </r>
      </text>
    </comment>
    <comment ref="B61" authorId="0">
      <text>
        <r>
          <rPr>
            <b/>
            <sz val="9"/>
            <color indexed="81"/>
            <rFont val="Arial"/>
          </rPr>
          <t>PLEASE USE THE DROP DOWN MENU!</t>
        </r>
        <r>
          <rPr>
            <sz val="9"/>
            <color indexed="81"/>
            <rFont val="Arial"/>
          </rPr>
          <t xml:space="preserve">
</t>
        </r>
      </text>
    </comment>
    <comment ref="B63" authorId="0">
      <text>
        <r>
          <rPr>
            <b/>
            <sz val="9"/>
            <color indexed="81"/>
            <rFont val="Arial"/>
          </rPr>
          <t>PLEASE USE THE DROP DOWN MENU!</t>
        </r>
        <r>
          <rPr>
            <sz val="9"/>
            <color indexed="81"/>
            <rFont val="Arial"/>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6" authorId="0">
      <text>
        <r>
          <rPr>
            <b/>
            <sz val="8"/>
            <color indexed="81"/>
            <rFont val="Tahoma"/>
            <family val="2"/>
          </rPr>
          <t xml:space="preserve">Enter the date with  the format : 
</t>
        </r>
        <r>
          <rPr>
            <b/>
            <sz val="8"/>
            <color indexed="12"/>
            <rFont val="Tahoma"/>
            <family val="2"/>
          </rPr>
          <t>DD-MM-YY</t>
        </r>
      </text>
    </comment>
    <comment ref="F57"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text>
        <r>
          <rPr>
            <b/>
            <sz val="8"/>
            <color indexed="81"/>
            <rFont val="Tahoma"/>
            <family val="2"/>
          </rPr>
          <t xml:space="preserve"> Enter the name of the airport</t>
        </r>
        <r>
          <rPr>
            <sz val="8"/>
            <color indexed="81"/>
            <rFont val="Tahoma"/>
            <family val="2"/>
          </rPr>
          <t xml:space="preserve">
</t>
        </r>
      </text>
    </comment>
    <comment ref="F136" authorId="0">
      <text>
        <r>
          <rPr>
            <b/>
            <sz val="8"/>
            <color indexed="81"/>
            <rFont val="Tahoma"/>
            <family val="2"/>
          </rPr>
          <t xml:space="preserve"> Enter the name of the railway station</t>
        </r>
        <r>
          <rPr>
            <sz val="8"/>
            <color indexed="81"/>
            <rFont val="Tahoma"/>
            <family val="2"/>
          </rPr>
          <t xml:space="preserve">
</t>
        </r>
      </text>
    </comment>
    <comment ref="G142" authorId="0">
      <text>
        <r>
          <rPr>
            <b/>
            <sz val="8"/>
            <color indexed="81"/>
            <rFont val="Tahoma"/>
            <family val="2"/>
          </rPr>
          <t>The ROOM CANCELLATION DEADLINE is fixed to one week before the event starts!</t>
        </r>
      </text>
    </comment>
    <comment ref="E151" authorId="2">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text>
        <r>
          <rPr>
            <b/>
            <sz val="8"/>
            <color indexed="81"/>
            <rFont val="Tahoma"/>
            <family val="2"/>
          </rPr>
          <t xml:space="preserve"> Enter the information relating to your bank account for the bank transfert (6 lines)</t>
        </r>
      </text>
    </comment>
    <comment ref="E178"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<sst xmlns="http://schemas.openxmlformats.org/spreadsheetml/2006/main" count="1018" uniqueCount="630">
  <si>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</si>
  <si>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</si>
  <si>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</si>
  <si>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</si>
  <si>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</si>
  <si>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</si>
  <si>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</si>
  <si>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</si>
  <si>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</si>
  <si>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</si>
  <si>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</si>
  <si>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</si>
  <si>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</si>
  <si>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</si>
  <si>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</si>
  <si>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</si>
  <si>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</si>
  <si>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</si>
  <si>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</si>
  <si>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</si>
  <si>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</si>
  <si>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</si>
  <si>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</si>
  <si>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</si>
  <si>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</si>
  <si>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</si>
  <si>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</si>
  <si>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</si>
  <si>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</si>
  <si>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</si>
  <si>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</si>
  <si>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</si>
  <si>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</si>
  <si>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</si>
  <si>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</si>
  <si>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</si>
  <si>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</si>
  <si>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</si>
  <si>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</si>
  <si>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</si>
  <si>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</si>
  <si>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</si>
  <si>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</si>
  <si>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</si>
  <si>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</si>
  <si>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</si>
  <si>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</si>
  <si>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</si>
  <si>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</si>
  <si>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</si>
  <si>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</si>
  <si>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</si>
  <si>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</si>
  <si>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</si>
  <si>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</si>
  <si>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</si>
  <si>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</si>
  <si>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</si>
  <si>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</si>
  <si>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</si>
  <si>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</si>
  <si>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</si>
  <si>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</si>
  <si>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</si>
  <si>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</si>
  <si>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</si>
  <si>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</si>
  <si>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</si>
  <si>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</si>
  <si>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</si>
  <si>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</si>
  <si>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</si>
  <si>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</si>
  <si>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</si>
  <si>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</si>
  <si>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</si>
  <si>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</si>
  <si>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</si>
  <si>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</si>
  <si>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</si>
  <si>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</si>
  <si>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</si>
  <si>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</si>
  <si>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</si>
  <si>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</si>
  <si>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</si>
  <si>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</si>
  <si>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</si>
  <si>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</si>
  <si>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</si>
  <si>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</si>
  <si>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</si>
  <si>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</si>
  <si>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</si>
  <si>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</si>
  <si>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</si>
  <si>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</si>
  <si>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</si>
  <si>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</si>
  <si>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</si>
  <si>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</si>
  <si>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</si>
  <si>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</si>
  <si>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</si>
  <si>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</si>
  <si>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</si>
  <si>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</si>
  <si>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</si>
  <si>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</si>
  <si>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</si>
  <si>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</si>
  <si>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</si>
  <si>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</si>
  <si>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</si>
  <si>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</si>
  <si>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</si>
  <si>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</si>
  <si>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</si>
  <si>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</si>
  <si>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</si>
  <si>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</si>
  <si>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</si>
  <si>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</si>
  <si>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</si>
  <si>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</si>
  <si>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</si>
  <si>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</si>
  <si>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</si>
  <si>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</si>
  <si>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</si>
  <si>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</si>
  <si>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</si>
  <si>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</si>
  <si>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</si>
  <si>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</si>
  <si>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</si>
  <si>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</si>
  <si>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</si>
  <si>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</si>
  <si>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</si>
  <si>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</si>
  <si>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</si>
  <si>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</si>
  <si>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</si>
  <si>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</si>
  <si>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</si>
  <si>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</si>
  <si>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</si>
  <si>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</si>
  <si>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</si>
  <si>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</si>
  <si>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</si>
  <si>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</si>
  <si>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</si>
  <si>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</si>
  <si>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</si>
  <si>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</si>
  <si>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</si>
  <si>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</si>
  <si>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</si>
  <si>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</si>
  <si>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</si>
  <si>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</si>
  <si>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</si>
  <si>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</si>
  <si>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</si>
  <si>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</si>
  <si>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</si>
  <si>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</si>
  <si>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</si>
  <si>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</si>
  <si>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</si>
  <si>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</si>
  <si>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</si>
  <si>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</si>
  <si>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</si>
  <si>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</si>
  <si>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</si>
  <si>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</si>
  <si>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</si>
  <si>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</si>
  <si>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</si>
  <si>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</si>
  <si>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</si>
  <si>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</si>
  <si>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</si>
  <si>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</si>
  <si>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</si>
  <si>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</si>
  <si>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</si>
  <si>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</si>
  <si>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</si>
  <si>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</si>
  <si>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</si>
  <si>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</si>
  <si>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</si>
  <si>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</si>
  <si>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</si>
  <si>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</si>
  <si>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</si>
  <si>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</si>
  <si>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</si>
  <si>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</si>
  <si>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</si>
  <si>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</si>
  <si>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</si>
  <si>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</si>
  <si>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</si>
  <si>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</si>
  <si>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</si>
  <si>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</si>
  <si>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</si>
  <si>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</si>
  <si>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</si>
  <si>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</si>
  <si>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</si>
  <si>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</si>
  <si>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</si>
  <si>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</si>
  <si>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</si>
  <si>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</si>
  <si>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</si>
  <si>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</si>
  <si>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</si>
  <si>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</si>
  <si>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</si>
  <si>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</si>
  <si>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</si>
  <si>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</si>
  <si>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</si>
  <si>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</si>
  <si>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</si>
  <si>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</si>
  <si>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</si>
  <si>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</si>
  <si>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</si>
  <si>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</si>
  <si>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</si>
  <si>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</si>
  <si>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</si>
  <si>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</si>
  <si>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</si>
  <si>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</si>
  <si>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</si>
  <si>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</si>
  <si>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</si>
  <si>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</si>
  <si>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</si>
  <si>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</si>
  <si>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</si>
  <si>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</si>
  <si>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</si>
  <si>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</si>
  <si>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</si>
  <si>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</si>
  <si>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</si>
  <si>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</si>
  <si>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</si>
  <si>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</si>
  <si>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</si>
  <si>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</si>
  <si>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</si>
  <si>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</si>
  <si>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</si>
  <si>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</si>
  <si>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</si>
  <si>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</si>
  <si>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</si>
  <si>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</si>
  <si>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</si>
  <si>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</si>
  <si>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</si>
  <si>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</si>
  <si>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</si>
  <si>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</si>
  <si>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</si>
  <si>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</si>
  <si>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</si>
  <si>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</si>
  <si>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</si>
  <si>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</si>
  <si>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</si>
  <si>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</si>
  <si>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</si>
  <si>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</si>
  <si>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</si>
  <si>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</si>
  <si>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</si>
  <si>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</si>
  <si>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</si>
  <si>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</si>
  <si>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</si>
  <si>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</si>
  <si>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</si>
  <si>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</si>
  <si>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</si>
  <si>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</si>
  <si>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</si>
  <si>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</si>
  <si>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</si>
  <si>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</si>
  <si>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</si>
  <si>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</si>
  <si>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</si>
  <si>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</si>
  <si>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</si>
  <si>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</si>
  <si>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</si>
  <si>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</si>
  <si>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</si>
  <si>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</si>
  <si>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</si>
  <si>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</si>
  <si>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</si>
  <si>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</si>
  <si>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</si>
  <si>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</si>
  <si>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</si>
  <si>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</si>
  <si>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</si>
  <si>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</si>
  <si>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</si>
  <si>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</si>
  <si>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</si>
  <si>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</si>
  <si>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</si>
  <si>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</si>
  <si>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</si>
  <si>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</si>
  <si>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</si>
  <si>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</si>
  <si>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</si>
  <si>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</si>
  <si>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</si>
  <si>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</si>
  <si>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</si>
  <si>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</si>
  <si>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</si>
  <si>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</si>
  <si>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</si>
  <si>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</si>
  <si>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</si>
  <si>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</si>
  <si>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</si>
  <si>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</si>
  <si>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</si>
  <si>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</si>
  <si>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</si>
  <si>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</si>
  <si>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</si>
  <si>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</si>
  <si>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</si>
  <si>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</si>
  <si>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</si>
  <si>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</si>
  <si>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</si>
  <si>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</si>
  <si>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</si>
  <si>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</si>
  <si>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</si>
  <si>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</si>
  <si>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</si>
  <si>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</si>
  <si>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</si>
  <si>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</si>
  <si>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</si>
  <si>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</si>
  <si>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</si>
  <si>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</si>
  <si>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</si>
  <si>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</si>
  <si>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</si>
  <si>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</si>
  <si>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</si>
  <si>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</si>
  <si>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</si>
  <si>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</si>
  <si>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</si>
  <si>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</si>
  <si>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</si>
  <si>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</si>
  <si>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</si>
  <si>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</si>
  <si>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</si>
  <si>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</si>
  <si>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</si>
  <si>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</si>
  <si>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</si>
  <si>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</si>
  <si>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</si>
  <si>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</si>
  <si>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</si>
  <si>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</si>
  <si>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</si>
  <si>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</si>
  <si>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</si>
  <si>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</si>
  <si>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</si>
  <si>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</si>
  <si>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</si>
  <si>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</si>
  <si>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</si>
  <si>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</si>
  <si>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</si>
  <si>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</si>
  <si>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</si>
  <si>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</si>
  <si>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</si>
  <si>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</si>
  <si>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</si>
  <si>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</si>
  <si>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</si>
  <si>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</si>
  <si>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</si>
  <si>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</si>
  <si>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</si>
  <si>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</si>
  <si>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</si>
  <si>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</si>
  <si>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</si>
  <si>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</si>
  <si>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</si>
  <si>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</si>
  <si>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</si>
  <si>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</si>
  <si>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</si>
  <si>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</si>
  <si>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</si>
  <si>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</si>
  <si>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</si>
  <si>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</si>
  <si>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</si>
  <si>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</si>
  <si>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</si>
  <si>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</si>
  <si>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</si>
  <si>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</si>
  <si>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rPr>
      <t>MS/WS - MD/WD</t>
    </r>
    <r>
      <rPr>
        <sz val="10"/>
        <color theme="0"/>
        <rFont val="Verdana"/>
      </rPr>
      <t xml:space="preserve"> - opt. U21MS/U21WS)                             Regular (</t>
    </r>
    <r>
      <rPr>
        <b/>
        <sz val="10"/>
        <color theme="0"/>
        <rFont val="Verdana"/>
      </rPr>
      <t xml:space="preserve">MS/WS - MD/WD - </t>
    </r>
    <r>
      <rPr>
        <sz val="10"/>
        <color theme="0"/>
        <rFont val="Verdana"/>
      </rPr>
      <t xml:space="preserve">opt. U21MS/U21WS)              Challenge </t>
    </r>
    <r>
      <rPr>
        <b/>
        <sz val="10"/>
        <color theme="0"/>
        <rFont val="Verdana"/>
      </rPr>
      <t xml:space="preserve">(MS/WS - MD/WD - U21MS/U21WS)      </t>
    </r>
    <r>
      <rPr>
        <sz val="10"/>
        <color theme="0"/>
        <rFont val="Verdana"/>
      </rPr>
      <t xml:space="preserve">                   WTGF</t>
    </r>
    <r>
      <rPr>
        <b/>
        <sz val="10"/>
        <color theme="0"/>
        <rFont val="Verdana"/>
      </rPr>
      <t xml:space="preserve"> (MS/WS - MD/WD - U21MS/U21WS)</t>
    </r>
    <r>
      <rPr>
        <sz val="10"/>
        <color theme="0"/>
        <rFont val="Verdana"/>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</si>
  <si>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</si>
  <si>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</si>
  <si>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</si>
  <si>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</si>
  <si>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</si>
  <si>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</si>
  <si>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 xml:space="preserve">U21 Men an Women Singles: 6 players per Association (each gender) / 12 players for the Host Association (each gender) </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</si>
  <si>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</si>
  <si>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</si>
  <si>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</si>
  <si>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</si>
  <si>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</si>
  <si>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</si>
  <si>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</si>
  <si>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</si>
  <si>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</si>
  <si>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</si>
  <si>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</si>
  <si>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</si>
  <si>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</si>
  <si>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</si>
  <si>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</si>
  <si>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</si>
  <si>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</si>
  <si>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</si>
  <si>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</si>
  <si>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</si>
  <si>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</si>
  <si>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</si>
  <si>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</si>
  <si>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</si>
  <si>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</si>
  <si>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</si>
  <si>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</si>
  <si>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</si>
  <si>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</si>
  <si>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</si>
  <si>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</si>
  <si>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</si>
  <si>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</si>
  <si>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</si>
  <si>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</si>
  <si>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</si>
  <si>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</si>
  <si>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</si>
  <si>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</si>
  <si>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</si>
  <si>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</si>
  <si>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</si>
  <si>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</si>
  <si>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</si>
  <si>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</si>
  <si>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</si>
  <si>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</si>
  <si>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</si>
  <si>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</si>
  <si>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</si>
  <si>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</si>
  <si>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</si>
  <si>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</si>
  <si>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</si>
  <si>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</si>
  <si>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</si>
  <si>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</si>
  <si>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</si>
  <si>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</si>
  <si>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</si>
  <si>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</si>
  <si>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</si>
  <si>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</si>
  <si>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</si>
  <si>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</si>
  <si>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</si>
  <si>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</si>
  <si>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</si>
  <si>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</si>
  <si>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</si>
  <si>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</si>
  <si>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</si>
  <si>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</si>
  <si>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</si>
  <si>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</si>
  <si>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</si>
  <si>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</si>
  <si>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</si>
  <si>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</si>
  <si>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</si>
  <si>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</si>
  <si>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</si>
  <si>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</si>
  <si>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</si>
  <si>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</si>
  <si>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</si>
  <si>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</si>
  <si>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</si>
  <si>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</si>
  <si>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</si>
  <si>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</si>
  <si>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</si>
  <si>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</si>
  <si>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</si>
  <si>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</si>
  <si>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</si>
  <si>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</si>
  <si>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</si>
  <si>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</si>
  <si>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</si>
  <si>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</si>
  <si>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</si>
  <si>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</si>
  <si>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</si>
  <si>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</si>
  <si>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</si>
  <si>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</si>
  <si>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</si>
  <si>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</si>
  <si>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</si>
  <si>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</si>
  <si>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</si>
  <si>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</si>
  <si>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</si>
  <si>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</si>
  <si>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</si>
  <si>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</si>
  <si>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</si>
  <si>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</si>
  <si>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</si>
  <si>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</si>
  <si>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</si>
  <si>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</si>
  <si>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</si>
  <si>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</si>
  <si>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</si>
  <si>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</si>
  <si>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</si>
  <si>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</si>
  <si>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</si>
  <si>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</si>
  <si>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</si>
  <si>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</si>
  <si>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</si>
  <si>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</si>
  <si>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</si>
  <si>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</si>
  <si>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</si>
  <si>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</si>
  <si>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</si>
  <si>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</si>
  <si>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Slovenian table tennis Association</t>
  </si>
  <si>
    <t>Celovška cesta 25</t>
  </si>
  <si>
    <t>SI 1000 Ljubljana</t>
  </si>
  <si>
    <t>+386 1 439 75 60</t>
  </si>
  <si>
    <t>No fax</t>
  </si>
  <si>
    <t>info@ntzs.si</t>
  </si>
  <si>
    <t>www.ntzs.si</t>
  </si>
  <si>
    <t>Tomaž Kralj</t>
  </si>
  <si>
    <t>+386 41 372 762</t>
  </si>
  <si>
    <t xml:space="preserve">info@ntzs.si </t>
  </si>
  <si>
    <t>Janez Pezelj</t>
  </si>
  <si>
    <t>+386 41 678 296</t>
  </si>
  <si>
    <t>Športni Center Otočec</t>
  </si>
  <si>
    <t>Grajska Cesta 2</t>
  </si>
  <si>
    <t>SI-8222 Otočec</t>
  </si>
  <si>
    <t>+386 7 38 48 656, +386 31 643 100</t>
  </si>
  <si>
    <t>src.otocec@terme-krka.si</t>
  </si>
  <si>
    <t>www.terme-krka.com/destinacije/otocec/aktivni-oddih/sportni-center-otocec</t>
  </si>
  <si>
    <t>Hotel Šport ****</t>
  </si>
  <si>
    <t>8222 Otočec, Slovenia</t>
  </si>
  <si>
    <t>+386 7 364 86 05</t>
  </si>
  <si>
    <t>www.terme-krka.com/destinacije/otocec</t>
  </si>
  <si>
    <t>Hotel is within walking distance to the venue (aproximately 1min)</t>
  </si>
  <si>
    <t>Hotel Toplice ***/Hotel Krka ****</t>
  </si>
  <si>
    <t>Šmarješke Toplice 100, SI-8220 Šmarješke Toplice (Hotel Toplice)</t>
  </si>
  <si>
    <t>Novi Trg 1, SI-8000 Novo Mesto (Hotel Krka)</t>
  </si>
  <si>
    <t>+386 8 20 50 310 (Toplice) +386 8 20 50 300 (Hotel Krka)</t>
  </si>
  <si>
    <t>www.terme-krka.com/destinacije/smarjeske-toplice/hotel-toplice (Toplice)  , www.terme-krka.com/destinacije/novo-mesto/hotel-krka (Hotel Krka)</t>
  </si>
  <si>
    <t>The allocation to each of the two hotels will depend on room availability and demand (single/double room). Hotel Toplice is a 10-minute drive away from the venue, Hotel Krka 15-minute drive.</t>
  </si>
  <si>
    <t>No option</t>
  </si>
  <si>
    <t>Ljubljana Airport Jože Pučnik (LJU)</t>
  </si>
  <si>
    <t>Venue</t>
  </si>
  <si>
    <t>Novo mesto, Bršljin</t>
  </si>
  <si>
    <t>NAMIZNOTENIŠKI KLUB KRKA NOVO MESTO</t>
  </si>
  <si>
    <t>Nova KBM d.d.</t>
  </si>
  <si>
    <t>Ulica Vita Kraigherja 4, 2505 Maribor, Slovenia</t>
  </si>
  <si>
    <t>SI56 0438 5000  1043 517</t>
  </si>
  <si>
    <t>KBMASI2X</t>
  </si>
  <si>
    <t>SI56 0438 5000 1043 517</t>
  </si>
  <si>
    <t>Športni Center Otočec, Accreditation desk, only in EUR</t>
  </si>
  <si>
    <t>Ales Sustarsic</t>
  </si>
  <si>
    <t>+386 41 336 637</t>
  </si>
  <si>
    <t>ales.sustarsic@gmail.com</t>
  </si>
  <si>
    <t>No Fax</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</si>
</sst>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2" x14ac:knownFonts="1">
    <font>
      <sz val="10"/>
      <name val="Arial"/>
    </font>
    <font>
      <b/>
      <sz val="10"/>
      <name val="Arial"/>
      <family val="2"/>
    </font>
    <font>
      <b/>
      <sz val="20"/>
      <name val="Verdana"/>
      <family val="2"/>
    </font>
    <font>
      <sz val="8"/>
      <name val="Arial"/>
      <family val="2"/>
    </font>
    <font>
      <b/>
      <sz val="12"/>
      <name val="Verdana"/>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ont>
    <font>
      <b/>
      <sz val="9"/>
      <color indexed="10"/>
      <name val="Verdana"/>
    </font>
    <font>
      <sz val="10"/>
      <color rgb="FFFF0000"/>
      <name val="Verdana"/>
    </font>
    <font>
      <sz val="10"/>
      <color theme="0"/>
      <name val="Arial"/>
    </font>
    <font>
      <sz val="12"/>
      <color theme="0"/>
      <name val="Arial"/>
    </font>
    <font>
      <sz val="10"/>
      <name val="Arial"/>
      <family val="2"/>
    </font>
    <font>
      <b/>
      <sz val="18"/>
      <name val="Verdana"/>
    </font>
    <font>
      <b/>
      <sz val="10"/>
      <color theme="0"/>
      <name val="Verdana"/>
    </font>
    <font>
      <sz val="9"/>
      <color indexed="81"/>
      <name val="Arial"/>
    </font>
    <font>
      <b/>
      <sz val="9"/>
      <color indexed="81"/>
      <name val="Arial"/>
    </font>
    <font>
      <b/>
      <sz val="10"/>
      <color rgb="FFFF0000"/>
      <name val="Arial"/>
    </font>
    <font>
      <b/>
      <i/>
      <sz val="8"/>
      <color rgb="FFFF0000"/>
      <name val="Verdana"/>
    </font>
    <font>
      <u/>
      <sz val="10"/>
      <color indexed="12"/>
      <name val="Verdana"/>
    </font>
    <font>
      <b/>
      <sz val="9"/>
      <name val="Verdana"/>
    </font>
    <font>
      <b/>
      <sz val="9"/>
      <color rgb="FFFF0000"/>
      <name val="Verdana"/>
    </font>
    <font>
      <b/>
      <i/>
      <sz val="22"/>
      <color indexed="9"/>
      <name val="Verdana"/>
    </font>
    <font>
      <b/>
      <i/>
      <sz val="22"/>
      <color theme="0"/>
      <name val="Verdana"/>
    </font>
    <font>
      <b/>
      <sz val="14"/>
      <name val="Verdana"/>
    </font>
    <font>
      <b/>
      <i/>
      <sz val="12"/>
      <color theme="1"/>
      <name val="Verdana"/>
    </font>
    <font>
      <sz val="10"/>
      <color rgb="FF0000FF"/>
      <name val="Verdana"/>
    </font>
    <font>
      <b/>
      <sz val="14"/>
      <color theme="0"/>
      <name val="Verdana"/>
    </font>
    <font>
      <sz val="10"/>
      <color theme="0"/>
      <name val="Verdana"/>
    </font>
    <font>
      <b/>
      <i/>
      <sz val="12"/>
      <color theme="0"/>
      <name val="Verdana"/>
    </font>
    <font>
      <b/>
      <i/>
      <sz val="12"/>
      <name val="Verdana"/>
    </font>
    <font>
      <u/>
      <sz val="10"/>
      <color theme="0"/>
      <name val="Verdana"/>
    </font>
    <font>
      <b/>
      <i/>
      <u/>
      <sz val="12"/>
      <color theme="1"/>
      <name val="Verdana"/>
    </font>
    <font>
      <u/>
      <sz val="10"/>
      <name val="Verdana"/>
    </font>
    <font>
      <b/>
      <i/>
      <sz val="10"/>
      <color rgb="FFDD0806"/>
      <name val="Verdana"/>
      <family val="2"/>
    </font>
    <font>
      <b/>
      <u/>
      <sz val="12"/>
      <color indexed="12"/>
      <name val="Verdana"/>
    </font>
    <font>
      <b/>
      <sz val="10"/>
      <color rgb="FF004D40"/>
      <name val="Verdana"/>
    </font>
    <font>
      <b/>
      <sz val="9"/>
      <color indexed="9"/>
      <name val="Verdana"/>
    </font>
    <font>
      <b/>
      <sz val="11"/>
      <name val="Verdana"/>
    </font>
    <font>
      <b/>
      <sz val="12"/>
      <color rgb="FF004D40"/>
      <name val="Verdana"/>
      <family val="2"/>
    </font>
    <font>
      <sz val="9"/>
      <color theme="0"/>
      <name val="Verdana"/>
    </font>
    <font>
      <b/>
      <i/>
      <sz val="9"/>
      <name val="Verdana"/>
    </font>
    <font>
      <i/>
      <sz val="10"/>
      <color theme="0"/>
      <name val="Verdana"/>
    </font>
    <font>
      <b/>
      <i/>
      <sz val="20"/>
      <color indexed="9"/>
      <name val="Verdana"/>
    </font>
    <font>
      <b/>
      <i/>
      <sz val="10"/>
      <color rgb="FFFF0000"/>
      <name val="Verdana"/>
    </font>
    <font>
      <b/>
      <u/>
      <sz val="9"/>
      <color rgb="FFFF0000"/>
      <name val="Verdana"/>
    </font>
    <font>
      <sz val="10"/>
      <name val="Exo 2 Bold Expanded"/>
    </font>
    <font>
      <sz val="11"/>
      <name val="Exo 2 Regular Expanded"/>
    </font>
    <font>
      <b/>
      <sz val="11"/>
      <color theme="0"/>
      <name val="Verdana"/>
    </font>
    <font>
      <sz val="16"/>
      <name val="Arial"/>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ont>
    <font>
      <b/>
      <i/>
      <u/>
      <sz val="11"/>
      <color rgb="FFFF0000"/>
      <name val="Verdana"/>
    </font>
    <font>
      <sz val="11"/>
      <name val="Verdana"/>
    </font>
    <font>
      <b/>
      <sz val="11"/>
      <color rgb="FFFF0000"/>
      <name val="Verdana"/>
    </font>
    <font>
      <sz val="11"/>
      <color rgb="FFFF0000"/>
      <name val="Verdana"/>
    </font>
    <font>
      <sz val="13"/>
      <name val="Arial"/>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10"/>
      <color rgb="FF0000FF"/>
      <name val="Verdana"/>
    </font>
    <font>
      <b/>
      <sz val="10"/>
      <color rgb="FF0000FF"/>
      <name val="Verdana"/>
      <family val="2"/>
      <charset val="238"/>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65">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3"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8" fillId="0" borderId="0" xfId="0" applyFont="1" applyBorder="1" applyAlignment="1" applyProtection="1">
      <alignment horizontal="center" vertical="center"/>
    </xf>
    <xf numFmtId="0" fontId="88"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91" fillId="0" borderId="0" xfId="0" applyFont="1" applyFill="1" applyBorder="1" applyAlignment="1" applyProtection="1">
      <alignment horizontal="center" vertical="center"/>
    </xf>
    <xf numFmtId="0" fontId="91" fillId="0" borderId="0" xfId="2" applyFont="1" applyBorder="1" applyAlignment="1" applyProtection="1">
      <alignment vertical="top" wrapText="1"/>
    </xf>
    <xf numFmtId="0" fontId="110" fillId="4" borderId="2" xfId="0" applyFont="1" applyFill="1" applyBorder="1" applyAlignment="1" applyProtection="1">
      <alignment vertical="center"/>
    </xf>
    <xf numFmtId="0" fontId="110" fillId="4" borderId="2" xfId="0" applyFont="1" applyFill="1" applyBorder="1" applyAlignment="1" applyProtection="1">
      <alignment horizontal="left" vertical="center"/>
    </xf>
    <xf numFmtId="0" fontId="110" fillId="4" borderId="2" xfId="0" applyFont="1" applyFill="1" applyBorder="1" applyAlignment="1" applyProtection="1">
      <alignment horizontal="center" vertical="center"/>
    </xf>
    <xf numFmtId="169" fontId="110" fillId="4" borderId="2" xfId="0" applyNumberFormat="1" applyFont="1" applyFill="1" applyBorder="1" applyAlignment="1" applyProtection="1">
      <alignment horizontal="center" vertical="center"/>
    </xf>
    <xf numFmtId="4" fontId="110" fillId="4" borderId="2" xfId="0" applyNumberFormat="1" applyFont="1" applyFill="1" applyBorder="1" applyAlignment="1" applyProtection="1">
      <alignment horizontal="center" vertical="center"/>
    </xf>
    <xf numFmtId="0" fontId="93" fillId="0" borderId="2" xfId="0" applyFont="1" applyBorder="1" applyAlignment="1" applyProtection="1">
      <alignment horizontal="center" vertical="center"/>
    </xf>
    <xf numFmtId="0" fontId="93" fillId="8" borderId="2" xfId="0" applyFont="1" applyFill="1" applyBorder="1" applyAlignment="1" applyProtection="1">
      <alignment vertical="center" shrinkToFit="1"/>
      <protection locked="0"/>
    </xf>
    <xf numFmtId="0" fontId="93" fillId="8" borderId="2" xfId="0" applyFont="1" applyFill="1" applyBorder="1" applyAlignment="1" applyProtection="1">
      <alignment horizontal="center" vertical="center"/>
      <protection locked="0"/>
    </xf>
    <xf numFmtId="169" fontId="93" fillId="8" borderId="2" xfId="0" applyNumberFormat="1" applyFont="1" applyFill="1" applyBorder="1" applyAlignment="1" applyProtection="1">
      <alignment horizontal="center" vertical="center"/>
      <protection locked="0"/>
    </xf>
    <xf numFmtId="0" fontId="93" fillId="8" borderId="2" xfId="0" applyFont="1" applyFill="1" applyBorder="1" applyAlignment="1" applyProtection="1">
      <alignment horizontal="center" vertical="center" shrinkToFit="1"/>
      <protection locked="0"/>
    </xf>
    <xf numFmtId="2" fontId="93" fillId="0" borderId="2" xfId="0" applyNumberFormat="1" applyFont="1" applyBorder="1" applyAlignment="1" applyProtection="1">
      <alignment horizontal="center" vertical="center"/>
    </xf>
    <xf numFmtId="4" fontId="93" fillId="0" borderId="5" xfId="0" applyNumberFormat="1" applyFont="1" applyFill="1" applyBorder="1" applyAlignment="1" applyProtection="1">
      <alignment horizontal="center" vertical="center"/>
    </xf>
    <xf numFmtId="2" fontId="93" fillId="0" borderId="5" xfId="0" applyNumberFormat="1" applyFont="1" applyBorder="1" applyAlignment="1" applyProtection="1">
      <alignment horizontal="center" vertical="center"/>
    </xf>
    <xf numFmtId="0" fontId="93" fillId="0" borderId="2" xfId="0" applyFont="1" applyFill="1" applyBorder="1" applyAlignment="1" applyProtection="1">
      <alignment horizontal="center" vertical="center"/>
    </xf>
    <xf numFmtId="0" fontId="93" fillId="2" borderId="2" xfId="0" applyFont="1" applyFill="1" applyBorder="1" applyAlignment="1" applyProtection="1">
      <alignment horizontal="center" vertical="center"/>
    </xf>
    <xf numFmtId="0" fontId="112" fillId="15" borderId="16" xfId="0" applyFont="1" applyFill="1" applyBorder="1" applyAlignment="1" applyProtection="1">
      <alignment horizontal="center" vertical="center"/>
    </xf>
    <xf numFmtId="0" fontId="105" fillId="0" borderId="0" xfId="0" applyFont="1" applyFill="1" applyBorder="1" applyAlignment="1" applyProtection="1">
      <alignment vertical="center"/>
    </xf>
    <xf numFmtId="0" fontId="102" fillId="0" borderId="0" xfId="0" applyFont="1" applyBorder="1" applyAlignment="1" applyProtection="1">
      <alignment horizontal="right" vertical="center"/>
    </xf>
    <xf numFmtId="0" fontId="91" fillId="0" borderId="0" xfId="0" applyFont="1" applyAlignment="1" applyProtection="1">
      <alignment vertical="center"/>
    </xf>
    <xf numFmtId="0" fontId="91" fillId="0" borderId="0" xfId="0" applyFont="1" applyAlignment="1" applyProtection="1">
      <alignment horizontal="center" vertical="center"/>
    </xf>
    <xf numFmtId="0" fontId="91" fillId="0" borderId="0" xfId="0" applyFont="1" applyAlignment="1" applyProtection="1">
      <alignment horizontal="right" vertical="center"/>
    </xf>
    <xf numFmtId="0" fontId="91" fillId="0" borderId="0" xfId="0" applyFont="1" applyBorder="1" applyAlignment="1" applyProtection="1">
      <alignment vertical="center"/>
    </xf>
    <xf numFmtId="0" fontId="110" fillId="4" borderId="2" xfId="0" applyFont="1" applyFill="1" applyBorder="1" applyAlignment="1">
      <alignment horizontal="center" vertical="center"/>
    </xf>
    <xf numFmtId="0" fontId="110" fillId="4" borderId="2" xfId="0" applyFont="1" applyFill="1" applyBorder="1" applyAlignment="1">
      <alignment horizontal="left" vertical="center"/>
    </xf>
    <xf numFmtId="0" fontId="110" fillId="4" borderId="8" xfId="0" applyFont="1" applyFill="1" applyBorder="1" applyAlignment="1">
      <alignment horizontal="center" vertical="center"/>
    </xf>
    <xf numFmtId="169" fontId="110" fillId="4" borderId="8" xfId="0" applyNumberFormat="1" applyFont="1" applyFill="1" applyBorder="1" applyAlignment="1">
      <alignment horizontal="center" vertical="center"/>
    </xf>
    <xf numFmtId="16" fontId="110" fillId="4" borderId="8" xfId="0" applyNumberFormat="1" applyFont="1" applyFill="1" applyBorder="1" applyAlignment="1">
      <alignment horizontal="center" vertical="center"/>
    </xf>
    <xf numFmtId="170" fontId="110" fillId="4" borderId="8" xfId="0" applyNumberFormat="1" applyFont="1" applyFill="1" applyBorder="1" applyAlignment="1">
      <alignment horizontal="center" vertical="center"/>
    </xf>
    <xf numFmtId="169" fontId="110" fillId="4" borderId="2" xfId="0" applyNumberFormat="1" applyFont="1" applyFill="1" applyBorder="1" applyAlignment="1">
      <alignment horizontal="center" vertical="center"/>
    </xf>
    <xf numFmtId="170" fontId="110" fillId="4" borderId="2" xfId="0" applyNumberFormat="1" applyFont="1" applyFill="1" applyBorder="1" applyAlignment="1">
      <alignment horizontal="center" vertical="center"/>
    </xf>
    <xf numFmtId="0" fontId="93" fillId="0" borderId="4" xfId="0" applyFont="1" applyBorder="1" applyAlignment="1">
      <alignment horizontal="center" vertical="center"/>
    </xf>
    <xf numFmtId="0" fontId="93" fillId="0" borderId="5" xfId="0" applyFont="1" applyBorder="1" applyAlignment="1">
      <alignment horizontal="center" vertical="center"/>
    </xf>
    <xf numFmtId="0" fontId="93" fillId="0" borderId="7" xfId="0" applyFont="1" applyBorder="1" applyAlignment="1">
      <alignment horizontal="center" vertical="center"/>
    </xf>
    <xf numFmtId="0" fontId="93" fillId="0" borderId="2" xfId="0" applyFont="1" applyFill="1" applyBorder="1" applyAlignment="1" applyProtection="1">
      <alignment vertical="center" shrinkToFit="1"/>
    </xf>
    <xf numFmtId="0" fontId="91" fillId="8" borderId="2" xfId="0" applyFont="1" applyFill="1" applyBorder="1" applyAlignment="1" applyProtection="1">
      <alignment horizontal="center" vertical="center"/>
      <protection locked="0"/>
    </xf>
    <xf numFmtId="169" fontId="93" fillId="0" borderId="2" xfId="0" applyNumberFormat="1" applyFont="1" applyFill="1" applyBorder="1" applyAlignment="1" applyProtection="1">
      <alignment horizontal="center" vertical="center"/>
    </xf>
    <xf numFmtId="16" fontId="91" fillId="8" borderId="2" xfId="0" applyNumberFormat="1" applyFont="1" applyFill="1" applyBorder="1" applyAlignment="1" applyProtection="1">
      <alignment horizontal="center" vertical="center"/>
      <protection locked="0"/>
    </xf>
    <xf numFmtId="0" fontId="91" fillId="0" borderId="0" xfId="0" applyFont="1"/>
    <xf numFmtId="0" fontId="91" fillId="0" borderId="0" xfId="0" applyFont="1" applyAlignment="1">
      <alignment horizontal="center"/>
    </xf>
    <xf numFmtId="0" fontId="93" fillId="0" borderId="2" xfId="0" applyFont="1" applyBorder="1" applyAlignment="1">
      <alignment horizontal="center" vertical="center"/>
    </xf>
    <xf numFmtId="0" fontId="98" fillId="0" borderId="0" xfId="0" applyFont="1"/>
    <xf numFmtId="0" fontId="98" fillId="0" borderId="0" xfId="0" applyFont="1" applyBorder="1"/>
    <xf numFmtId="0" fontId="109" fillId="0" borderId="0" xfId="0" applyFont="1" applyAlignment="1">
      <alignment horizontal="right"/>
    </xf>
    <xf numFmtId="0" fontId="109" fillId="0" borderId="0" xfId="0" applyFont="1"/>
    <xf numFmtId="0" fontId="103" fillId="0" borderId="0" xfId="0" applyFont="1" applyAlignment="1">
      <alignment horizontal="right" wrapText="1" shrinkToFit="1"/>
    </xf>
    <xf numFmtId="0" fontId="109" fillId="0" borderId="0" xfId="0" applyFont="1" applyFill="1" applyBorder="1" applyAlignment="1" applyProtection="1">
      <alignment horizontal="center"/>
    </xf>
    <xf numFmtId="0" fontId="98" fillId="0" borderId="0" xfId="0" applyFont="1" applyAlignment="1">
      <alignment horizontal="center"/>
    </xf>
    <xf numFmtId="0" fontId="103" fillId="0" borderId="0" xfId="0" applyFont="1" applyAlignment="1">
      <alignment horizontal="right" shrinkToFit="1"/>
    </xf>
    <xf numFmtId="0" fontId="104" fillId="0" borderId="0" xfId="0" applyFont="1" applyFill="1" applyAlignment="1"/>
    <xf numFmtId="0" fontId="108" fillId="0" borderId="0" xfId="0" applyFont="1" applyBorder="1" applyAlignment="1"/>
    <xf numFmtId="0" fontId="115" fillId="0" borderId="0" xfId="0" applyFont="1" applyBorder="1" applyAlignment="1"/>
    <xf numFmtId="0" fontId="91" fillId="0" borderId="8" xfId="0" applyFont="1" applyBorder="1" applyAlignment="1">
      <alignment horizontal="center" vertical="center"/>
    </xf>
    <xf numFmtId="0" fontId="91" fillId="0" borderId="2" xfId="0" applyFont="1" applyBorder="1" applyAlignment="1" applyProtection="1">
      <alignment horizontal="center" vertical="center"/>
    </xf>
    <xf numFmtId="0" fontId="91" fillId="0" borderId="2" xfId="0" applyFont="1" applyBorder="1" applyAlignment="1" applyProtection="1">
      <alignment horizontal="center" vertical="center" wrapText="1"/>
    </xf>
    <xf numFmtId="0" fontId="116" fillId="0" borderId="0" xfId="0" applyFont="1"/>
    <xf numFmtId="0" fontId="116" fillId="0" borderId="0" xfId="0" applyFont="1" applyAlignment="1">
      <alignment horizontal="center" vertical="center"/>
    </xf>
    <xf numFmtId="167" fontId="117" fillId="0" borderId="0" xfId="0" applyNumberFormat="1" applyFont="1" applyAlignment="1">
      <alignment horizontal="center" vertical="center"/>
    </xf>
    <xf numFmtId="0" fontId="87" fillId="11" borderId="0" xfId="0" applyFont="1" applyFill="1"/>
    <xf numFmtId="0" fontId="118" fillId="0" borderId="0" xfId="0" applyFont="1"/>
    <xf numFmtId="0" fontId="77" fillId="21" borderId="0" xfId="0" applyFont="1" applyFill="1" applyAlignment="1">
      <alignment horizontal="left" vertical="center"/>
    </xf>
    <xf numFmtId="167" fontId="77" fillId="21"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16" fillId="0" borderId="0" xfId="0" applyFont="1" applyFill="1" applyAlignment="1">
      <alignment horizontal="center" vertical="center"/>
    </xf>
    <xf numFmtId="169" fontId="77" fillId="21" borderId="0" xfId="0" applyNumberFormat="1" applyFont="1" applyFill="1" applyAlignment="1">
      <alignment horizontal="center" vertical="center"/>
    </xf>
    <xf numFmtId="0" fontId="87" fillId="11" borderId="0" xfId="0" applyFont="1" applyFill="1" applyAlignment="1">
      <alignment horizontal="center"/>
    </xf>
    <xf numFmtId="0" fontId="118" fillId="0" borderId="0" xfId="0" applyFont="1" applyFill="1" applyAlignment="1">
      <alignment horizontal="center"/>
    </xf>
    <xf numFmtId="0" fontId="118" fillId="0" borderId="0" xfId="0" applyFont="1" applyAlignment="1">
      <alignment horizontal="left"/>
    </xf>
    <xf numFmtId="0" fontId="118" fillId="0" borderId="0" xfId="0" applyFont="1" applyAlignment="1">
      <alignment horizontal="center"/>
    </xf>
    <xf numFmtId="0" fontId="91" fillId="0" borderId="0" xfId="2" applyFont="1" applyFill="1" applyBorder="1" applyAlignment="1" applyProtection="1">
      <alignment vertical="top" wrapText="1"/>
    </xf>
    <xf numFmtId="167" fontId="67" fillId="0" borderId="0" xfId="0" applyNumberFormat="1" applyFont="1" applyFill="1" applyAlignment="1" applyProtection="1">
      <alignment horizontal="center" vertical="center"/>
    </xf>
    <xf numFmtId="0" fontId="119" fillId="11" borderId="0" xfId="0" applyFont="1" applyFill="1" applyAlignment="1">
      <alignment horizontal="center"/>
    </xf>
    <xf numFmtId="0" fontId="120" fillId="0" borderId="0" xfId="0" applyFont="1" applyAlignment="1">
      <alignment horizontal="left"/>
    </xf>
    <xf numFmtId="0" fontId="96"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91" fillId="15" borderId="9" xfId="2" applyFont="1" applyFill="1" applyBorder="1" applyAlignment="1" applyProtection="1">
      <alignment vertical="top"/>
    </xf>
    <xf numFmtId="0" fontId="14" fillId="15" borderId="0" xfId="2" applyFont="1" applyFill="1" applyBorder="1" applyAlignment="1" applyProtection="1">
      <alignment vertical="top"/>
    </xf>
    <xf numFmtId="0" fontId="91" fillId="15" borderId="0" xfId="2" applyFont="1" applyFill="1" applyBorder="1" applyAlignment="1" applyProtection="1">
      <alignment vertical="top"/>
    </xf>
    <xf numFmtId="0" fontId="91" fillId="15" borderId="0" xfId="2" applyFont="1" applyFill="1" applyBorder="1" applyAlignment="1" applyProtection="1">
      <alignment horizontal="right" vertical="top"/>
    </xf>
    <xf numFmtId="0" fontId="85"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91" fillId="15" borderId="11" xfId="2" applyFont="1" applyFill="1" applyBorder="1" applyAlignment="1" applyProtection="1">
      <alignment horizontal="right" vertical="top"/>
    </xf>
    <xf numFmtId="0" fontId="91" fillId="0" borderId="0" xfId="2" applyFont="1" applyAlignment="1" applyProtection="1">
      <alignment vertical="top"/>
    </xf>
    <xf numFmtId="0" fontId="91"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3" fillId="13" borderId="9" xfId="2" applyFont="1" applyFill="1" applyBorder="1" applyAlignment="1" applyProtection="1">
      <alignment vertical="top"/>
    </xf>
    <xf numFmtId="0" fontId="91" fillId="13" borderId="9" xfId="2" applyFont="1" applyFill="1" applyBorder="1" applyAlignment="1" applyProtection="1">
      <alignment vertical="top"/>
    </xf>
    <xf numFmtId="0" fontId="93" fillId="13" borderId="0" xfId="2" applyFont="1" applyFill="1" applyBorder="1" applyAlignment="1" applyProtection="1">
      <alignment vertical="top"/>
    </xf>
    <xf numFmtId="0" fontId="91" fillId="13" borderId="0" xfId="2" applyFont="1" applyFill="1" applyBorder="1" applyAlignment="1" applyProtection="1">
      <alignment vertical="top"/>
    </xf>
    <xf numFmtId="0" fontId="93" fillId="0" borderId="0" xfId="2" applyFont="1" applyFill="1" applyBorder="1" applyAlignment="1" applyProtection="1">
      <alignment vertical="top"/>
    </xf>
    <xf numFmtId="0" fontId="91" fillId="0" borderId="0" xfId="2" applyFont="1" applyBorder="1" applyAlignment="1" applyProtection="1">
      <alignment vertical="top"/>
    </xf>
    <xf numFmtId="0" fontId="92"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91" fillId="0" borderId="14" xfId="1" applyFont="1" applyBorder="1" applyAlignment="1" applyProtection="1">
      <alignment vertical="top"/>
    </xf>
    <xf numFmtId="0" fontId="91" fillId="0" borderId="14" xfId="2" applyFont="1" applyBorder="1" applyAlignment="1" applyProtection="1">
      <alignment vertical="top"/>
    </xf>
    <xf numFmtId="0" fontId="14" fillId="15" borderId="9" xfId="2" applyFont="1" applyFill="1" applyBorder="1" applyAlignment="1" applyProtection="1">
      <alignment vertical="top"/>
    </xf>
    <xf numFmtId="0" fontId="91" fillId="13" borderId="9"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shrinkToFit="1"/>
      <protection locked="0"/>
    </xf>
    <xf numFmtId="0" fontId="91" fillId="13" borderId="9" xfId="2" applyFont="1" applyFill="1" applyBorder="1" applyAlignment="1" applyProtection="1">
      <alignment horizontal="center" vertical="top"/>
    </xf>
    <xf numFmtId="20" fontId="101" fillId="14" borderId="9" xfId="2" applyNumberFormat="1" applyFont="1" applyFill="1" applyBorder="1" applyAlignment="1" applyProtection="1">
      <alignment horizontal="center" vertical="top"/>
      <protection locked="0"/>
    </xf>
    <xf numFmtId="0" fontId="91" fillId="13" borderId="0" xfId="2" applyFont="1" applyFill="1" applyBorder="1" applyAlignment="1" applyProtection="1">
      <alignment horizontal="right" vertical="top"/>
    </xf>
    <xf numFmtId="0" fontId="93" fillId="14" borderId="12" xfId="0" applyFont="1" applyFill="1" applyBorder="1" applyAlignment="1" applyProtection="1">
      <alignment horizontal="center" vertical="top"/>
      <protection locked="0"/>
    </xf>
    <xf numFmtId="0" fontId="93" fillId="0" borderId="9" xfId="0" applyFont="1" applyFill="1" applyBorder="1" applyAlignment="1" applyProtection="1">
      <alignment horizontal="center" vertical="top"/>
    </xf>
    <xf numFmtId="0" fontId="91" fillId="15" borderId="14" xfId="2" applyFont="1" applyFill="1" applyBorder="1" applyAlignment="1" applyProtection="1">
      <alignment horizontal="center" vertical="top"/>
    </xf>
    <xf numFmtId="0" fontId="93" fillId="15" borderId="0" xfId="2" applyFont="1" applyFill="1" applyBorder="1" applyAlignment="1" applyProtection="1">
      <alignment horizontal="right" vertical="top"/>
    </xf>
    <xf numFmtId="0" fontId="93" fillId="14" borderId="6" xfId="0" applyFont="1" applyFill="1" applyBorder="1" applyAlignment="1" applyProtection="1">
      <alignment horizontal="center" vertical="top"/>
      <protection locked="0"/>
    </xf>
    <xf numFmtId="0" fontId="93" fillId="0" borderId="0" xfId="0" applyFont="1" applyFill="1" applyBorder="1" applyAlignment="1" applyProtection="1">
      <alignment horizontal="center" vertical="top"/>
    </xf>
    <xf numFmtId="0" fontId="91" fillId="15" borderId="11" xfId="2" applyFont="1" applyFill="1" applyBorder="1" applyAlignment="1" applyProtection="1">
      <alignment vertical="top"/>
    </xf>
    <xf numFmtId="0" fontId="93" fillId="13" borderId="11" xfId="0" applyFont="1" applyFill="1" applyBorder="1" applyAlignment="1" applyProtection="1">
      <alignment vertical="top"/>
    </xf>
    <xf numFmtId="0" fontId="93" fillId="0" borderId="11" xfId="0" applyFont="1" applyFill="1" applyBorder="1" applyAlignment="1" applyProtection="1">
      <alignment vertical="top"/>
    </xf>
    <xf numFmtId="0" fontId="91" fillId="0" borderId="9" xfId="2" applyFont="1" applyBorder="1" applyAlignment="1" applyProtection="1">
      <alignment vertical="top"/>
    </xf>
    <xf numFmtId="167" fontId="93"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91" fillId="0" borderId="11" xfId="2" applyFont="1" applyBorder="1" applyAlignment="1" applyProtection="1">
      <alignment vertical="top"/>
    </xf>
    <xf numFmtId="171" fontId="93" fillId="14" borderId="11" xfId="2" applyNumberFormat="1" applyFont="1" applyFill="1" applyBorder="1" applyAlignment="1" applyProtection="1">
      <alignment horizontal="center" vertical="top"/>
      <protection locked="0"/>
    </xf>
    <xf numFmtId="0" fontId="97" fillId="0" borderId="11" xfId="2" applyFont="1" applyBorder="1" applyAlignment="1" applyProtection="1">
      <alignment vertical="top"/>
    </xf>
    <xf numFmtId="0" fontId="93"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101" fillId="13" borderId="0" xfId="2" applyNumberFormat="1" applyFont="1" applyFill="1" applyBorder="1" applyAlignment="1" applyProtection="1">
      <alignment horizontal="center" vertical="top"/>
    </xf>
    <xf numFmtId="4" fontId="93" fillId="14" borderId="0" xfId="2" applyNumberFormat="1" applyFont="1" applyFill="1" applyBorder="1" applyAlignment="1" applyProtection="1">
      <alignment horizontal="center" vertical="top"/>
      <protection locked="0"/>
    </xf>
    <xf numFmtId="49" fontId="93"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90" fillId="0" borderId="0" xfId="2" applyFont="1" applyBorder="1" applyAlignment="1" applyProtection="1">
      <alignment vertical="top"/>
    </xf>
    <xf numFmtId="0" fontId="90"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91" fillId="0" borderId="9" xfId="2" applyFont="1" applyBorder="1" applyAlignment="1" applyProtection="1">
      <alignment horizontal="right" vertical="top"/>
    </xf>
    <xf numFmtId="0" fontId="91" fillId="0" borderId="0" xfId="2" applyFont="1" applyFill="1" applyBorder="1" applyAlignment="1" applyProtection="1">
      <alignment horizontal="right" vertical="top"/>
    </xf>
    <xf numFmtId="0" fontId="97" fillId="0" borderId="0" xfId="2" applyFont="1" applyBorder="1" applyAlignment="1" applyProtection="1">
      <alignment horizontal="right" vertical="top"/>
    </xf>
    <xf numFmtId="4" fontId="106" fillId="0" borderId="0" xfId="2" applyNumberFormat="1" applyFont="1" applyFill="1" applyBorder="1" applyAlignment="1" applyProtection="1">
      <alignment horizontal="center" vertical="top"/>
    </xf>
    <xf numFmtId="0" fontId="106" fillId="0" borderId="0" xfId="2" applyFont="1" applyBorder="1" applyAlignment="1" applyProtection="1">
      <alignment vertical="top"/>
    </xf>
    <xf numFmtId="0" fontId="93" fillId="0" borderId="0" xfId="0" applyFont="1" applyFill="1" applyBorder="1" applyAlignment="1" applyProtection="1">
      <alignment horizontal="center" vertical="top" wrapText="1"/>
    </xf>
    <xf numFmtId="0" fontId="91" fillId="0" borderId="11" xfId="2" applyFont="1" applyBorder="1" applyAlignment="1" applyProtection="1">
      <alignment horizontal="right" vertical="top"/>
    </xf>
    <xf numFmtId="0" fontId="91" fillId="0" borderId="11" xfId="2" applyFont="1" applyFill="1" applyBorder="1" applyAlignment="1" applyProtection="1">
      <alignment horizontal="left" vertical="top"/>
    </xf>
    <xf numFmtId="0" fontId="93" fillId="0" borderId="11" xfId="2" applyFont="1" applyFill="1" applyBorder="1" applyAlignment="1" applyProtection="1">
      <alignment horizontal="left" vertical="top"/>
    </xf>
    <xf numFmtId="164" fontId="96" fillId="11" borderId="9" xfId="2" applyNumberFormat="1" applyFont="1" applyFill="1" applyBorder="1" applyAlignment="1" applyProtection="1">
      <alignment horizontal="center" vertical="top" shrinkToFit="1"/>
    </xf>
    <xf numFmtId="9" fontId="93" fillId="0" borderId="0" xfId="2" applyNumberFormat="1" applyFont="1" applyFill="1" applyBorder="1" applyAlignment="1" applyProtection="1">
      <alignment horizontal="center" vertical="top"/>
    </xf>
    <xf numFmtId="0" fontId="97" fillId="0" borderId="0" xfId="2" applyFont="1" applyBorder="1" applyAlignment="1" applyProtection="1">
      <alignment vertical="top"/>
    </xf>
    <xf numFmtId="0" fontId="43" fillId="17" borderId="0" xfId="0" applyFont="1" applyFill="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91" fillId="0" borderId="9" xfId="2" applyNumberFormat="1" applyFont="1" applyFill="1" applyBorder="1" applyAlignment="1" applyProtection="1">
      <alignment horizontal="center" vertical="top"/>
    </xf>
    <xf numFmtId="20" fontId="93" fillId="14" borderId="9" xfId="2" applyNumberFormat="1" applyFont="1" applyFill="1" applyBorder="1" applyAlignment="1" applyProtection="1">
      <alignment horizontal="center" vertical="top"/>
      <protection locked="0"/>
    </xf>
    <xf numFmtId="20" fontId="91" fillId="0" borderId="9" xfId="2" applyNumberFormat="1" applyFont="1" applyFill="1" applyBorder="1" applyAlignment="1" applyProtection="1">
      <alignment horizontal="center" vertical="top"/>
    </xf>
    <xf numFmtId="0" fontId="91" fillId="0" borderId="0" xfId="0" applyFont="1" applyFill="1" applyBorder="1" applyAlignment="1" applyProtection="1">
      <alignment horizontal="center" vertical="top"/>
    </xf>
    <xf numFmtId="20" fontId="93" fillId="14" borderId="0" xfId="2" applyNumberFormat="1" applyFont="1" applyFill="1" applyBorder="1" applyAlignment="1" applyProtection="1">
      <alignment horizontal="center" vertical="top"/>
      <protection locked="0"/>
    </xf>
    <xf numFmtId="20" fontId="91" fillId="0" borderId="0" xfId="2" applyNumberFormat="1" applyFont="1" applyFill="1" applyBorder="1" applyAlignment="1" applyProtection="1">
      <alignment horizontal="center" vertical="top"/>
    </xf>
    <xf numFmtId="0" fontId="91" fillId="13" borderId="11" xfId="2" applyFont="1" applyFill="1" applyBorder="1" applyAlignment="1" applyProtection="1">
      <alignment horizontal="right" vertical="top"/>
    </xf>
    <xf numFmtId="164" fontId="101" fillId="13" borderId="0" xfId="2" applyNumberFormat="1" applyFont="1" applyFill="1" applyBorder="1" applyAlignment="1" applyProtection="1">
      <alignment horizontal="center" vertical="top" shrinkToFit="1"/>
    </xf>
    <xf numFmtId="0" fontId="101" fillId="0" borderId="0" xfId="2" applyFont="1" applyBorder="1" applyAlignment="1" applyProtection="1">
      <alignment vertical="top"/>
    </xf>
    <xf numFmtId="164" fontId="101" fillId="14" borderId="0" xfId="2" applyNumberFormat="1" applyFont="1" applyFill="1" applyBorder="1" applyAlignment="1" applyProtection="1">
      <alignment horizontal="center" vertical="top" shrinkToFit="1"/>
      <protection locked="0"/>
    </xf>
    <xf numFmtId="164" fontId="101"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91" fillId="0" borderId="9" xfId="2" applyFont="1" applyFill="1" applyBorder="1" applyAlignment="1" applyProtection="1">
      <alignment vertical="top"/>
    </xf>
    <xf numFmtId="0" fontId="96" fillId="18" borderId="0" xfId="2" applyFont="1" applyFill="1" applyBorder="1" applyAlignment="1" applyProtection="1">
      <alignment vertical="top"/>
    </xf>
    <xf numFmtId="0" fontId="67" fillId="18" borderId="0" xfId="2" applyFont="1" applyFill="1" applyBorder="1" applyAlignment="1" applyProtection="1">
      <alignment vertical="top"/>
    </xf>
    <xf numFmtId="0" fontId="95" fillId="18" borderId="0" xfId="2" applyFont="1" applyFill="1" applyBorder="1" applyAlignment="1" applyProtection="1">
      <alignment vertical="top"/>
    </xf>
    <xf numFmtId="0" fontId="91" fillId="0" borderId="0" xfId="2" applyFont="1" applyFill="1" applyBorder="1" applyAlignment="1" applyProtection="1">
      <alignment vertical="top"/>
    </xf>
    <xf numFmtId="2" fontId="101" fillId="13" borderId="0" xfId="2" applyNumberFormat="1" applyFont="1" applyFill="1" applyBorder="1" applyAlignment="1" applyProtection="1">
      <alignment horizontal="center" vertical="top"/>
    </xf>
    <xf numFmtId="4" fontId="101" fillId="13" borderId="0" xfId="2" applyNumberFormat="1" applyFont="1" applyFill="1" applyBorder="1" applyAlignment="1" applyProtection="1">
      <alignment horizontal="right" vertical="top"/>
    </xf>
    <xf numFmtId="0" fontId="101"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3" fillId="0" borderId="9" xfId="2" applyFont="1" applyBorder="1" applyAlignment="1" applyProtection="1">
      <alignment vertical="top"/>
    </xf>
    <xf numFmtId="0" fontId="93" fillId="0" borderId="9" xfId="2" applyFont="1" applyFill="1" applyBorder="1" applyAlignment="1" applyProtection="1">
      <alignment vertical="top"/>
    </xf>
    <xf numFmtId="0" fontId="110" fillId="0" borderId="0" xfId="2" applyFont="1" applyFill="1" applyBorder="1" applyAlignment="1" applyProtection="1">
      <alignment horizontal="center" vertical="top"/>
    </xf>
    <xf numFmtId="0" fontId="93" fillId="0" borderId="0" xfId="2" applyFont="1" applyBorder="1" applyAlignment="1" applyProtection="1">
      <alignment vertical="top"/>
    </xf>
    <xf numFmtId="0" fontId="19" fillId="15" borderId="0" xfId="2" applyFont="1" applyFill="1" applyBorder="1" applyAlignment="1" applyProtection="1">
      <alignment vertical="top"/>
    </xf>
    <xf numFmtId="3" fontId="101" fillId="0" borderId="0" xfId="2" applyNumberFormat="1" applyFont="1" applyFill="1" applyBorder="1" applyAlignment="1" applyProtection="1">
      <alignment horizontal="center" vertical="top"/>
    </xf>
    <xf numFmtId="0" fontId="93"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3" fillId="0" borderId="11" xfId="2" applyFont="1" applyBorder="1" applyAlignment="1" applyProtection="1">
      <alignment vertical="top"/>
    </xf>
    <xf numFmtId="0" fontId="93"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5"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20" fillId="0" borderId="0" xfId="0" applyFont="1"/>
    <xf numFmtId="0" fontId="118" fillId="0" borderId="0" xfId="0" applyFont="1" applyAlignment="1">
      <alignment horizontal="center" vertical="center"/>
    </xf>
    <xf numFmtId="0" fontId="120" fillId="0" borderId="0" xfId="0" applyFont="1" applyAlignment="1">
      <alignment horizontal="center" vertical="center"/>
    </xf>
    <xf numFmtId="0" fontId="118" fillId="0" borderId="0" xfId="0" applyFont="1" applyFill="1" applyAlignment="1">
      <alignment horizontal="center" vertical="center"/>
    </xf>
    <xf numFmtId="0" fontId="118" fillId="0" borderId="0" xfId="0" applyFont="1" applyAlignment="1">
      <alignment horizontal="right"/>
    </xf>
    <xf numFmtId="0" fontId="120" fillId="0" borderId="0" xfId="0" applyFont="1" applyAlignment="1">
      <alignment horizontal="right"/>
    </xf>
    <xf numFmtId="0" fontId="93" fillId="13" borderId="0" xfId="0" applyFont="1" applyFill="1" applyBorder="1" applyAlignment="1" applyProtection="1">
      <alignment horizontal="center" vertical="top"/>
    </xf>
    <xf numFmtId="0" fontId="91" fillId="15" borderId="9" xfId="2" applyFont="1" applyFill="1" applyBorder="1" applyAlignment="1" applyProtection="1">
      <alignment horizontal="right" vertical="top"/>
    </xf>
    <xf numFmtId="0" fontId="93" fillId="14" borderId="14" xfId="0" applyFont="1" applyFill="1" applyBorder="1" applyAlignment="1" applyProtection="1">
      <alignment horizontal="center" vertical="top" shrinkToFit="1"/>
      <protection locked="0"/>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173" fontId="118" fillId="0" borderId="0" xfId="0" applyNumberFormat="1" applyFont="1"/>
    <xf numFmtId="0" fontId="88" fillId="0" borderId="0" xfId="0" applyFont="1" applyBorder="1" applyAlignment="1" applyProtection="1"/>
    <xf numFmtId="0" fontId="88" fillId="0" borderId="0" xfId="0" applyFont="1" applyBorder="1" applyAlignment="1" applyProtection="1">
      <alignment horizontal="center"/>
    </xf>
    <xf numFmtId="0" fontId="121" fillId="0" borderId="11" xfId="0" applyFont="1" applyBorder="1" applyAlignment="1">
      <alignment shrinkToFit="1"/>
    </xf>
    <xf numFmtId="173" fontId="118" fillId="0" borderId="0" xfId="0" applyNumberFormat="1" applyFont="1" applyAlignment="1">
      <alignment shrinkToFit="1"/>
    </xf>
    <xf numFmtId="0" fontId="64" fillId="10" borderId="14" xfId="0" applyFont="1" applyFill="1" applyBorder="1" applyAlignment="1" applyProtection="1">
      <alignment horizontal="center" vertical="center"/>
    </xf>
    <xf numFmtId="0" fontId="64" fillId="10" borderId="0" xfId="0" applyFont="1" applyFill="1" applyAlignment="1" applyProtection="1">
      <alignment horizontal="center" vertical="center"/>
    </xf>
    <xf numFmtId="164" fontId="123" fillId="0" borderId="0" xfId="2" applyNumberFormat="1" applyFont="1" applyBorder="1" applyAlignment="1" applyProtection="1">
      <alignment vertical="top"/>
      <protection locked="0"/>
    </xf>
    <xf numFmtId="0" fontId="126" fillId="0" borderId="0" xfId="2" applyFont="1" applyBorder="1" applyAlignment="1" applyProtection="1">
      <alignment vertical="top"/>
      <protection locked="0"/>
    </xf>
    <xf numFmtId="0" fontId="94" fillId="9" borderId="9" xfId="2" applyFont="1" applyFill="1" applyBorder="1" applyAlignment="1" applyProtection="1">
      <alignment horizontal="center" vertical="top"/>
    </xf>
    <xf numFmtId="0" fontId="128" fillId="15" borderId="9" xfId="2" applyFont="1" applyFill="1" applyBorder="1" applyAlignment="1" applyProtection="1">
      <alignment vertical="top"/>
    </xf>
    <xf numFmtId="0" fontId="90" fillId="15" borderId="0" xfId="2" applyFont="1" applyFill="1" applyBorder="1" applyAlignment="1" applyProtection="1">
      <alignment vertical="top"/>
    </xf>
    <xf numFmtId="0" fontId="90" fillId="15" borderId="11" xfId="2" applyFont="1" applyFill="1" applyBorder="1" applyAlignment="1" applyProtection="1">
      <alignment vertical="top"/>
    </xf>
    <xf numFmtId="0" fontId="90" fillId="0" borderId="0" xfId="2" applyFont="1" applyAlignment="1" applyProtection="1">
      <alignment vertical="top"/>
    </xf>
    <xf numFmtId="0" fontId="94" fillId="9" borderId="14" xfId="2" applyFont="1" applyFill="1" applyBorder="1" applyAlignment="1" applyProtection="1">
      <alignment horizontal="center" vertical="top"/>
    </xf>
    <xf numFmtId="0" fontId="128" fillId="15" borderId="14" xfId="2" applyFont="1" applyFill="1" applyBorder="1" applyAlignment="1" applyProtection="1">
      <alignment vertical="top"/>
    </xf>
    <xf numFmtId="0" fontId="128" fillId="15" borderId="0" xfId="2" applyFont="1" applyFill="1" applyBorder="1" applyAlignment="1" applyProtection="1">
      <alignment vertical="top"/>
    </xf>
    <xf numFmtId="0" fontId="129" fillId="15" borderId="0" xfId="2" applyFont="1" applyFill="1" applyBorder="1" applyAlignment="1" applyProtection="1">
      <alignment vertical="top"/>
    </xf>
    <xf numFmtId="0" fontId="130" fillId="15" borderId="0" xfId="2" applyFont="1" applyFill="1" applyBorder="1" applyAlignment="1" applyProtection="1">
      <alignment vertical="top"/>
    </xf>
    <xf numFmtId="0" fontId="90" fillId="15" borderId="9" xfId="2" applyFont="1" applyFill="1" applyBorder="1" applyAlignment="1" applyProtection="1">
      <alignment vertical="top"/>
    </xf>
    <xf numFmtId="0" fontId="90" fillId="15" borderId="0" xfId="2" applyFont="1" applyFill="1" applyBorder="1" applyAlignment="1" applyProtection="1">
      <alignment vertical="top" wrapText="1"/>
    </xf>
    <xf numFmtId="0" fontId="94" fillId="15" borderId="9" xfId="2" applyFont="1" applyFill="1" applyBorder="1" applyAlignment="1" applyProtection="1">
      <alignment horizontal="center" vertical="top"/>
    </xf>
    <xf numFmtId="0" fontId="131" fillId="0" borderId="0" xfId="2" applyFont="1" applyBorder="1" applyAlignment="1" applyProtection="1">
      <alignment horizontal="left" vertical="top"/>
    </xf>
    <xf numFmtId="0" fontId="122" fillId="15" borderId="0" xfId="2" applyFont="1" applyFill="1" applyBorder="1" applyAlignment="1" applyProtection="1">
      <alignment vertical="top" wrapText="1"/>
    </xf>
    <xf numFmtId="0" fontId="122" fillId="15" borderId="0" xfId="2" applyFont="1" applyFill="1" applyBorder="1" applyAlignment="1" applyProtection="1">
      <alignment vertical="top"/>
    </xf>
    <xf numFmtId="0" fontId="94" fillId="15" borderId="0" xfId="2" applyFont="1" applyFill="1" applyBorder="1" applyAlignment="1" applyProtection="1">
      <alignment vertical="top"/>
    </xf>
    <xf numFmtId="0" fontId="122" fillId="15" borderId="11" xfId="2" applyFont="1" applyFill="1" applyBorder="1" applyAlignment="1" applyProtection="1">
      <alignment vertical="top"/>
    </xf>
    <xf numFmtId="0" fontId="132" fillId="15" borderId="0" xfId="2" applyFont="1" applyFill="1" applyBorder="1" applyAlignment="1" applyProtection="1">
      <alignment vertical="top" wrapText="1"/>
    </xf>
    <xf numFmtId="0" fontId="90" fillId="15" borderId="11" xfId="2" applyFont="1" applyFill="1" applyBorder="1" applyAlignment="1" applyProtection="1">
      <alignment vertical="top" wrapText="1"/>
    </xf>
    <xf numFmtId="0" fontId="91" fillId="0" borderId="14" xfId="2" applyFont="1" applyBorder="1" applyAlignment="1" applyProtection="1">
      <alignment horizontal="left" vertical="top"/>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5" fillId="0" borderId="0" xfId="0" applyFont="1" applyBorder="1" applyAlignment="1" applyProtection="1"/>
    <xf numFmtId="169" fontId="135" fillId="0" borderId="0" xfId="0" applyNumberFormat="1" applyFont="1" applyAlignment="1" applyProtection="1">
      <alignment horizontal="center"/>
    </xf>
    <xf numFmtId="168" fontId="135" fillId="0" borderId="0" xfId="0" applyNumberFormat="1" applyFont="1" applyAlignment="1" applyProtection="1">
      <alignment horizontal="center"/>
    </xf>
    <xf numFmtId="168" fontId="135" fillId="0" borderId="0" xfId="0" applyNumberFormat="1" applyFont="1" applyAlignment="1" applyProtection="1"/>
    <xf numFmtId="169" fontId="135" fillId="0" borderId="0" xfId="0" applyNumberFormat="1" applyFont="1" applyAlignment="1" applyProtection="1"/>
    <xf numFmtId="0" fontId="91" fillId="0" borderId="14" xfId="0" applyFont="1" applyBorder="1" applyAlignment="1">
      <alignment vertical="top"/>
    </xf>
    <xf numFmtId="172" fontId="93" fillId="0" borderId="14" xfId="2" applyNumberFormat="1" applyFont="1" applyBorder="1" applyAlignment="1" applyProtection="1">
      <alignment horizontal="center" vertical="top"/>
    </xf>
    <xf numFmtId="0" fontId="139" fillId="15" borderId="11" xfId="2" applyFont="1" applyFill="1" applyBorder="1" applyAlignment="1" applyProtection="1">
      <alignment vertical="top"/>
    </xf>
    <xf numFmtId="0" fontId="93" fillId="14" borderId="3" xfId="0" applyFont="1" applyFill="1" applyBorder="1" applyAlignment="1" applyProtection="1">
      <alignment horizontal="center" vertical="top"/>
      <protection locked="0"/>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86" fillId="0" borderId="11" xfId="2" applyFont="1" applyBorder="1" applyAlignment="1" applyProtection="1">
      <alignment horizontal="right" vertical="top"/>
    </xf>
    <xf numFmtId="0" fontId="91" fillId="0" borderId="0" xfId="2" applyFont="1" applyBorder="1" applyAlignment="1" applyProtection="1">
      <alignment horizontal="left" vertical="top"/>
    </xf>
    <xf numFmtId="0" fontId="90" fillId="0" borderId="0" xfId="0" applyFont="1" applyAlignment="1">
      <alignment horizontal="left" vertical="top"/>
    </xf>
    <xf numFmtId="0" fontId="90" fillId="0" borderId="0" xfId="2" applyFont="1" applyBorder="1" applyAlignment="1" applyProtection="1">
      <alignment horizontal="left" vertical="top"/>
    </xf>
    <xf numFmtId="0" fontId="91" fillId="0" borderId="0" xfId="2" applyFont="1" applyBorder="1" applyAlignment="1" applyProtection="1">
      <alignment horizontal="right" vertical="top" wrapText="1"/>
    </xf>
    <xf numFmtId="0" fontId="102" fillId="20" borderId="9" xfId="0" applyFont="1" applyFill="1" applyBorder="1" applyAlignment="1" applyProtection="1">
      <alignment horizontal="center" vertical="top" wrapText="1" shrinkToFit="1"/>
      <protection locked="0"/>
    </xf>
    <xf numFmtId="0" fontId="102" fillId="20" borderId="0" xfId="0" applyFont="1" applyFill="1" applyBorder="1" applyAlignment="1" applyProtection="1">
      <alignment horizontal="center" vertical="top" wrapText="1" shrinkToFit="1"/>
      <protection locked="0"/>
    </xf>
    <xf numFmtId="0" fontId="102" fillId="20" borderId="11" xfId="0" applyFont="1" applyFill="1" applyBorder="1" applyAlignment="1" applyProtection="1">
      <alignment horizontal="center" vertical="top" wrapText="1" shrinkToFit="1"/>
      <protection locked="0"/>
    </xf>
    <xf numFmtId="0" fontId="91" fillId="19" borderId="0" xfId="0" applyFont="1" applyFill="1" applyBorder="1" applyAlignment="1" applyProtection="1">
      <alignment horizontal="right" vertical="top" wrapText="1" shrinkToFit="1"/>
    </xf>
    <xf numFmtId="0" fontId="91" fillId="19" borderId="11" xfId="0" applyFont="1" applyFill="1" applyBorder="1" applyAlignment="1" applyProtection="1">
      <alignment horizontal="right" vertical="top" wrapText="1" shrinkToFit="1"/>
    </xf>
    <xf numFmtId="0" fontId="93" fillId="14" borderId="0" xfId="0" applyFont="1" applyFill="1" applyBorder="1" applyAlignment="1" applyProtection="1">
      <alignment horizontal="center" vertical="top"/>
      <protection locked="0"/>
    </xf>
    <xf numFmtId="0" fontId="93" fillId="13" borderId="0" xfId="0" applyFont="1" applyFill="1" applyBorder="1" applyAlignment="1" applyProtection="1">
      <alignment horizontal="center" vertical="top"/>
      <protection locked="0"/>
    </xf>
    <xf numFmtId="2" fontId="93" fillId="13" borderId="0" xfId="2" applyNumberFormat="1" applyFont="1" applyFill="1" applyBorder="1" applyAlignment="1" applyProtection="1">
      <alignment horizontal="center" vertical="top"/>
    </xf>
    <xf numFmtId="0" fontId="93" fillId="13" borderId="0" xfId="2" applyFont="1" applyFill="1" applyBorder="1" applyAlignment="1" applyProtection="1">
      <alignment horizontal="center" vertical="top"/>
    </xf>
    <xf numFmtId="49" fontId="16" fillId="14" borderId="0" xfId="0" applyNumberFormat="1" applyFont="1" applyFill="1" applyBorder="1" applyAlignment="1" applyProtection="1">
      <alignment horizontal="center" vertical="center"/>
      <protection locked="0"/>
    </xf>
    <xf numFmtId="49" fontId="93" fillId="14" borderId="0" xfId="0" applyNumberFormat="1" applyFont="1" applyFill="1" applyBorder="1" applyAlignment="1" applyProtection="1">
      <alignment horizontal="center" vertical="top"/>
      <protection locked="0"/>
    </xf>
    <xf numFmtId="0" fontId="16" fillId="14" borderId="9" xfId="0" applyFont="1" applyFill="1" applyBorder="1" applyAlignment="1" applyProtection="1">
      <alignment horizontal="center" vertical="center"/>
      <protection locked="0"/>
    </xf>
    <xf numFmtId="0" fontId="99" fillId="13" borderId="11" xfId="1" quotePrefix="1" applyNumberFormat="1" applyFont="1" applyFill="1" applyBorder="1" applyAlignment="1" applyProtection="1">
      <alignment horizontal="center" vertical="top"/>
    </xf>
    <xf numFmtId="0" fontId="99" fillId="13" borderId="11" xfId="1" applyNumberFormat="1" applyFont="1" applyFill="1" applyBorder="1" applyAlignment="1" applyProtection="1">
      <alignment horizontal="center" vertical="top"/>
    </xf>
    <xf numFmtId="0" fontId="93" fillId="14" borderId="9" xfId="0" applyFont="1" applyFill="1" applyBorder="1" applyAlignment="1" applyProtection="1">
      <alignment horizontal="center" vertical="top"/>
      <protection locked="0"/>
    </xf>
    <xf numFmtId="0" fontId="93" fillId="13" borderId="9" xfId="2" applyFont="1" applyFill="1" applyBorder="1" applyAlignment="1" applyProtection="1">
      <alignment horizontal="center" vertical="top"/>
    </xf>
    <xf numFmtId="49" fontId="99" fillId="14" borderId="11" xfId="1" applyNumberFormat="1" applyFont="1" applyFill="1" applyBorder="1" applyAlignment="1" applyProtection="1">
      <alignment horizontal="center" vertical="top"/>
      <protection locked="0"/>
    </xf>
    <xf numFmtId="49" fontId="99" fillId="14" borderId="11" xfId="0" applyNumberFormat="1" applyFont="1" applyFill="1" applyBorder="1" applyAlignment="1" applyProtection="1">
      <alignment horizontal="center" vertical="top"/>
      <protection locked="0"/>
    </xf>
    <xf numFmtId="0" fontId="16" fillId="14" borderId="0" xfId="0" applyFont="1" applyFill="1" applyBorder="1" applyAlignment="1" applyProtection="1">
      <alignment horizontal="center" vertical="center"/>
      <protection locked="0"/>
    </xf>
    <xf numFmtId="49" fontId="141" fillId="14" borderId="11" xfId="1" applyNumberFormat="1" applyFont="1" applyFill="1" applyBorder="1" applyAlignment="1" applyProtection="1">
      <alignment horizontal="center" vertical="center"/>
      <protection locked="0"/>
    </xf>
    <xf numFmtId="0" fontId="93" fillId="0" borderId="0" xfId="2" applyFont="1" applyFill="1" applyBorder="1" applyAlignment="1" applyProtection="1">
      <alignment horizontal="center" vertical="top"/>
    </xf>
    <xf numFmtId="49" fontId="141" fillId="14" borderId="0" xfId="1" applyNumberFormat="1" applyFont="1" applyFill="1" applyBorder="1" applyAlignment="1" applyProtection="1">
      <alignment horizontal="center" vertical="center"/>
      <protection locked="0"/>
    </xf>
    <xf numFmtId="0" fontId="102" fillId="14" borderId="9" xfId="2" applyFont="1" applyFill="1" applyBorder="1" applyAlignment="1" applyProtection="1">
      <alignment horizontal="center" vertical="top" wrapText="1" shrinkToFit="1"/>
      <protection locked="0"/>
    </xf>
    <xf numFmtId="0" fontId="102" fillId="14" borderId="0" xfId="2" applyFont="1" applyFill="1" applyBorder="1" applyAlignment="1" applyProtection="1">
      <alignment horizontal="center" vertical="top" wrapText="1" shrinkToFit="1"/>
      <protection locked="0"/>
    </xf>
    <xf numFmtId="0" fontId="102" fillId="14" borderId="11" xfId="2" applyFont="1" applyFill="1" applyBorder="1" applyAlignment="1" applyProtection="1">
      <alignment horizontal="center" vertical="top" wrapText="1" shrinkToFit="1"/>
      <protection locked="0"/>
    </xf>
    <xf numFmtId="0" fontId="93" fillId="0" borderId="0" xfId="2" applyFont="1" applyBorder="1" applyAlignment="1" applyProtection="1">
      <alignment horizontal="right" vertical="center"/>
    </xf>
    <xf numFmtId="0" fontId="16" fillId="14" borderId="9" xfId="2" applyFont="1" applyFill="1" applyBorder="1" applyAlignment="1" applyProtection="1">
      <alignment horizontal="center" vertical="center"/>
      <protection locked="0"/>
    </xf>
    <xf numFmtId="0" fontId="91" fillId="13" borderId="11" xfId="2" applyFont="1" applyFill="1" applyBorder="1" applyAlignment="1" applyProtection="1">
      <alignment horizontal="left" vertical="top" shrinkToFit="1"/>
    </xf>
    <xf numFmtId="0" fontId="57" fillId="15" borderId="0" xfId="2" applyFont="1" applyFill="1" applyBorder="1" applyAlignment="1" applyProtection="1">
      <alignment horizontal="center" vertical="top" wrapText="1"/>
    </xf>
    <xf numFmtId="0" fontId="91" fillId="13" borderId="0" xfId="0" applyFont="1" applyFill="1" applyBorder="1" applyAlignment="1" applyProtection="1">
      <alignment horizontal="center" vertical="top"/>
    </xf>
    <xf numFmtId="0" fontId="93" fillId="14" borderId="9" xfId="0" applyFont="1" applyFill="1" applyBorder="1" applyAlignment="1" applyProtection="1">
      <alignment horizontal="center" vertical="top" shrinkToFit="1"/>
      <protection locked="0"/>
    </xf>
    <xf numFmtId="0" fontId="93" fillId="14" borderId="14" xfId="0" applyFont="1" applyFill="1" applyBorder="1" applyAlignment="1" applyProtection="1">
      <alignment horizontal="center" vertical="top" shrinkToFit="1"/>
      <protection locked="0"/>
    </xf>
    <xf numFmtId="0" fontId="96" fillId="18" borderId="11" xfId="2" applyFont="1" applyFill="1" applyBorder="1" applyAlignment="1" applyProtection="1">
      <alignment horizontal="left" vertical="top"/>
    </xf>
    <xf numFmtId="0" fontId="91" fillId="15" borderId="9" xfId="2" applyFont="1" applyFill="1" applyBorder="1" applyAlignment="1" applyProtection="1">
      <alignment horizontal="right" vertical="top"/>
    </xf>
    <xf numFmtId="0" fontId="91" fillId="0" borderId="0" xfId="2" applyFont="1" applyFill="1" applyBorder="1" applyAlignment="1" applyProtection="1">
      <alignment horizontal="center" vertical="top"/>
    </xf>
    <xf numFmtId="0" fontId="93" fillId="14" borderId="3" xfId="0" applyFont="1" applyFill="1" applyBorder="1" applyAlignment="1" applyProtection="1">
      <alignment horizontal="center" vertical="top" shrinkToFit="1"/>
      <protection locked="0"/>
    </xf>
    <xf numFmtId="0" fontId="93" fillId="13" borderId="9" xfId="0" applyFont="1" applyFill="1" applyBorder="1" applyAlignment="1" applyProtection="1">
      <alignment horizontal="center" vertical="top"/>
    </xf>
    <xf numFmtId="0" fontId="94" fillId="18" borderId="11" xfId="2" applyFont="1" applyFill="1" applyBorder="1" applyAlignment="1" applyProtection="1">
      <alignment horizontal="left" vertical="top" shrinkToFit="1"/>
    </xf>
    <xf numFmtId="0" fontId="90" fillId="0" borderId="14" xfId="2" applyFont="1" applyBorder="1" applyAlignment="1" applyProtection="1">
      <alignment horizontal="left" vertical="top"/>
    </xf>
    <xf numFmtId="0" fontId="14" fillId="15" borderId="0" xfId="2" applyFont="1" applyFill="1" applyBorder="1" applyAlignment="1" applyProtection="1">
      <alignment horizontal="center" vertical="top"/>
    </xf>
    <xf numFmtId="0" fontId="93" fillId="13" borderId="0" xfId="0" applyFont="1" applyFill="1" applyBorder="1" applyAlignment="1" applyProtection="1">
      <alignment horizontal="center" vertical="top"/>
    </xf>
    <xf numFmtId="0" fontId="91" fillId="15" borderId="0" xfId="2" applyFont="1" applyFill="1" applyBorder="1" applyAlignment="1" applyProtection="1">
      <alignment horizontal="right" vertical="top" wrapText="1"/>
    </xf>
    <xf numFmtId="0" fontId="91" fillId="15" borderId="11" xfId="2" applyFont="1" applyFill="1" applyBorder="1" applyAlignment="1" applyProtection="1">
      <alignment horizontal="right" vertical="top" wrapText="1"/>
    </xf>
    <xf numFmtId="0" fontId="91" fillId="13" borderId="0" xfId="2" applyFont="1" applyFill="1" applyBorder="1" applyAlignment="1" applyProtection="1">
      <alignment horizontal="left" vertical="top" wrapText="1"/>
    </xf>
    <xf numFmtId="0" fontId="90" fillId="0" borderId="0" xfId="2" applyFont="1" applyFill="1" applyBorder="1" applyAlignment="1" applyProtection="1">
      <alignment horizontal="left" vertical="top" wrapText="1"/>
    </xf>
    <xf numFmtId="0" fontId="91" fillId="15" borderId="0" xfId="2" applyFont="1" applyFill="1" applyBorder="1" applyAlignment="1" applyProtection="1">
      <alignment horizontal="right" vertical="top" wrapText="1" shrinkToFit="1"/>
    </xf>
    <xf numFmtId="164" fontId="101" fillId="14" borderId="9" xfId="2" applyNumberFormat="1" applyFont="1" applyFill="1" applyBorder="1" applyAlignment="1" applyProtection="1">
      <alignment horizontal="center" vertical="top"/>
      <protection locked="0"/>
    </xf>
    <xf numFmtId="0" fontId="93" fillId="14" borderId="11" xfId="0" applyFont="1" applyFill="1" applyBorder="1" applyAlignment="1" applyProtection="1">
      <alignment horizontal="left" vertical="top"/>
      <protection locked="0"/>
    </xf>
    <xf numFmtId="164" fontId="101" fillId="13" borderId="9" xfId="2" applyNumberFormat="1" applyFont="1" applyFill="1" applyBorder="1" applyAlignment="1" applyProtection="1">
      <alignment horizontal="center" vertical="top" shrinkToFit="1"/>
    </xf>
    <xf numFmtId="0" fontId="93" fillId="17" borderId="0" xfId="0" applyFont="1" applyFill="1" applyAlignment="1">
      <alignment horizontal="left" vertical="top" wrapText="1"/>
    </xf>
    <xf numFmtId="0" fontId="99" fillId="14" borderId="0" xfId="0" applyFont="1" applyFill="1" applyBorder="1" applyAlignment="1" applyProtection="1">
      <alignment horizontal="center" vertical="top"/>
      <protection locked="0"/>
    </xf>
    <xf numFmtId="0" fontId="141" fillId="14" borderId="0" xfId="0" applyFont="1" applyFill="1" applyBorder="1" applyAlignment="1" applyProtection="1">
      <alignment horizontal="center" vertical="center"/>
      <protection locked="0"/>
    </xf>
    <xf numFmtId="0" fontId="91" fillId="0" borderId="11" xfId="2" applyFont="1" applyBorder="1" applyAlignment="1" applyProtection="1">
      <alignment vertical="top" wrapText="1"/>
    </xf>
    <xf numFmtId="0" fontId="91" fillId="0" borderId="0" xfId="2" applyFont="1" applyFill="1" applyBorder="1" applyAlignment="1" applyProtection="1">
      <alignment horizontal="left" vertical="top" wrapText="1"/>
    </xf>
    <xf numFmtId="0" fontId="91" fillId="15" borderId="0" xfId="2" applyFont="1" applyFill="1" applyBorder="1" applyAlignment="1" applyProtection="1">
      <alignment horizontal="left" vertical="top"/>
    </xf>
    <xf numFmtId="0" fontId="91" fillId="0" borderId="9" xfId="2" applyFont="1" applyBorder="1" applyAlignment="1" applyProtection="1">
      <alignment horizontal="left" vertical="top" wrapText="1"/>
    </xf>
    <xf numFmtId="0" fontId="91" fillId="0" borderId="9" xfId="2" applyNumberFormat="1" applyFont="1" applyBorder="1" applyAlignment="1" applyProtection="1">
      <alignment horizontal="left" vertical="top" wrapText="1"/>
    </xf>
    <xf numFmtId="0" fontId="91" fillId="0" borderId="0" xfId="2" applyNumberFormat="1" applyFont="1" applyBorder="1" applyAlignment="1" applyProtection="1">
      <alignment horizontal="left" vertical="top" wrapText="1"/>
    </xf>
    <xf numFmtId="0" fontId="91" fillId="0" borderId="11" xfId="2" applyNumberFormat="1" applyFont="1" applyBorder="1" applyAlignment="1" applyProtection="1">
      <alignment horizontal="left" vertical="top" wrapText="1"/>
    </xf>
    <xf numFmtId="0" fontId="91" fillId="0" borderId="0" xfId="2" applyFont="1" applyBorder="1" applyAlignment="1" applyProtection="1">
      <alignment horizontal="left" vertical="top" wrapText="1"/>
    </xf>
    <xf numFmtId="49" fontId="91" fillId="14" borderId="9" xfId="0" applyNumberFormat="1" applyFont="1" applyFill="1" applyBorder="1" applyAlignment="1" applyProtection="1">
      <alignment horizontal="left" vertical="top" wrapText="1"/>
    </xf>
    <xf numFmtId="49" fontId="91" fillId="14" borderId="11" xfId="0" applyNumberFormat="1" applyFont="1" applyFill="1" applyBorder="1" applyAlignment="1" applyProtection="1">
      <alignment horizontal="lef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0" fontId="16" fillId="14" borderId="0" xfId="0" quotePrefix="1" applyFont="1" applyFill="1" applyBorder="1" applyAlignment="1" applyProtection="1">
      <alignment horizontal="center" vertical="center"/>
      <protection locked="0"/>
    </xf>
    <xf numFmtId="49" fontId="140" fillId="14" borderId="11" xfId="1" applyNumberFormat="1" applyFont="1" applyFill="1" applyBorder="1" applyAlignment="1" applyProtection="1">
      <alignment horizontal="center" vertical="center"/>
      <protection locked="0"/>
    </xf>
    <xf numFmtId="49" fontId="140" fillId="14" borderId="0" xfId="1" applyNumberFormat="1" applyFont="1" applyFill="1" applyBorder="1" applyAlignment="1" applyProtection="1">
      <alignment horizontal="center" vertical="center"/>
      <protection locked="0"/>
    </xf>
    <xf numFmtId="0" fontId="124" fillId="0" borderId="0" xfId="2" applyFont="1" applyBorder="1" applyAlignment="1" applyProtection="1">
      <alignment horizontal="center" vertical="top"/>
      <protection locked="0"/>
    </xf>
    <xf numFmtId="0" fontId="127" fillId="16" borderId="0" xfId="2" applyFont="1" applyFill="1" applyBorder="1" applyAlignment="1" applyProtection="1">
      <alignment horizontal="center" vertical="top"/>
    </xf>
    <xf numFmtId="164" fontId="125" fillId="0" borderId="0" xfId="2" applyNumberFormat="1" applyFont="1" applyBorder="1" applyAlignment="1" applyProtection="1">
      <alignment horizontal="center" vertical="top"/>
      <protection locked="0"/>
    </xf>
    <xf numFmtId="0" fontId="98" fillId="15" borderId="0" xfId="2" applyFont="1" applyFill="1" applyBorder="1" applyAlignment="1" applyProtection="1">
      <alignment horizontal="left" vertical="top" wrapText="1" shrinkToFit="1"/>
    </xf>
    <xf numFmtId="0" fontId="101" fillId="13" borderId="9" xfId="2" applyFont="1" applyFill="1" applyBorder="1" applyAlignment="1" applyProtection="1">
      <alignment horizontal="center" vertical="top" wrapText="1" shrinkToFit="1"/>
    </xf>
    <xf numFmtId="0" fontId="101" fillId="13" borderId="0" xfId="2" applyFont="1" applyFill="1" applyBorder="1" applyAlignment="1" applyProtection="1">
      <alignment horizontal="center" vertical="top" wrapText="1" shrinkToFit="1"/>
    </xf>
    <xf numFmtId="0" fontId="60" fillId="15" borderId="0" xfId="2" applyFont="1" applyFill="1" applyBorder="1" applyAlignment="1" applyProtection="1">
      <alignment horizontal="center" vertical="top" shrinkToFit="1"/>
    </xf>
    <xf numFmtId="164" fontId="107" fillId="13" borderId="0" xfId="2" applyNumberFormat="1" applyFont="1" applyFill="1" applyBorder="1" applyAlignment="1" applyProtection="1">
      <alignment horizontal="center" vertical="top" shrinkToFit="1"/>
    </xf>
    <xf numFmtId="0" fontId="93" fillId="14" borderId="9" xfId="2" applyFont="1" applyFill="1" applyBorder="1" applyAlignment="1" applyProtection="1">
      <alignment horizontal="center" vertical="top"/>
      <protection locked="0"/>
    </xf>
    <xf numFmtId="0" fontId="93" fillId="14" borderId="0" xfId="0" applyFont="1" applyFill="1" applyBorder="1" applyAlignment="1" applyProtection="1">
      <alignment horizontal="center" vertical="top" wrapText="1"/>
      <protection locked="0"/>
    </xf>
    <xf numFmtId="0" fontId="110" fillId="18" borderId="9" xfId="2" applyFont="1" applyFill="1" applyBorder="1" applyAlignment="1" applyProtection="1">
      <alignment horizontal="center" vertical="top"/>
    </xf>
    <xf numFmtId="0" fontId="93" fillId="0" borderId="9" xfId="2" applyFont="1" applyBorder="1" applyAlignment="1" applyProtection="1">
      <alignment horizontal="left" vertical="top"/>
    </xf>
    <xf numFmtId="0" fontId="110"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6" fillId="18" borderId="0" xfId="2" applyFont="1" applyFill="1" applyBorder="1" applyAlignment="1" applyProtection="1">
      <alignment horizontal="left" vertical="top"/>
    </xf>
    <xf numFmtId="0" fontId="91" fillId="0" borderId="0" xfId="2" applyFont="1" applyFill="1" applyBorder="1" applyAlignment="1" applyProtection="1">
      <alignment horizontal="center" vertical="top" shrinkToFit="1"/>
    </xf>
    <xf numFmtId="0" fontId="93" fillId="0" borderId="9" xfId="2" applyNumberFormat="1" applyFont="1" applyBorder="1" applyAlignment="1" applyProtection="1">
      <alignment horizontal="left" vertical="top" wrapText="1"/>
    </xf>
    <xf numFmtId="0" fontId="93" fillId="0" borderId="11" xfId="2" applyNumberFormat="1" applyFont="1" applyBorder="1" applyAlignment="1" applyProtection="1">
      <alignment horizontal="left" vertical="top" wrapText="1"/>
    </xf>
    <xf numFmtId="49" fontId="16" fillId="14" borderId="0" xfId="0" applyNumberFormat="1" applyFont="1" applyFill="1" applyBorder="1" applyAlignment="1" applyProtection="1">
      <alignment horizontal="left" vertical="center"/>
      <protection locked="0"/>
    </xf>
    <xf numFmtId="0" fontId="14" fillId="0" borderId="0" xfId="2" applyFont="1" applyBorder="1" applyAlignment="1" applyProtection="1">
      <alignment horizontal="left" vertical="top" wrapText="1"/>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0" fontId="91"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124" fillId="0" borderId="0" xfId="0" applyFont="1" applyAlignment="1" applyProtection="1">
      <alignment horizontal="center" vertical="center"/>
    </xf>
    <xf numFmtId="0" fontId="137" fillId="0" borderId="0" xfId="0" applyFont="1" applyAlignment="1" applyProtection="1">
      <alignment horizontal="center" vertical="center"/>
    </xf>
    <xf numFmtId="0" fontId="138" fillId="0" borderId="11" xfId="0" applyFont="1" applyBorder="1" applyAlignment="1" applyProtection="1">
      <alignment horizontal="center" vertical="center"/>
    </xf>
    <xf numFmtId="169" fontId="135" fillId="0" borderId="0" xfId="0" applyNumberFormat="1" applyFont="1" applyAlignment="1" applyProtection="1">
      <alignment horizontal="center"/>
    </xf>
    <xf numFmtId="0" fontId="89" fillId="0" borderId="3" xfId="0" applyFont="1" applyBorder="1" applyAlignment="1" applyProtection="1">
      <alignment horizontal="left" vertical="center"/>
    </xf>
    <xf numFmtId="0" fontId="89" fillId="0" borderId="6" xfId="0" applyFont="1" applyBorder="1" applyAlignment="1" applyProtection="1">
      <alignment horizontal="left" vertical="center"/>
    </xf>
    <xf numFmtId="0" fontId="100" fillId="2" borderId="3" xfId="0" applyFont="1" applyFill="1" applyBorder="1" applyAlignment="1" applyProtection="1">
      <alignment horizontal="left" vertical="center"/>
      <protection locked="0"/>
    </xf>
    <xf numFmtId="0" fontId="100" fillId="2" borderId="14" xfId="0" applyFont="1" applyFill="1" applyBorder="1" applyAlignment="1" applyProtection="1">
      <alignment horizontal="left" vertical="center"/>
      <protection locked="0"/>
    </xf>
    <xf numFmtId="0" fontId="100" fillId="2" borderId="6" xfId="0" applyFont="1" applyFill="1" applyBorder="1" applyAlignment="1" applyProtection="1">
      <alignment horizontal="left" vertical="center"/>
      <protection locked="0"/>
    </xf>
    <xf numFmtId="0" fontId="93" fillId="0" borderId="9" xfId="0" applyFont="1" applyBorder="1" applyAlignment="1" applyProtection="1">
      <alignment horizontal="right" vertical="center"/>
    </xf>
    <xf numFmtId="4" fontId="112" fillId="15" borderId="26" xfId="0" applyNumberFormat="1" applyFont="1" applyFill="1" applyBorder="1" applyAlignment="1" applyProtection="1">
      <alignment horizontal="center" vertical="center"/>
    </xf>
    <xf numFmtId="4" fontId="112" fillId="15" borderId="27" xfId="0" applyNumberFormat="1" applyFont="1" applyFill="1" applyBorder="1" applyAlignment="1" applyProtection="1">
      <alignment horizontal="center" vertical="center"/>
    </xf>
    <xf numFmtId="0" fontId="93" fillId="0" borderId="5" xfId="0" applyFont="1" applyBorder="1" applyAlignment="1" applyProtection="1">
      <alignment horizontal="center" vertical="center"/>
    </xf>
    <xf numFmtId="0" fontId="93" fillId="0" borderId="8" xfId="0" applyFont="1" applyBorder="1" applyAlignment="1" applyProtection="1">
      <alignment horizontal="center" vertical="center"/>
    </xf>
    <xf numFmtId="0" fontId="91" fillId="0" borderId="4" xfId="0" applyFont="1" applyBorder="1" applyAlignment="1" applyProtection="1">
      <alignment horizontal="center" vertical="center"/>
      <protection locked="0"/>
    </xf>
    <xf numFmtId="0" fontId="91" fillId="0" borderId="9" xfId="0" applyFont="1" applyBorder="1" applyAlignment="1" applyProtection="1">
      <alignment horizontal="center" vertical="center"/>
      <protection locked="0"/>
    </xf>
    <xf numFmtId="0" fontId="91" fillId="0" borderId="12" xfId="0" applyFont="1" applyBorder="1" applyAlignment="1" applyProtection="1">
      <alignment horizontal="center" vertical="center"/>
      <protection locked="0"/>
    </xf>
    <xf numFmtId="0" fontId="91" fillId="0" borderId="7"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5" xfId="0" applyFont="1" applyBorder="1" applyAlignment="1" applyProtection="1">
      <alignment horizontal="center" vertical="center"/>
      <protection locked="0"/>
    </xf>
    <xf numFmtId="164" fontId="110" fillId="18" borderId="0" xfId="0" applyNumberFormat="1" applyFont="1" applyFill="1" applyBorder="1" applyAlignment="1" applyProtection="1">
      <alignment horizontal="center" vertical="center" shrinkToFit="1"/>
    </xf>
    <xf numFmtId="164" fontId="110" fillId="18" borderId="11" xfId="0" applyNumberFormat="1" applyFont="1" applyFill="1" applyBorder="1" applyAlignment="1" applyProtection="1">
      <alignment horizontal="center" vertical="center" shrinkToFit="1"/>
    </xf>
    <xf numFmtId="49" fontId="101" fillId="0" borderId="3" xfId="0" applyNumberFormat="1" applyFont="1" applyBorder="1" applyAlignment="1" applyProtection="1">
      <alignment horizontal="center" vertical="center" shrinkToFit="1"/>
    </xf>
    <xf numFmtId="0" fontId="101" fillId="0" borderId="14" xfId="0" applyNumberFormat="1" applyFont="1" applyBorder="1" applyAlignment="1" applyProtection="1">
      <alignment horizontal="center" vertical="center" shrinkToFit="1"/>
    </xf>
    <xf numFmtId="0" fontId="101" fillId="0" borderId="6" xfId="0" applyNumberFormat="1" applyFont="1" applyBorder="1" applyAlignment="1" applyProtection="1">
      <alignment horizontal="center" vertical="center" shrinkToFit="1"/>
    </xf>
    <xf numFmtId="0" fontId="93" fillId="7" borderId="0" xfId="0" applyFont="1" applyFill="1" applyAlignment="1" applyProtection="1">
      <alignment horizontal="center" vertical="center"/>
    </xf>
    <xf numFmtId="0" fontId="96" fillId="18" borderId="0" xfId="0" applyFont="1" applyFill="1" applyBorder="1" applyAlignment="1" applyProtection="1">
      <alignment horizontal="left" vertical="center"/>
    </xf>
    <xf numFmtId="0" fontId="106" fillId="0" borderId="11" xfId="0" applyFont="1" applyFill="1" applyBorder="1" applyAlignment="1" applyProtection="1">
      <alignment horizontal="center" vertical="center"/>
    </xf>
    <xf numFmtId="0" fontId="106" fillId="0" borderId="0" xfId="0" applyFont="1" applyAlignment="1" applyProtection="1">
      <alignment horizontal="center" vertical="center" shrinkToFit="1"/>
    </xf>
    <xf numFmtId="0" fontId="93" fillId="0" borderId="5" xfId="0" applyFont="1" applyBorder="1" applyAlignment="1">
      <alignment horizontal="center" vertical="center"/>
    </xf>
    <xf numFmtId="0" fontId="93" fillId="0" borderId="8" xfId="0" applyFont="1" applyBorder="1" applyAlignment="1">
      <alignment horizontal="center" vertical="center"/>
    </xf>
    <xf numFmtId="0" fontId="103" fillId="0" borderId="0" xfId="0" applyFont="1" applyBorder="1" applyAlignment="1" applyProtection="1">
      <alignment horizontal="center" vertical="center" shrinkToFit="1"/>
    </xf>
    <xf numFmtId="0" fontId="103" fillId="0" borderId="0" xfId="0" applyFont="1" applyAlignment="1" applyProtection="1">
      <alignment horizontal="center" vertical="center" shrinkToFit="1"/>
    </xf>
    <xf numFmtId="0" fontId="111" fillId="11" borderId="0" xfId="0" applyFont="1" applyFill="1" applyAlignment="1">
      <alignment horizontal="center"/>
    </xf>
    <xf numFmtId="0" fontId="124" fillId="0" borderId="0" xfId="0" applyFont="1" applyAlignment="1">
      <alignment horizontal="center" vertical="center"/>
    </xf>
    <xf numFmtId="0" fontId="133" fillId="0" borderId="0" xfId="0" applyFont="1" applyAlignment="1">
      <alignment horizontal="center" vertical="center"/>
    </xf>
    <xf numFmtId="0" fontId="134" fillId="0" borderId="0" xfId="0" applyFont="1" applyAlignment="1">
      <alignment horizontal="center" vertical="center"/>
    </xf>
    <xf numFmtId="169" fontId="135" fillId="0" borderId="9" xfId="0" applyNumberFormat="1" applyFont="1" applyBorder="1" applyAlignment="1">
      <alignment horizontal="center" shrinkToFit="1"/>
    </xf>
    <xf numFmtId="0" fontId="113" fillId="2" borderId="3" xfId="0" applyFont="1" applyFill="1" applyBorder="1" applyAlignment="1" applyProtection="1">
      <alignment horizontal="left" vertical="center"/>
    </xf>
    <xf numFmtId="0" fontId="113" fillId="2" borderId="14" xfId="0" applyFont="1" applyFill="1" applyBorder="1" applyAlignment="1" applyProtection="1">
      <alignment horizontal="left" vertical="center"/>
    </xf>
    <xf numFmtId="0" fontId="113"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14" fillId="18" borderId="0" xfId="0" applyNumberFormat="1" applyFont="1" applyFill="1" applyBorder="1" applyAlignment="1">
      <alignment horizontal="center" vertical="center" shrinkToFit="1"/>
    </xf>
    <xf numFmtId="0" fontId="103" fillId="0" borderId="11" xfId="0" applyFont="1" applyFill="1" applyBorder="1" applyAlignment="1" applyProtection="1">
      <alignment horizontal="center" vertical="center" shrinkToFit="1"/>
    </xf>
    <xf numFmtId="0" fontId="103" fillId="0" borderId="9" xfId="0" applyFont="1" applyBorder="1" applyAlignment="1">
      <alignment horizontal="center" vertical="center" shrinkToFit="1"/>
    </xf>
    <xf numFmtId="0" fontId="113" fillId="0" borderId="5" xfId="0" applyFont="1" applyBorder="1" applyAlignment="1">
      <alignment horizontal="center" vertical="center"/>
    </xf>
    <xf numFmtId="0" fontId="113"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0">
    <cellStyle name="Besuchter Link" xfId="3" builtinId="9" hidden="1"/>
    <cellStyle name="Besuchter Link" xfId="4" builtinId="9" hidden="1"/>
    <cellStyle name="Besuchter Link" xfId="5" builtinId="9" hidden="1"/>
    <cellStyle name="Besuchter Link" xfId="6" builtinId="9" hidden="1"/>
    <cellStyle name="Besuchter Link" xfId="7" builtinId="9" hidden="1"/>
    <cellStyle name="Besuchter Link" xfId="8" builtinId="9" hidden="1"/>
    <cellStyle name="Besuchter Link" xfId="9" builtinId="9" hidden="1"/>
    <cellStyle name="Besuchter Link" xfId="10" builtinId="9" hidden="1"/>
    <cellStyle name="Besuchter Link" xfId="11" builtinId="9" hidden="1"/>
    <cellStyle name="Besuchter Link" xfId="12" builtinId="9" hidden="1"/>
    <cellStyle name="Besuchter Link" xfId="13" builtinId="9" hidden="1"/>
    <cellStyle name="Besuchter Link" xfId="14" builtinId="9" hidden="1"/>
    <cellStyle name="Besuchter Link" xfId="15" builtinId="9" hidden="1"/>
    <cellStyle name="Besuchter Link" xfId="16" builtinId="9" hidden="1"/>
    <cellStyle name="Besuchter Link" xfId="17" builtinId="9" hidden="1"/>
    <cellStyle name="Besuchter Link" xfId="18" builtinId="9" hidden="1"/>
    <cellStyle name="Besuchter Link" xfId="19" builtinId="9" hidden="1"/>
    <cellStyle name="Besuchter Link" xfId="20" builtinId="9" hidden="1"/>
    <cellStyle name="Besuchter Link" xfId="21" builtinId="9" hidden="1"/>
    <cellStyle name="Besuchter Link" xfId="22" builtinId="9" hidden="1"/>
    <cellStyle name="Besuchter Link" xfId="23" builtinId="9" hidden="1"/>
    <cellStyle name="Besuchter Link" xfId="24" builtinId="9" hidden="1"/>
    <cellStyle name="Besuchter Link" xfId="25" builtinId="9" hidden="1"/>
    <cellStyle name="Besuchter Link" xfId="26" builtinId="9" hidden="1"/>
    <cellStyle name="Besuchter Link" xfId="27" builtinId="9" hidden="1"/>
    <cellStyle name="Besuchter Link" xfId="28" builtinId="9" hidden="1"/>
    <cellStyle name="Besuchter Link" xfId="29" builtinId="9" hidden="1"/>
    <cellStyle name="Besuchter Link" xfId="30" builtinId="9" hidden="1"/>
    <cellStyle name="Besuchter Link" xfId="31" builtinId="9" hidden="1"/>
    <cellStyle name="Besuchter Link" xfId="32" builtinId="9" hidden="1"/>
    <cellStyle name="Besuchter Link" xfId="33" builtinId="9" hidden="1"/>
    <cellStyle name="Besuchter Link" xfId="34" builtinId="9" hidden="1"/>
    <cellStyle name="Besuchter Link" xfId="35" builtinId="9" hidden="1"/>
    <cellStyle name="Besuchter Link" xfId="36" builtinId="9" hidden="1"/>
    <cellStyle name="Besuchter Link" xfId="37" builtinId="9" hidden="1"/>
    <cellStyle name="Besuchter Link" xfId="38" builtinId="9" hidden="1"/>
    <cellStyle name="Besuchter Link" xfId="39" builtinId="9" hidden="1"/>
    <cellStyle name="Besuchter Link" xfId="40" builtinId="9" hidden="1"/>
    <cellStyle name="Besuchter Link" xfId="41" builtinId="9" hidden="1"/>
    <cellStyle name="Besuchter Link" xfId="42" builtinId="9" hidden="1"/>
    <cellStyle name="Besuchter Link" xfId="43" builtinId="9" hidden="1"/>
    <cellStyle name="Besuchter Link" xfId="44" builtinId="9" hidden="1"/>
    <cellStyle name="Besuchter Link" xfId="45" builtinId="9" hidden="1"/>
    <cellStyle name="Besuchter Link" xfId="46" builtinId="9" hidden="1"/>
    <cellStyle name="Besuchter Link" xfId="47" builtinId="9" hidden="1"/>
    <cellStyle name="Besuchter Link" xfId="48" builtinId="9" hidden="1"/>
    <cellStyle name="Besuchter Link" xfId="49" builtinId="9" hidden="1"/>
    <cellStyle name="Besuchter Link" xfId="50" builtinId="9" hidden="1"/>
    <cellStyle name="Besuchter Link" xfId="51" builtinId="9" hidden="1"/>
    <cellStyle name="Besuchter Link" xfId="52" builtinId="9" hidden="1"/>
    <cellStyle name="Besuchter Link" xfId="53" builtinId="9" hidden="1"/>
    <cellStyle name="Besuchter Link" xfId="54" builtinId="9" hidden="1"/>
    <cellStyle name="Besuchter Link" xfId="55" builtinId="9" hidden="1"/>
    <cellStyle name="Besuchter Link" xfId="56" builtinId="9" hidden="1"/>
    <cellStyle name="Besuchter Link" xfId="57" builtinId="9" hidden="1"/>
    <cellStyle name="Besuchter Link" xfId="58" builtinId="9" hidden="1"/>
    <cellStyle name="Besuchter Link" xfId="59" builtinId="9" hidden="1"/>
    <cellStyle name="Besuchter Link" xfId="60" builtinId="9" hidden="1"/>
    <cellStyle name="Besuchter Link" xfId="61" builtinId="9" hidden="1"/>
    <cellStyle name="Besuchter Link" xfId="62" builtinId="9" hidden="1"/>
    <cellStyle name="Besuchter Link" xfId="63" builtinId="9" hidden="1"/>
    <cellStyle name="Besuchter Link" xfId="64" builtinId="9" hidden="1"/>
    <cellStyle name="Besuchter Link" xfId="65" builtinId="9" hidden="1"/>
    <cellStyle name="Besuchter Link" xfId="66" builtinId="9" hidden="1"/>
    <cellStyle name="Besuchter Link" xfId="67" builtinId="9" hidden="1"/>
    <cellStyle name="Besuchter Link" xfId="68" builtinId="9" hidden="1"/>
    <cellStyle name="Besuchter Link" xfId="69" builtinId="9" hidden="1"/>
    <cellStyle name="Besuchter Link" xfId="70" builtinId="9" hidden="1"/>
    <cellStyle name="Besuchter Link" xfId="71" builtinId="9" hidden="1"/>
    <cellStyle name="Besuchter Link" xfId="72" builtinId="9" hidden="1"/>
    <cellStyle name="Besuchter Link" xfId="73" builtinId="9" hidden="1"/>
    <cellStyle name="Besuchter Link" xfId="74" builtinId="9" hidden="1"/>
    <cellStyle name="Besuchter Link" xfId="75" builtinId="9" hidden="1"/>
    <cellStyle name="Besuchter Link" xfId="76" builtinId="9" hidden="1"/>
    <cellStyle name="Besuchter Link" xfId="77" builtinId="9" hidden="1"/>
    <cellStyle name="Besuchter Link" xfId="78" builtinId="9" hidden="1"/>
    <cellStyle name="Besuchter Link" xfId="79" builtinId="9" hidden="1"/>
    <cellStyle name="Besuchter Link" xfId="80" builtinId="9" hidden="1"/>
    <cellStyle name="Besuchter Link" xfId="81" builtinId="9" hidden="1"/>
    <cellStyle name="Besuchter Link" xfId="82" builtinId="9" hidden="1"/>
    <cellStyle name="Besuchter Link" xfId="83" builtinId="9" hidden="1"/>
    <cellStyle name="Besuchter Link" xfId="84" builtinId="9" hidden="1"/>
    <cellStyle name="Besuchter Link" xfId="85" builtinId="9" hidden="1"/>
    <cellStyle name="Besuchter Link" xfId="86" builtinId="9" hidden="1"/>
    <cellStyle name="Besuchter Link" xfId="87" builtinId="9" hidden="1"/>
    <cellStyle name="Besuchter Link" xfId="88" builtinId="9" hidden="1"/>
    <cellStyle name="Besuchter Link" xfId="89" builtinId="9" hidden="1"/>
    <cellStyle name="Besuchter Link" xfId="90" builtinId="9" hidden="1"/>
    <cellStyle name="Besuchter Link" xfId="91" builtinId="9" hidden="1"/>
    <cellStyle name="Besuchter Link" xfId="92" builtinId="9" hidden="1"/>
    <cellStyle name="Besuchter Link" xfId="93" builtinId="9" hidden="1"/>
    <cellStyle name="Besuchter Link" xfId="94" builtinId="9" hidden="1"/>
    <cellStyle name="Besuchter Link" xfId="95" builtinId="9" hidden="1"/>
    <cellStyle name="Besuchter Link" xfId="96" builtinId="9" hidden="1"/>
    <cellStyle name="Besuchter Link" xfId="97" builtinId="9" hidden="1"/>
    <cellStyle name="Besuchter Link" xfId="98" builtinId="9" hidden="1"/>
    <cellStyle name="Besuchter Link" xfId="99" builtinId="9" hidden="1"/>
    <cellStyle name="Besuchter Link" xfId="100" builtinId="9" hidden="1"/>
    <cellStyle name="Besuchter Link" xfId="101" builtinId="9" hidden="1"/>
    <cellStyle name="Besuchter Link" xfId="102" builtinId="9" hidden="1"/>
    <cellStyle name="Besuchter Link" xfId="103" builtinId="9" hidden="1"/>
    <cellStyle name="Besuchter Link" xfId="104" builtinId="9" hidden="1"/>
    <cellStyle name="Besuchter Link" xfId="105" builtinId="9" hidden="1"/>
    <cellStyle name="Besuchter Link" xfId="106" builtinId="9" hidden="1"/>
    <cellStyle name="Besuchter Link" xfId="107" builtinId="9" hidden="1"/>
    <cellStyle name="Besuchter Link" xfId="108" builtinId="9" hidden="1"/>
    <cellStyle name="Besuchter Link" xfId="109" builtinId="9" hidden="1"/>
    <cellStyle name="Besuchter Link" xfId="110" builtinId="9" hidden="1"/>
    <cellStyle name="Besuchter Link" xfId="111" builtinId="9" hidden="1"/>
    <cellStyle name="Besuchter Link" xfId="112" builtinId="9" hidden="1"/>
    <cellStyle name="Besuchter Link" xfId="113" builtinId="9" hidden="1"/>
    <cellStyle name="Besuchter Link" xfId="114" builtinId="9" hidden="1"/>
    <cellStyle name="Besuchter Link" xfId="115" builtinId="9" hidden="1"/>
    <cellStyle name="Besuchter Link" xfId="116" builtinId="9" hidden="1"/>
    <cellStyle name="Besuchter Link" xfId="117" builtinId="9" hidden="1"/>
    <cellStyle name="Besuchter Link" xfId="118" builtinId="9" hidden="1"/>
    <cellStyle name="Besuchter Link" xfId="119" builtinId="9" hidden="1"/>
    <cellStyle name="Besuchter Link" xfId="120" builtinId="9" hidden="1"/>
    <cellStyle name="Besuchter Link" xfId="121" builtinId="9" hidden="1"/>
    <cellStyle name="Besuchter Link" xfId="122" builtinId="9" hidden="1"/>
    <cellStyle name="Besuchter Link" xfId="123" builtinId="9" hidden="1"/>
    <cellStyle name="Besuchter Link" xfId="124" builtinId="9" hidden="1"/>
    <cellStyle name="Besuchter Link" xfId="125" builtinId="9" hidden="1"/>
    <cellStyle name="Besuchter Link" xfId="126" builtinId="9" hidden="1"/>
    <cellStyle name="Besuchter Link" xfId="127" builtinId="9" hidden="1"/>
    <cellStyle name="Besuchter Link" xfId="128" builtinId="9" hidden="1"/>
    <cellStyle name="Besuchter Link" xfId="129" builtinId="9" hidden="1"/>
    <cellStyle name="Besuchter Link" xfId="130" builtinId="9" hidden="1"/>
    <cellStyle name="Besuchter Link" xfId="131" builtinId="9" hidden="1"/>
    <cellStyle name="Besuchter Link" xfId="132" builtinId="9" hidden="1"/>
    <cellStyle name="Besuchter Link" xfId="133" builtinId="9" hidden="1"/>
    <cellStyle name="Besuchter Link" xfId="134" builtinId="9" hidden="1"/>
    <cellStyle name="Besuchter Link" xfId="135" builtinId="9" hidden="1"/>
    <cellStyle name="Besuchter Link" xfId="136" builtinId="9" hidden="1"/>
    <cellStyle name="Besuchter Link" xfId="137" builtinId="9" hidden="1"/>
    <cellStyle name="Besuchter Link" xfId="138" builtinId="9" hidden="1"/>
    <cellStyle name="Besuchter Link" xfId="139" builtinId="9" hidden="1"/>
    <cellStyle name="Besuchter Link" xfId="140" builtinId="9" hidden="1"/>
    <cellStyle name="Besuchter Link" xfId="141" builtinId="9" hidden="1"/>
    <cellStyle name="Besuchter Link" xfId="142" builtinId="9" hidden="1"/>
    <cellStyle name="Besuchter Link" xfId="143" builtinId="9" hidden="1"/>
    <cellStyle name="Besuchter Link" xfId="144" builtinId="9" hidden="1"/>
    <cellStyle name="Besuchter Link" xfId="145" builtinId="9" hidden="1"/>
    <cellStyle name="Besuchter Link" xfId="146" builtinId="9" hidden="1"/>
    <cellStyle name="Besuchter Link" xfId="147" builtinId="9" hidden="1"/>
    <cellStyle name="Besuchter Link" xfId="148" builtinId="9" hidden="1"/>
    <cellStyle name="Besuchter Link" xfId="149" builtinId="9" hidden="1"/>
    <cellStyle name="Besuchter Link" xfId="150" builtinId="9" hidden="1"/>
    <cellStyle name="Besuchter Link" xfId="151" builtinId="9" hidden="1"/>
    <cellStyle name="Besuchter Link" xfId="152" builtinId="9" hidden="1"/>
    <cellStyle name="Besuchter Link" xfId="153" builtinId="9" hidden="1"/>
    <cellStyle name="Besuchter Link" xfId="154" builtinId="9" hidden="1"/>
    <cellStyle name="Besuchter Link" xfId="155" builtinId="9" hidden="1"/>
    <cellStyle name="Besuchter Link" xfId="156" builtinId="9" hidden="1"/>
    <cellStyle name="Besuchter Link" xfId="157" builtinId="9" hidden="1"/>
    <cellStyle name="Besuchter Link" xfId="158" builtinId="9" hidden="1"/>
    <cellStyle name="Besuchter Link" xfId="159" builtinId="9" hidden="1"/>
    <cellStyle name="Besuchter Link" xfId="160" builtinId="9" hidden="1"/>
    <cellStyle name="Besuchter Link" xfId="161" builtinId="9" hidden="1"/>
    <cellStyle name="Besuchter Link" xfId="162" builtinId="9" hidden="1"/>
    <cellStyle name="Besuchter Link" xfId="163" builtinId="9" hidden="1"/>
    <cellStyle name="Besuchter Link" xfId="164" builtinId="9" hidden="1"/>
    <cellStyle name="Besuchter Link" xfId="165" builtinId="9" hidden="1"/>
    <cellStyle name="Besuchter Link" xfId="166" builtinId="9" hidden="1"/>
    <cellStyle name="Besuchter Link" xfId="167" builtinId="9" hidden="1"/>
    <cellStyle name="Besuchter Link" xfId="168" builtinId="9" hidden="1"/>
    <cellStyle name="Besuchter Link" xfId="169" builtinId="9" hidden="1"/>
    <cellStyle name="Besuchter Link" xfId="170" builtinId="9" hidden="1"/>
    <cellStyle name="Besuchter Link" xfId="171" builtinId="9" hidden="1"/>
    <cellStyle name="Besuchter Link" xfId="172" builtinId="9" hidden="1"/>
    <cellStyle name="Besuchter Link" xfId="173" builtinId="9" hidden="1"/>
    <cellStyle name="Besuchter Link" xfId="174" builtinId="9" hidden="1"/>
    <cellStyle name="Besuchter Link" xfId="175" builtinId="9" hidden="1"/>
    <cellStyle name="Besuchter Link" xfId="176" builtinId="9" hidden="1"/>
    <cellStyle name="Besuchter Link" xfId="177" builtinId="9" hidden="1"/>
    <cellStyle name="Besuchter Link" xfId="178" builtinId="9" hidden="1"/>
    <cellStyle name="Besuchter Link" xfId="179" builtinId="9" hidden="1"/>
    <cellStyle name="Besuchter Link" xfId="180" builtinId="9" hidden="1"/>
    <cellStyle name="Besuchter Link" xfId="181" builtinId="9" hidden="1"/>
    <cellStyle name="Besuchter Link" xfId="182" builtinId="9" hidden="1"/>
    <cellStyle name="Besuchter Link" xfId="183" builtinId="9" hidden="1"/>
    <cellStyle name="Besuchter Link" xfId="184" builtinId="9" hidden="1"/>
    <cellStyle name="Besuchter Link" xfId="185" builtinId="9" hidden="1"/>
    <cellStyle name="Besuchter Link" xfId="186" builtinId="9" hidden="1"/>
    <cellStyle name="Besuchter Link" xfId="187" builtinId="9" hidden="1"/>
    <cellStyle name="Besuchter Link" xfId="188" builtinId="9" hidden="1"/>
    <cellStyle name="Besuchter Link" xfId="189" builtinId="9" hidden="1"/>
    <cellStyle name="Besuchter Link" xfId="190" builtinId="9" hidden="1"/>
    <cellStyle name="Besuchter Link" xfId="191" builtinId="9" hidden="1"/>
    <cellStyle name="Besuchter Link" xfId="192" builtinId="9" hidden="1"/>
    <cellStyle name="Besuchter Link" xfId="193" builtinId="9" hidden="1"/>
    <cellStyle name="Besuchter Link" xfId="194" builtinId="9" hidden="1"/>
    <cellStyle name="Besuchter Link" xfId="195" builtinId="9" hidden="1"/>
    <cellStyle name="Besuchter Link" xfId="196" builtinId="9" hidden="1"/>
    <cellStyle name="Besuchter Link" xfId="197" builtinId="9" hidden="1"/>
    <cellStyle name="Besuchter Link" xfId="198" builtinId="9" hidden="1"/>
    <cellStyle name="Besuchter Link" xfId="199" builtinId="9" hidden="1"/>
    <cellStyle name="Besuchter Link" xfId="200" builtinId="9" hidden="1"/>
    <cellStyle name="Besuchter Link" xfId="201" builtinId="9" hidden="1"/>
    <cellStyle name="Besuchter Link" xfId="202" builtinId="9" hidden="1"/>
    <cellStyle name="Besuchter Link" xfId="203" builtinId="9" hidden="1"/>
    <cellStyle name="Besuchter Link" xfId="204" builtinId="9" hidden="1"/>
    <cellStyle name="Besuchter Link" xfId="205" builtinId="9" hidden="1"/>
    <cellStyle name="Besuchter Link" xfId="206" builtinId="9" hidden="1"/>
    <cellStyle name="Besuchter Link" xfId="207" builtinId="9" hidden="1"/>
    <cellStyle name="Besuchter Link" xfId="208" builtinId="9" hidden="1"/>
    <cellStyle name="Besuchter Link" xfId="209" builtinId="9" hidden="1"/>
    <cellStyle name="Besuchter Link" xfId="210" builtinId="9" hidden="1"/>
    <cellStyle name="Besuchter Link" xfId="211" builtinId="9" hidden="1"/>
    <cellStyle name="Besuchter Link" xfId="212" builtinId="9" hidden="1"/>
    <cellStyle name="Besuchter Link" xfId="213" builtinId="9" hidden="1"/>
    <cellStyle name="Besuchter Link" xfId="214"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1" builtinId="9" hidden="1"/>
    <cellStyle name="Besuchter Link" xfId="252" builtinId="9" hidden="1"/>
    <cellStyle name="Besuchter Link" xfId="253" builtinId="9" hidden="1"/>
    <cellStyle name="Besuchter Link" xfId="254" builtinId="9" hidden="1"/>
    <cellStyle name="Besuchter Link" xfId="255" builtinId="9" hidden="1"/>
    <cellStyle name="Besuchter Link" xfId="256" builtinId="9" hidden="1"/>
    <cellStyle name="Besuchter Link" xfId="257" builtinId="9" hidden="1"/>
    <cellStyle name="Besuchter Link" xfId="258" builtinId="9" hidden="1"/>
    <cellStyle name="Besuchter Link" xfId="259" builtinId="9" hidden="1"/>
    <cellStyle name="Besuchter Link" xfId="260" builtinId="9" hidden="1"/>
    <cellStyle name="Besuchter Link" xfId="261" builtinId="9" hidden="1"/>
    <cellStyle name="Besuchter Link" xfId="262" builtinId="9" hidden="1"/>
    <cellStyle name="Besuchter Link" xfId="263" builtinId="9" hidden="1"/>
    <cellStyle name="Besuchter Link" xfId="264" builtinId="9" hidden="1"/>
    <cellStyle name="Besuchter Link" xfId="265" builtinId="9" hidden="1"/>
    <cellStyle name="Besuchter Link" xfId="266" builtinId="9" hidden="1"/>
    <cellStyle name="Besuchter Link" xfId="267" builtinId="9" hidden="1"/>
    <cellStyle name="Besuchter Link" xfId="268" builtinId="9" hidden="1"/>
    <cellStyle name="Besuchter Link" xfId="269" builtinId="9" hidden="1"/>
    <cellStyle name="Besuchter Link" xfId="270" builtinId="9" hidden="1"/>
    <cellStyle name="Besuchter Link" xfId="271" builtinId="9" hidden="1"/>
    <cellStyle name="Besuchter Link" xfId="272" builtinId="9" hidden="1"/>
    <cellStyle name="Besuchter Link" xfId="273" builtinId="9" hidden="1"/>
    <cellStyle name="Besuchter Link" xfId="274" builtinId="9" hidden="1"/>
    <cellStyle name="Besuchter Link" xfId="275" builtinId="9" hidden="1"/>
    <cellStyle name="Besuchter Link" xfId="276" builtinId="9" hidden="1"/>
    <cellStyle name="Besuchter Link" xfId="277" builtinId="9" hidden="1"/>
    <cellStyle name="Besuchter Link" xfId="278" builtinId="9" hidden="1"/>
    <cellStyle name="Besuchter Link" xfId="279" builtinId="9" hidden="1"/>
    <cellStyle name="Besuchter Link" xfId="280" builtinId="9" hidden="1"/>
    <cellStyle name="Besuchter Link" xfId="281" builtinId="9" hidden="1"/>
    <cellStyle name="Besuchter Link" xfId="282" builtinId="9" hidden="1"/>
    <cellStyle name="Besuchter Link" xfId="283"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Link" xfId="1" builtinId="8"/>
    <cellStyle name="Normal_Prospectus2007" xfId="2"/>
    <cellStyle name="Standard" xfId="0" builtinId="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xdr:cNvGrpSpPr/>
      </xdr:nvGrpSpPr>
      <xdr:grpSpPr>
        <a:xfrm>
          <a:off x="6134100" y="8902700"/>
          <a:ext cx="4419342" cy="266839"/>
          <a:chOff x="6134100" y="9410700"/>
          <a:chExt cx="4414262" cy="276999"/>
        </a:xfrm>
      </xdr:grpSpPr>
      <xdr:sp macro="" textlink="">
        <xdr:nvSpPr>
          <xdr:cNvPr id="16" name="TextBox 15"/>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0</xdr:colOff>
      <xdr:row>1</xdr:row>
      <xdr:rowOff>0</xdr:rowOff>
    </xdr:from>
    <xdr:to>
      <xdr:col>10</xdr:col>
      <xdr:colOff>3175</xdr:colOff>
      <xdr:row>4</xdr:row>
      <xdr:rowOff>294132</xdr:rowOff>
    </xdr:to>
    <xdr:pic>
      <xdr:nvPicPr>
        <xdr:cNvPr id="2" name="Bild 1" descr="2018_SLO_Challenge_header.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76200"/>
          <a:ext cx="11658600" cy="13990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hyperlink" Target="mailto:rcalin@ittf.com" TargetMode="External"/><Relationship Id="rId4" Type="http://schemas.openxmlformats.org/officeDocument/2006/relationships/hyperlink" Target="mailto:mdawlatly@ittf.com" TargetMode="External"/><Relationship Id="rId5" Type="http://schemas.openxmlformats.org/officeDocument/2006/relationships/hyperlink" Target="mailto:vicky@ittf.com" TargetMode="External"/><Relationship Id="rId6" Type="http://schemas.openxmlformats.org/officeDocument/2006/relationships/hyperlink" Target="../../../../../Library/Library/Containers/com.apple.mail/Data/Library/Mail%20Downloads/Library/Caches/TemporaryItems/Downloads/ganeshaniob@gmail.com" TargetMode="External"/><Relationship Id="rId7" Type="http://schemas.openxmlformats.org/officeDocument/2006/relationships/hyperlink" Target="../../../../../Library/Library/Containers/com.apple.mail/Data/Library/Mail%20Downloads/Library/Caches/TemporaryItems/Downloads/anlarro@gmail.com" TargetMode="External"/><Relationship Id="rId8" Type="http://schemas.openxmlformats.org/officeDocument/2006/relationships/hyperlink" Target="../../../../../Library/Library/Containers/com.apple.mail/Data/Library/Mail%20Downloads/Library/Caches/TemporaryItems/Downloads/adham-ashour@hotmail.com" TargetMode="External"/><Relationship Id="rId9" Type="http://schemas.openxmlformats.org/officeDocument/2006/relationships/vmlDrawing" Target="../drawings/vmlDrawing1.vml"/><Relationship Id="rId10" Type="http://schemas.openxmlformats.org/officeDocument/2006/relationships/comments" Target="../comments1.xml"/><Relationship Id="rId1" Type="http://schemas.openxmlformats.org/officeDocument/2006/relationships/hyperlink" Target="mailto:kjindrak@ittf.com" TargetMode="External"/><Relationship Id="rId2" Type="http://schemas.openxmlformats.org/officeDocument/2006/relationships/hyperlink" Target="mailto:dleroy@ittf.co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1"/>
  <sheetViews>
    <sheetView workbookViewId="0">
      <pane xSplit="23840"/>
      <selection activeCell="E11" sqref="E11"/>
      <selection pane="topRight" activeCell="J2" sqref="J2"/>
    </sheetView>
  </sheetViews>
  <sheetFormatPr baseColWidth="10" defaultColWidth="10.83203125" defaultRowHeight="14" x14ac:dyDescent="0"/>
  <cols>
    <col min="1" max="1" width="13.33203125" style="271" customWidth="1"/>
    <col min="2" max="2" width="12.33203125" style="271" customWidth="1"/>
    <col min="3" max="3" width="18.1640625" style="271" customWidth="1"/>
    <col min="4" max="4" width="50" style="271" customWidth="1"/>
    <col min="5" max="5" width="24.1640625" style="271" customWidth="1"/>
    <col min="6" max="6" width="18.1640625" style="278" customWidth="1"/>
    <col min="7" max="7" width="22.83203125" style="280" customWidth="1"/>
    <col min="8" max="8" width="19.6640625" style="279" customWidth="1"/>
    <col min="9" max="9" width="19.5" style="279" customWidth="1"/>
    <col min="10" max="10" width="43.33203125" style="271" customWidth="1"/>
    <col min="11" max="11" width="17.6640625" style="271" customWidth="1"/>
    <col min="12" max="12" width="27.6640625" style="271" customWidth="1"/>
    <col min="13" max="13" width="28" style="271" customWidth="1"/>
    <col min="14" max="15" width="10.83203125" style="271" customWidth="1"/>
    <col min="16" max="23" width="10.83203125" style="271"/>
    <col min="24" max="24" width="10.83203125" style="414"/>
    <col min="25" max="16384" width="10.83203125" style="271"/>
  </cols>
  <sheetData>
    <row r="1" spans="1:28" ht="14" customHeight="1">
      <c r="A1" s="270" t="s">
        <v>359</v>
      </c>
      <c r="B1" s="270" t="s">
        <v>360</v>
      </c>
      <c r="C1" s="270" t="s">
        <v>349</v>
      </c>
      <c r="D1" s="270" t="s">
        <v>348</v>
      </c>
      <c r="E1" s="270" t="s">
        <v>361</v>
      </c>
      <c r="F1" s="277" t="s">
        <v>364</v>
      </c>
      <c r="G1" s="277" t="s">
        <v>366</v>
      </c>
      <c r="H1" s="277" t="s">
        <v>367</v>
      </c>
      <c r="I1" s="283" t="s">
        <v>371</v>
      </c>
      <c r="J1" s="270"/>
      <c r="L1" s="270" t="s">
        <v>361</v>
      </c>
      <c r="M1" s="270" t="s">
        <v>363</v>
      </c>
      <c r="N1" s="270" t="s">
        <v>432</v>
      </c>
      <c r="O1" s="270" t="s">
        <v>433</v>
      </c>
    </row>
    <row r="2" spans="1:28">
      <c r="A2" s="276">
        <v>43172</v>
      </c>
      <c r="B2" s="276">
        <v>43176</v>
      </c>
      <c r="C2" s="273">
        <v>40000</v>
      </c>
      <c r="D2" s="272" t="s">
        <v>454</v>
      </c>
      <c r="E2" s="273" t="s">
        <v>351</v>
      </c>
      <c r="F2" s="274" t="s">
        <v>187</v>
      </c>
      <c r="G2" s="280" t="s">
        <v>368</v>
      </c>
      <c r="H2" s="279" t="s">
        <v>438</v>
      </c>
      <c r="I2" s="284">
        <f>INDEX($R$3:$R$17,MATCH(Prospectus!$E$60,Events!$Q$3:$Q$17,0))</f>
        <v>260</v>
      </c>
      <c r="J2" s="271" t="str">
        <f t="array" ref="J2">IFERROR(INDEX($D$2:$D$104,SMALL(IF('PLEASE FILL IN HERE FIRST!!!'!$B$5=$E$2:$E$104,MATCH(ROW($E$2:$E$104),ROW($E$2:$E$104)),""),ROW(G1))),"")</f>
        <v>Spala (POL) - ITTF CHALLENGE</v>
      </c>
      <c r="L2" s="271" t="s">
        <v>369</v>
      </c>
      <c r="M2" s="271" t="s">
        <v>321</v>
      </c>
      <c r="N2" s="425">
        <f>A2+1</f>
        <v>43173</v>
      </c>
      <c r="O2" s="425">
        <f>B2-2</f>
        <v>43174</v>
      </c>
    </row>
    <row r="3" spans="1:28" ht="16" customHeight="1">
      <c r="A3" s="276">
        <v>43187</v>
      </c>
      <c r="B3" s="276">
        <v>43191</v>
      </c>
      <c r="C3" s="273">
        <v>40000</v>
      </c>
      <c r="D3" s="272" t="s">
        <v>455</v>
      </c>
      <c r="E3" s="273" t="s">
        <v>351</v>
      </c>
      <c r="F3" s="274" t="s">
        <v>187</v>
      </c>
      <c r="G3" s="280" t="s">
        <v>368</v>
      </c>
      <c r="H3" s="279" t="s">
        <v>438</v>
      </c>
      <c r="I3" s="284">
        <f>INDEX($R$3:$R$17,MATCH(Prospectus!$E$60,Events!$Q$3:$Q$17,0))</f>
        <v>260</v>
      </c>
      <c r="J3" s="271" t="str">
        <f t="array" ref="J3">IFERROR(INDEX($D$2:$D$104,SMALL(IF('PLEASE FILL IN HERE FIRST!!!'!$B$5=$E$2:$E$104,MATCH(ROW($E$2:$E$104),ROW($E$2:$E$104)),""),ROW(G2))),"")</f>
        <v>Guadalajara (ESP) - ITTF CHALLENGE</v>
      </c>
      <c r="L3" s="271" t="s">
        <v>350</v>
      </c>
      <c r="M3" s="271" t="s">
        <v>322</v>
      </c>
      <c r="N3" s="425">
        <f t="shared" ref="N3:N12" si="0">A3+1</f>
        <v>43188</v>
      </c>
      <c r="O3" s="425">
        <f t="shared" ref="O3:O12" si="1">B3-2</f>
        <v>43189</v>
      </c>
      <c r="P3" s="414" t="s">
        <v>370</v>
      </c>
      <c r="Q3" s="271">
        <v>8</v>
      </c>
      <c r="R3" s="411">
        <v>180</v>
      </c>
      <c r="S3" s="411"/>
      <c r="T3" s="411"/>
      <c r="U3" s="411"/>
      <c r="W3" s="414"/>
      <c r="Y3" s="411"/>
      <c r="Z3" s="411"/>
      <c r="AA3" s="411"/>
      <c r="AB3" s="411"/>
    </row>
    <row r="4" spans="1:28" ht="16" customHeight="1">
      <c r="A4" s="276">
        <v>43192</v>
      </c>
      <c r="B4" s="276">
        <v>43196</v>
      </c>
      <c r="C4" s="273">
        <v>40000</v>
      </c>
      <c r="D4" s="272" t="s">
        <v>354</v>
      </c>
      <c r="E4" s="273" t="s">
        <v>351</v>
      </c>
      <c r="F4" s="274" t="s">
        <v>187</v>
      </c>
      <c r="G4" s="280" t="s">
        <v>368</v>
      </c>
      <c r="H4" s="279" t="s">
        <v>438</v>
      </c>
      <c r="I4" s="284">
        <f>INDEX($R$3:$R$17,MATCH(Prospectus!$E$60,Events!$Q$3:$Q$17,0))</f>
        <v>260</v>
      </c>
      <c r="J4" s="271" t="str">
        <f t="array" ref="J4">IFERROR(INDEX($D$2:$D$104,SMALL(IF('PLEASE FILL IN HERE FIRST!!!'!$B$5=$E$2:$E$104,MATCH(ROW($E$2:$E$104),ROW($E$2:$E$104)),""),ROW(G3))),"")</f>
        <v>Otocec (SLO) - ITTF CHALLENGE</v>
      </c>
      <c r="L4" s="271" t="s">
        <v>351</v>
      </c>
      <c r="M4" s="271" t="s">
        <v>436</v>
      </c>
      <c r="N4" s="425">
        <f t="shared" si="0"/>
        <v>43193</v>
      </c>
      <c r="O4" s="425">
        <f t="shared" si="1"/>
        <v>43194</v>
      </c>
      <c r="Q4" s="410">
        <v>9</v>
      </c>
      <c r="R4" s="412">
        <v>200</v>
      </c>
      <c r="S4" s="412"/>
      <c r="T4" s="412"/>
      <c r="U4" s="412"/>
      <c r="X4" s="415"/>
      <c r="Y4" s="412"/>
      <c r="Z4" s="412"/>
      <c r="AA4" s="412"/>
      <c r="AB4" s="412"/>
    </row>
    <row r="5" spans="1:28">
      <c r="A5" s="276">
        <v>43200</v>
      </c>
      <c r="B5" s="276">
        <v>43204</v>
      </c>
      <c r="C5" s="273">
        <v>40000</v>
      </c>
      <c r="D5" s="272" t="s">
        <v>355</v>
      </c>
      <c r="E5" s="273" t="s">
        <v>351</v>
      </c>
      <c r="F5" s="274" t="s">
        <v>187</v>
      </c>
      <c r="G5" s="280" t="s">
        <v>368</v>
      </c>
      <c r="H5" s="279" t="s">
        <v>438</v>
      </c>
      <c r="I5" s="284">
        <f>INDEX($R$3:$R$17,MATCH(Prospectus!$E$60,Events!$Q$3:$Q$17,0))</f>
        <v>260</v>
      </c>
      <c r="J5" s="271" t="str">
        <f t="array" ref="J5">IFERROR(INDEX($D$2:$D$104,SMALL(IF('PLEASE FILL IN HERE FIRST!!!'!$B$5=$E$2:$E$104,MATCH(ROW($E$2:$E$104),ROW($E$2:$E$104)),""),ROW(G4))),"")</f>
        <v>Zagreb (CRO) - ITTF CHALLENGE</v>
      </c>
      <c r="L5" s="271" t="s">
        <v>362</v>
      </c>
      <c r="N5" s="425">
        <f t="shared" si="0"/>
        <v>43201</v>
      </c>
      <c r="O5" s="425">
        <f t="shared" si="1"/>
        <v>43202</v>
      </c>
      <c r="Q5" s="271">
        <v>10</v>
      </c>
      <c r="R5" s="411">
        <v>220</v>
      </c>
      <c r="S5" s="411"/>
      <c r="T5" s="411"/>
      <c r="U5" s="411"/>
      <c r="Y5" s="411"/>
      <c r="Z5" s="411"/>
      <c r="AA5" s="411"/>
      <c r="AB5" s="411"/>
    </row>
    <row r="6" spans="1:28">
      <c r="A6" s="276">
        <v>43236</v>
      </c>
      <c r="B6" s="276">
        <v>43240</v>
      </c>
      <c r="C6" s="273">
        <v>40000</v>
      </c>
      <c r="D6" s="272" t="s">
        <v>353</v>
      </c>
      <c r="E6" s="273" t="s">
        <v>351</v>
      </c>
      <c r="F6" s="274" t="s">
        <v>187</v>
      </c>
      <c r="G6" s="280" t="s">
        <v>368</v>
      </c>
      <c r="H6" s="279" t="s">
        <v>438</v>
      </c>
      <c r="I6" s="284">
        <f>INDEX($R$3:$R$17,MATCH(Prospectus!$E$60,Events!$Q$3:$Q$17,0))</f>
        <v>260</v>
      </c>
      <c r="J6" s="271" t="str">
        <f t="array" ref="J6">IFERROR(INDEX($D$2:$D$104,SMALL(IF('PLEASE FILL IN HERE FIRST!!!'!$B$5=$E$2:$E$104,MATCH(ROW($E$2:$E$104),ROW($E$2:$E$104)),""),ROW(G5))),"")</f>
        <v>Bangkok (THA) - ITTF CHALLENGE</v>
      </c>
      <c r="N6" s="425">
        <f t="shared" si="0"/>
        <v>43237</v>
      </c>
      <c r="O6" s="425">
        <f t="shared" si="1"/>
        <v>43238</v>
      </c>
      <c r="Q6" s="410">
        <v>11</v>
      </c>
      <c r="R6" s="412">
        <v>240</v>
      </c>
      <c r="S6" s="412"/>
      <c r="T6" s="412"/>
      <c r="U6" s="412"/>
      <c r="X6" s="415"/>
      <c r="Y6" s="412"/>
      <c r="Z6" s="412"/>
      <c r="AA6" s="412"/>
      <c r="AB6" s="412"/>
    </row>
    <row r="7" spans="1:28">
      <c r="A7" s="276">
        <v>43264</v>
      </c>
      <c r="B7" s="276">
        <v>43268</v>
      </c>
      <c r="C7" s="273">
        <v>40000</v>
      </c>
      <c r="D7" s="272" t="s">
        <v>356</v>
      </c>
      <c r="E7" s="273" t="s">
        <v>351</v>
      </c>
      <c r="F7" s="274" t="s">
        <v>187</v>
      </c>
      <c r="G7" s="280" t="s">
        <v>368</v>
      </c>
      <c r="H7" s="279" t="s">
        <v>438</v>
      </c>
      <c r="I7" s="284">
        <f>INDEX($R$3:$R$17,MATCH(Prospectus!$E$60,Events!$Q$3:$Q$17,0))</f>
        <v>260</v>
      </c>
      <c r="J7" s="271" t="str">
        <f t="array" ref="J7">IFERROR(INDEX($D$2:$D$104,SMALL(IF('PLEASE FILL IN HERE FIRST!!!'!$B$5=$E$2:$E$104,MATCH(ROW($E$2:$E$104),ROW($E$2:$E$104)),""),ROW(G6))),"")</f>
        <v>Pyongyang (PRK) - ITTF CHALLENGE</v>
      </c>
      <c r="N7" s="425">
        <f t="shared" si="0"/>
        <v>43265</v>
      </c>
      <c r="O7" s="425">
        <f t="shared" si="1"/>
        <v>43266</v>
      </c>
      <c r="Q7" s="271">
        <v>12</v>
      </c>
      <c r="R7" s="411">
        <v>260</v>
      </c>
      <c r="S7" s="411"/>
      <c r="T7" s="411"/>
      <c r="U7" s="411"/>
      <c r="Y7" s="411"/>
      <c r="Z7" s="411"/>
      <c r="AA7" s="411"/>
      <c r="AB7" s="413"/>
    </row>
    <row r="8" spans="1:28">
      <c r="A8" s="276">
        <v>43320</v>
      </c>
      <c r="B8" s="276">
        <v>43324</v>
      </c>
      <c r="C8" s="273">
        <v>40000</v>
      </c>
      <c r="D8" s="272" t="s">
        <v>357</v>
      </c>
      <c r="E8" s="273" t="s">
        <v>351</v>
      </c>
      <c r="F8" s="274" t="s">
        <v>187</v>
      </c>
      <c r="G8" s="280" t="s">
        <v>368</v>
      </c>
      <c r="H8" s="279" t="s">
        <v>438</v>
      </c>
      <c r="I8" s="284">
        <f>INDEX($R$3:$R$17,MATCH(Prospectus!$E$60,Events!$Q$3:$Q$17,0))</f>
        <v>260</v>
      </c>
      <c r="J8" s="271" t="str">
        <f t="array" ref="J8">IFERROR(INDEX($D$2:$D$104,SMALL(IF('PLEASE FILL IN HERE FIRST!!!'!$B$5=$E$2:$E$104,MATCH(ROW($E$2:$E$104),ROW($E$2:$E$104)),""),ROW(G7))),"")</f>
        <v>Lagos (NGR) - ITTF CHALLENGE</v>
      </c>
      <c r="N8" s="425">
        <f t="shared" si="0"/>
        <v>43321</v>
      </c>
      <c r="O8" s="425">
        <f t="shared" si="1"/>
        <v>43322</v>
      </c>
      <c r="Q8" s="410">
        <v>13</v>
      </c>
      <c r="R8" s="412">
        <v>280</v>
      </c>
      <c r="S8" s="412"/>
      <c r="T8" s="412"/>
      <c r="U8" s="412"/>
      <c r="X8" s="415"/>
      <c r="Y8" s="412"/>
      <c r="Z8" s="412"/>
      <c r="AA8" s="412"/>
      <c r="AB8" s="412"/>
    </row>
    <row r="9" spans="1:28" ht="16" customHeight="1">
      <c r="A9" s="276">
        <v>43396</v>
      </c>
      <c r="B9" s="276">
        <v>43400</v>
      </c>
      <c r="C9" s="273">
        <v>40000</v>
      </c>
      <c r="D9" s="272" t="s">
        <v>358</v>
      </c>
      <c r="E9" s="273" t="s">
        <v>351</v>
      </c>
      <c r="F9" s="274" t="s">
        <v>187</v>
      </c>
      <c r="G9" s="280" t="s">
        <v>368</v>
      </c>
      <c r="H9" s="279" t="s">
        <v>438</v>
      </c>
      <c r="I9" s="284">
        <f>INDEX($R$3:$R$17,MATCH(Prospectus!$E$60,Events!$Q$3:$Q$17,0))</f>
        <v>260</v>
      </c>
      <c r="J9" s="271" t="str">
        <f t="array" ref="J9">IFERROR(INDEX($D$2:$D$104,SMALL(IF('PLEASE FILL IN HERE FIRST!!!'!$B$5=$E$2:$E$104,MATCH(ROW($E$2:$E$104),ROW($E$2:$E$104)),""),ROW(G8))),"")</f>
        <v>De Haan (BEL) - ITTF CHALLENGE</v>
      </c>
      <c r="N9" s="425">
        <f t="shared" si="0"/>
        <v>43397</v>
      </c>
      <c r="O9" s="425">
        <f t="shared" si="1"/>
        <v>43398</v>
      </c>
      <c r="Q9" s="271">
        <v>14</v>
      </c>
      <c r="R9" s="411">
        <v>300</v>
      </c>
      <c r="S9" s="411"/>
      <c r="T9" s="411"/>
      <c r="U9" s="411"/>
      <c r="Y9" s="411"/>
      <c r="Z9" s="411"/>
      <c r="AA9" s="411"/>
      <c r="AB9" s="411"/>
    </row>
    <row r="10" spans="1:28" ht="16" customHeight="1">
      <c r="A10" s="276">
        <v>43418</v>
      </c>
      <c r="B10" s="276">
        <v>43422</v>
      </c>
      <c r="C10" s="273">
        <v>40000</v>
      </c>
      <c r="D10" s="272" t="s">
        <v>352</v>
      </c>
      <c r="E10" s="273" t="s">
        <v>351</v>
      </c>
      <c r="F10" s="274" t="s">
        <v>187</v>
      </c>
      <c r="G10" s="280" t="s">
        <v>368</v>
      </c>
      <c r="H10" s="279" t="s">
        <v>438</v>
      </c>
      <c r="I10" s="284">
        <f>INDEX($R$3:$R$17,MATCH(Prospectus!$E$60,Events!$Q$3:$Q$17,0))</f>
        <v>260</v>
      </c>
      <c r="J10" s="271" t="str">
        <f t="array" ref="J10">IFERROR(INDEX($D$2:$D$104,SMALL(IF('PLEASE FILL IN HERE FIRST!!!'!$B$5=$E$2:$E$104,MATCH(ROW($E$2:$E$104),ROW($E$2:$E$104)),""),ROW(G9))),"")</f>
        <v>Minsk (BLR) - ITTF CHALLENGE</v>
      </c>
      <c r="N10" s="425">
        <f t="shared" si="0"/>
        <v>43419</v>
      </c>
      <c r="O10" s="425">
        <f t="shared" si="1"/>
        <v>43420</v>
      </c>
      <c r="Q10" s="410">
        <v>15</v>
      </c>
      <c r="R10" s="412">
        <v>320</v>
      </c>
      <c r="S10" s="412"/>
      <c r="T10" s="412"/>
      <c r="U10" s="412"/>
      <c r="X10" s="415"/>
      <c r="Y10" s="412"/>
      <c r="Z10" s="412"/>
      <c r="AA10" s="412"/>
      <c r="AB10" s="412"/>
    </row>
    <row r="11" spans="1:28" ht="14" customHeight="1">
      <c r="A11" s="276"/>
      <c r="B11" s="276"/>
      <c r="C11" s="273"/>
      <c r="D11" s="272"/>
      <c r="E11" s="273"/>
      <c r="F11" s="274" t="s">
        <v>187</v>
      </c>
      <c r="G11" s="280" t="s">
        <v>368</v>
      </c>
      <c r="H11" s="279" t="s">
        <v>438</v>
      </c>
      <c r="I11" s="284">
        <f>INDEX($R$3:$R$17,MATCH(Prospectus!$E$60,Events!$Q$3:$Q$17,0))</f>
        <v>260</v>
      </c>
      <c r="J11" s="271" t="str">
        <f t="array" ref="J11">IFERROR(INDEX($D$2:$D$104,SMALL(IF('PLEASE FILL IN HERE FIRST!!!'!$B$5=$E$2:$E$104,MATCH(ROW($E$2:$E$104),ROW($E$2:$E$104)),""),ROW(G10))),"")</f>
        <v/>
      </c>
      <c r="N11" s="425">
        <f t="shared" si="0"/>
        <v>1</v>
      </c>
      <c r="O11" s="425">
        <f t="shared" si="1"/>
        <v>-2</v>
      </c>
      <c r="Q11" s="271">
        <v>16</v>
      </c>
      <c r="R11" s="411">
        <v>340</v>
      </c>
      <c r="S11" s="411"/>
      <c r="T11" s="411"/>
      <c r="U11" s="411"/>
      <c r="Y11" s="411"/>
      <c r="Z11" s="411"/>
      <c r="AA11" s="411"/>
      <c r="AB11" s="411"/>
    </row>
    <row r="12" spans="1:28">
      <c r="A12" s="276"/>
      <c r="B12" s="276"/>
      <c r="C12" s="273"/>
      <c r="D12" s="272"/>
      <c r="E12" s="273"/>
      <c r="F12" s="274" t="s">
        <v>187</v>
      </c>
      <c r="G12" s="280" t="s">
        <v>368</v>
      </c>
      <c r="H12" s="279" t="s">
        <v>438</v>
      </c>
      <c r="I12" s="284">
        <f>INDEX($R$3:$R$17,MATCH(Prospectus!$E$60,Events!$Q$3:$Q$17,0))</f>
        <v>260</v>
      </c>
      <c r="J12" s="271" t="str">
        <f t="array" ref="J12">IFERROR(INDEX($D$2:$D$104,SMALL(IF('PLEASE FILL IN HERE FIRST!!!'!$B$5=$E$2:$E$104,MATCH(ROW($E$2:$E$104),ROW($E$2:$E$104)),""),ROW(G11))),"")</f>
        <v/>
      </c>
      <c r="N12" s="425">
        <f t="shared" si="0"/>
        <v>1</v>
      </c>
      <c r="O12" s="425">
        <f t="shared" si="1"/>
        <v>-2</v>
      </c>
      <c r="Q12" s="410">
        <v>17</v>
      </c>
      <c r="R12" s="412">
        <v>360</v>
      </c>
      <c r="S12" s="412"/>
      <c r="T12" s="412"/>
      <c r="U12" s="412"/>
      <c r="X12" s="415"/>
      <c r="Y12" s="412"/>
      <c r="Z12" s="412"/>
      <c r="AA12" s="412"/>
      <c r="AB12" s="412"/>
    </row>
    <row r="13" spans="1:28">
      <c r="A13" s="267"/>
      <c r="B13" s="267"/>
      <c r="C13" s="268"/>
      <c r="D13" s="268"/>
      <c r="E13" s="268"/>
      <c r="F13" s="274"/>
      <c r="I13" s="284"/>
      <c r="N13" s="425"/>
      <c r="O13" s="425"/>
      <c r="Q13" s="271">
        <v>18</v>
      </c>
      <c r="R13" s="411">
        <v>380</v>
      </c>
      <c r="S13" s="411"/>
      <c r="T13" s="411"/>
      <c r="U13" s="411"/>
      <c r="Y13" s="411"/>
      <c r="Z13" s="411"/>
      <c r="AA13" s="411"/>
      <c r="AB13" s="411"/>
    </row>
    <row r="14" spans="1:28" ht="16" customHeight="1">
      <c r="A14" s="267"/>
      <c r="B14" s="267"/>
      <c r="C14" s="269"/>
      <c r="D14" s="268"/>
      <c r="E14" s="268"/>
      <c r="F14" s="274"/>
      <c r="I14" s="284"/>
      <c r="N14" s="425"/>
      <c r="O14" s="425"/>
      <c r="Q14" s="410">
        <v>19</v>
      </c>
      <c r="R14" s="412">
        <v>400</v>
      </c>
      <c r="S14" s="412"/>
      <c r="T14" s="412"/>
      <c r="U14" s="412"/>
      <c r="X14" s="415"/>
      <c r="Y14" s="412"/>
      <c r="Z14" s="412"/>
      <c r="AA14" s="412"/>
      <c r="AB14" s="412"/>
    </row>
    <row r="15" spans="1:28">
      <c r="F15" s="274"/>
      <c r="I15" s="284"/>
      <c r="N15" s="425"/>
      <c r="O15" s="425"/>
      <c r="Q15" s="271">
        <v>20</v>
      </c>
      <c r="R15" s="411">
        <v>420</v>
      </c>
      <c r="S15" s="411"/>
      <c r="T15" s="411"/>
      <c r="U15" s="411"/>
      <c r="Y15" s="411"/>
      <c r="Z15" s="411"/>
      <c r="AA15" s="411"/>
      <c r="AB15" s="411"/>
    </row>
    <row r="16" spans="1:28">
      <c r="F16" s="274"/>
      <c r="I16" s="284"/>
      <c r="N16" s="425"/>
      <c r="O16" s="425"/>
      <c r="Q16" s="410">
        <v>21</v>
      </c>
      <c r="R16" s="412">
        <v>440</v>
      </c>
    </row>
    <row r="17" spans="6:18">
      <c r="F17" s="274"/>
      <c r="I17" s="284"/>
      <c r="N17" s="425"/>
      <c r="O17" s="425"/>
      <c r="Q17" s="271">
        <v>22</v>
      </c>
      <c r="R17" s="411">
        <v>460</v>
      </c>
    </row>
    <row r="18" spans="6:18" ht="16" customHeight="1">
      <c r="F18" s="274"/>
      <c r="I18" s="284"/>
      <c r="N18" s="425"/>
      <c r="O18" s="425"/>
    </row>
    <row r="19" spans="6:18">
      <c r="F19" s="274"/>
      <c r="I19" s="284"/>
      <c r="N19" s="425"/>
      <c r="O19" s="425"/>
    </row>
    <row r="20" spans="6:18">
      <c r="F20" s="274"/>
      <c r="I20" s="284"/>
      <c r="N20" s="425"/>
      <c r="O20" s="425"/>
    </row>
    <row r="21" spans="6:18">
      <c r="F21" s="274"/>
      <c r="I21" s="284"/>
      <c r="N21" s="425"/>
      <c r="O21" s="425"/>
    </row>
    <row r="22" spans="6:18">
      <c r="F22" s="274"/>
      <c r="I22" s="284"/>
      <c r="N22" s="425"/>
      <c r="O22" s="425"/>
    </row>
    <row r="23" spans="6:18" ht="14" customHeight="1">
      <c r="F23" s="274"/>
      <c r="I23" s="284"/>
      <c r="N23" s="425"/>
      <c r="O23" s="425"/>
    </row>
    <row r="24" spans="6:18">
      <c r="F24" s="274"/>
      <c r="I24" s="284"/>
      <c r="N24" s="425"/>
      <c r="O24" s="425"/>
    </row>
    <row r="25" spans="6:18" ht="14" customHeight="1">
      <c r="F25" s="274"/>
      <c r="I25" s="284"/>
      <c r="N25" s="425"/>
      <c r="O25" s="425"/>
    </row>
    <row r="26" spans="6:18">
      <c r="F26" s="274"/>
      <c r="I26" s="284"/>
      <c r="N26" s="425"/>
      <c r="O26" s="425"/>
    </row>
    <row r="27" spans="6:18" ht="16" customHeight="1">
      <c r="F27" s="274"/>
      <c r="I27" s="284"/>
      <c r="N27" s="421"/>
      <c r="O27" s="421"/>
    </row>
    <row r="28" spans="6:18">
      <c r="F28" s="274"/>
      <c r="I28" s="284"/>
      <c r="N28" s="421"/>
      <c r="O28" s="421"/>
    </row>
    <row r="29" spans="6:18" ht="14" customHeight="1">
      <c r="F29" s="274"/>
      <c r="N29" s="421"/>
      <c r="O29" s="421"/>
    </row>
    <row r="30" spans="6:18">
      <c r="F30" s="275"/>
      <c r="N30" s="421"/>
      <c r="O30" s="421"/>
    </row>
    <row r="31" spans="6:18">
      <c r="F31" s="275"/>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
  <sheetViews>
    <sheetView workbookViewId="0">
      <selection activeCell="D7" sqref="A1:L138"/>
    </sheetView>
  </sheetViews>
  <sheetFormatPr baseColWidth="10" defaultColWidth="11.5" defaultRowHeight="12" x14ac:dyDescent="0"/>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273</v>
      </c>
      <c r="D1" s="196" t="s">
        <v>274</v>
      </c>
      <c r="E1" s="197" t="s">
        <v>271</v>
      </c>
      <c r="F1" s="197" t="s">
        <v>460</v>
      </c>
      <c r="G1" s="197"/>
      <c r="H1" s="196" t="s">
        <v>188</v>
      </c>
      <c r="I1" s="195" t="s">
        <v>88</v>
      </c>
      <c r="J1" s="195" t="s">
        <v>12</v>
      </c>
      <c r="L1" s="196" t="s">
        <v>316</v>
      </c>
    </row>
    <row r="2" spans="1:12">
      <c r="A2" s="20">
        <v>1</v>
      </c>
      <c r="B2" s="76" t="s">
        <v>448</v>
      </c>
      <c r="C2" s="149" t="s">
        <v>227</v>
      </c>
      <c r="D2" s="83"/>
      <c r="E2" s="34" t="s">
        <v>461</v>
      </c>
      <c r="F2" s="34" t="s">
        <v>446</v>
      </c>
      <c r="G2" s="149"/>
      <c r="H2" s="83" t="s">
        <v>462</v>
      </c>
      <c r="I2" s="84" t="s">
        <v>463</v>
      </c>
      <c r="J2" s="33">
        <v>0.25</v>
      </c>
      <c r="L2" s="150" t="s">
        <v>464</v>
      </c>
    </row>
    <row r="3" spans="1:12">
      <c r="A3" s="20">
        <v>2</v>
      </c>
      <c r="B3" s="76" t="s">
        <v>448</v>
      </c>
      <c r="C3" s="149" t="s">
        <v>465</v>
      </c>
      <c r="E3" s="34" t="s">
        <v>466</v>
      </c>
      <c r="F3" s="34" t="s">
        <v>467</v>
      </c>
      <c r="G3" s="149"/>
      <c r="H3" s="83"/>
      <c r="I3" s="84" t="s">
        <v>89</v>
      </c>
      <c r="J3" s="33">
        <v>0.26041666666666669</v>
      </c>
      <c r="L3" s="76" t="s">
        <v>468</v>
      </c>
    </row>
    <row r="4" spans="1:12">
      <c r="A4" s="20">
        <v>3</v>
      </c>
      <c r="B4" s="76" t="s">
        <v>469</v>
      </c>
      <c r="C4" s="34" t="s">
        <v>228</v>
      </c>
      <c r="E4" s="34" t="s">
        <v>470</v>
      </c>
      <c r="F4" s="34" t="s">
        <v>467</v>
      </c>
      <c r="G4" s="149"/>
      <c r="H4" s="172" t="s">
        <v>281</v>
      </c>
      <c r="I4" s="84" t="s">
        <v>2</v>
      </c>
      <c r="J4" s="33">
        <v>0.27083333333333331</v>
      </c>
      <c r="L4" s="76" t="s">
        <v>471</v>
      </c>
    </row>
    <row r="5" spans="1:12">
      <c r="A5" s="20">
        <v>4</v>
      </c>
      <c r="B5" s="76" t="s">
        <v>469</v>
      </c>
      <c r="C5" s="34" t="s">
        <v>229</v>
      </c>
      <c r="E5" s="34" t="s">
        <v>472</v>
      </c>
      <c r="F5" s="34" t="s">
        <v>446</v>
      </c>
      <c r="G5" s="149"/>
      <c r="H5" s="83"/>
      <c r="I5" s="84" t="s">
        <v>473</v>
      </c>
      <c r="J5" s="33">
        <v>0.28125</v>
      </c>
      <c r="L5" s="76" t="s">
        <v>474</v>
      </c>
    </row>
    <row r="6" spans="1:12">
      <c r="A6" s="20">
        <v>5</v>
      </c>
      <c r="B6" s="76" t="s">
        <v>469</v>
      </c>
      <c r="C6" s="34" t="s">
        <v>284</v>
      </c>
      <c r="D6" s="76" t="s">
        <v>453</v>
      </c>
      <c r="E6" s="34" t="s">
        <v>428</v>
      </c>
      <c r="F6" s="34" t="s">
        <v>446</v>
      </c>
      <c r="G6" s="149"/>
      <c r="H6" s="172" t="s">
        <v>462</v>
      </c>
      <c r="I6" s="84" t="s">
        <v>475</v>
      </c>
      <c r="J6" s="33">
        <v>0.29166666666666669</v>
      </c>
      <c r="L6" s="76" t="s">
        <v>476</v>
      </c>
    </row>
    <row r="7" spans="1:12">
      <c r="A7" s="20">
        <v>6</v>
      </c>
      <c r="B7" s="76" t="s">
        <v>469</v>
      </c>
      <c r="C7" s="149" t="s">
        <v>230</v>
      </c>
      <c r="E7" s="34" t="s">
        <v>477</v>
      </c>
      <c r="F7" s="34" t="s">
        <v>447</v>
      </c>
      <c r="G7" s="149"/>
      <c r="I7" s="84" t="s">
        <v>478</v>
      </c>
      <c r="J7" s="33">
        <v>0.30208333333333331</v>
      </c>
      <c r="L7" s="76" t="s">
        <v>479</v>
      </c>
    </row>
    <row r="8" spans="1:12">
      <c r="A8" s="20">
        <v>7</v>
      </c>
      <c r="B8" s="76" t="s">
        <v>448</v>
      </c>
      <c r="C8" s="149" t="s">
        <v>398</v>
      </c>
      <c r="E8" s="34" t="s">
        <v>480</v>
      </c>
      <c r="F8" s="34" t="s">
        <v>448</v>
      </c>
      <c r="G8" s="149"/>
      <c r="H8" s="172" t="s">
        <v>282</v>
      </c>
      <c r="I8" s="84" t="s">
        <v>481</v>
      </c>
      <c r="J8" s="33">
        <v>0.3125</v>
      </c>
      <c r="L8" s="76" t="s">
        <v>482</v>
      </c>
    </row>
    <row r="9" spans="1:12">
      <c r="A9" s="20">
        <v>8</v>
      </c>
      <c r="B9" s="76" t="s">
        <v>448</v>
      </c>
      <c r="C9" s="34" t="s">
        <v>406</v>
      </c>
      <c r="E9" s="34" t="s">
        <v>483</v>
      </c>
      <c r="F9" s="34" t="s">
        <v>446</v>
      </c>
      <c r="G9" s="40"/>
      <c r="H9" s="83"/>
      <c r="I9" s="20" t="s">
        <v>3</v>
      </c>
      <c r="J9" s="33">
        <v>0.32291666666666669</v>
      </c>
      <c r="L9" s="76" t="s">
        <v>484</v>
      </c>
    </row>
    <row r="10" spans="1:12">
      <c r="A10" s="20">
        <v>9</v>
      </c>
      <c r="B10" s="76" t="s">
        <v>469</v>
      </c>
      <c r="C10" s="149" t="s">
        <v>285</v>
      </c>
      <c r="E10" s="34" t="s">
        <v>485</v>
      </c>
      <c r="F10" s="34" t="s">
        <v>446</v>
      </c>
      <c r="G10" s="40"/>
      <c r="H10" s="83"/>
      <c r="I10" s="20" t="s">
        <v>4</v>
      </c>
      <c r="J10" s="33">
        <v>0.33333333333333331</v>
      </c>
      <c r="L10" s="76" t="s">
        <v>486</v>
      </c>
    </row>
    <row r="11" spans="1:12">
      <c r="A11" s="20">
        <v>10</v>
      </c>
      <c r="B11" s="76" t="s">
        <v>469</v>
      </c>
      <c r="C11" s="149" t="s">
        <v>231</v>
      </c>
      <c r="E11" s="34" t="s">
        <v>487</v>
      </c>
      <c r="F11" s="34" t="s">
        <v>448</v>
      </c>
      <c r="G11" s="150"/>
      <c r="I11" s="20" t="s">
        <v>5</v>
      </c>
      <c r="J11" s="33">
        <v>0.34375</v>
      </c>
      <c r="L11" s="76" t="s">
        <v>488</v>
      </c>
    </row>
    <row r="12" spans="1:12">
      <c r="A12" s="20">
        <v>11</v>
      </c>
      <c r="B12" s="76" t="s">
        <v>469</v>
      </c>
      <c r="C12" s="149" t="s">
        <v>232</v>
      </c>
      <c r="E12" s="34" t="s">
        <v>489</v>
      </c>
      <c r="F12" s="34" t="s">
        <v>446</v>
      </c>
      <c r="G12" s="150"/>
      <c r="I12" s="20" t="s">
        <v>6</v>
      </c>
      <c r="J12" s="33">
        <v>0.35416666666666669</v>
      </c>
      <c r="L12" s="76" t="s">
        <v>490</v>
      </c>
    </row>
    <row r="13" spans="1:12">
      <c r="A13" s="20">
        <v>12</v>
      </c>
      <c r="B13" s="76" t="s">
        <v>448</v>
      </c>
      <c r="C13" s="149" t="s">
        <v>407</v>
      </c>
      <c r="E13" s="34" t="s">
        <v>429</v>
      </c>
      <c r="F13" s="34" t="s">
        <v>449</v>
      </c>
      <c r="G13" s="40"/>
      <c r="I13" s="20" t="s">
        <v>7</v>
      </c>
      <c r="J13" s="33">
        <v>0.36458333333333331</v>
      </c>
      <c r="L13" s="76" t="s">
        <v>491</v>
      </c>
    </row>
    <row r="14" spans="1:12">
      <c r="A14" s="20">
        <v>13</v>
      </c>
      <c r="B14" s="76" t="s">
        <v>448</v>
      </c>
      <c r="C14" s="149" t="s">
        <v>233</v>
      </c>
      <c r="E14" s="34" t="s">
        <v>430</v>
      </c>
      <c r="F14" s="34" t="s">
        <v>446</v>
      </c>
      <c r="G14" s="75"/>
      <c r="I14" s="20" t="s">
        <v>8</v>
      </c>
      <c r="J14" s="33">
        <v>0.375</v>
      </c>
      <c r="L14" s="76" t="s">
        <v>492</v>
      </c>
    </row>
    <row r="15" spans="1:12">
      <c r="A15" s="20">
        <v>14</v>
      </c>
      <c r="B15" s="76" t="s">
        <v>493</v>
      </c>
      <c r="C15" s="149" t="s">
        <v>408</v>
      </c>
      <c r="E15" s="34" t="s">
        <v>494</v>
      </c>
      <c r="F15" s="34" t="s">
        <v>446</v>
      </c>
      <c r="I15" s="20" t="s">
        <v>9</v>
      </c>
      <c r="J15" s="33">
        <v>0.38541666666666669</v>
      </c>
      <c r="L15" s="76" t="s">
        <v>495</v>
      </c>
    </row>
    <row r="16" spans="1:12">
      <c r="A16" s="20">
        <v>15</v>
      </c>
      <c r="B16" s="76" t="s">
        <v>493</v>
      </c>
      <c r="C16" s="149" t="s">
        <v>409</v>
      </c>
      <c r="E16" s="34" t="s">
        <v>496</v>
      </c>
      <c r="F16" s="34" t="s">
        <v>446</v>
      </c>
      <c r="J16" s="33">
        <v>0.39583333333333331</v>
      </c>
      <c r="L16" s="76" t="s">
        <v>497</v>
      </c>
    </row>
    <row r="17" spans="1:12">
      <c r="A17" s="20">
        <v>16</v>
      </c>
      <c r="B17" s="76" t="s">
        <v>448</v>
      </c>
      <c r="C17" s="149" t="s">
        <v>234</v>
      </c>
      <c r="E17" s="34" t="s">
        <v>498</v>
      </c>
      <c r="F17" s="34" t="s">
        <v>446</v>
      </c>
      <c r="J17" s="33">
        <v>0.40625</v>
      </c>
      <c r="L17" s="76" t="s">
        <v>499</v>
      </c>
    </row>
    <row r="18" spans="1:12">
      <c r="A18" s="20">
        <v>17</v>
      </c>
      <c r="B18" s="76" t="s">
        <v>448</v>
      </c>
      <c r="C18" s="149" t="s">
        <v>235</v>
      </c>
      <c r="E18" s="34" t="s">
        <v>500</v>
      </c>
      <c r="F18" s="34" t="s">
        <v>450</v>
      </c>
      <c r="J18" s="33">
        <v>0.41666666666666669</v>
      </c>
      <c r="L18" s="76" t="s">
        <v>501</v>
      </c>
    </row>
    <row r="19" spans="1:12">
      <c r="A19" s="20">
        <v>18</v>
      </c>
      <c r="B19" s="76" t="s">
        <v>448</v>
      </c>
      <c r="C19" s="149" t="s">
        <v>286</v>
      </c>
      <c r="E19" s="34" t="s">
        <v>226</v>
      </c>
      <c r="F19" s="34" t="s">
        <v>446</v>
      </c>
      <c r="J19" s="33">
        <v>0.42708333333333331</v>
      </c>
      <c r="L19" s="76" t="s">
        <v>502</v>
      </c>
    </row>
    <row r="20" spans="1:12">
      <c r="A20" s="20">
        <v>19</v>
      </c>
      <c r="B20" s="76" t="s">
        <v>448</v>
      </c>
      <c r="C20" s="149" t="s">
        <v>287</v>
      </c>
      <c r="E20" s="34" t="s">
        <v>503</v>
      </c>
      <c r="F20" s="34" t="s">
        <v>446</v>
      </c>
      <c r="J20" s="33">
        <v>0.4375</v>
      </c>
      <c r="L20" s="76" t="s">
        <v>504</v>
      </c>
    </row>
    <row r="21" spans="1:12">
      <c r="A21" s="20">
        <v>20</v>
      </c>
      <c r="B21" s="76" t="s">
        <v>448</v>
      </c>
      <c r="C21" s="149" t="s">
        <v>410</v>
      </c>
      <c r="E21" s="34" t="s">
        <v>431</v>
      </c>
      <c r="F21" s="34" t="s">
        <v>446</v>
      </c>
      <c r="J21" s="33">
        <v>0.44791666666666669</v>
      </c>
      <c r="L21" s="76" t="s">
        <v>505</v>
      </c>
    </row>
    <row r="22" spans="1:12">
      <c r="A22" s="20">
        <v>21</v>
      </c>
      <c r="B22" s="76" t="s">
        <v>448</v>
      </c>
      <c r="C22" s="34" t="s">
        <v>288</v>
      </c>
      <c r="E22" s="34" t="s">
        <v>272</v>
      </c>
      <c r="J22" s="33">
        <v>0.45833333333333331</v>
      </c>
      <c r="L22" s="76" t="s">
        <v>506</v>
      </c>
    </row>
    <row r="23" spans="1:12">
      <c r="A23" s="20">
        <v>22</v>
      </c>
      <c r="B23" s="76" t="s">
        <v>448</v>
      </c>
      <c r="C23" s="34" t="s">
        <v>411</v>
      </c>
      <c r="J23" s="33">
        <v>0.46875</v>
      </c>
      <c r="L23" s="76" t="s">
        <v>507</v>
      </c>
    </row>
    <row r="24" spans="1:12">
      <c r="A24" s="20">
        <v>23</v>
      </c>
      <c r="B24" s="76" t="s">
        <v>469</v>
      </c>
      <c r="C24" s="149" t="s">
        <v>508</v>
      </c>
      <c r="J24" s="33">
        <v>0.47916666666666669</v>
      </c>
      <c r="L24" s="76" t="s">
        <v>509</v>
      </c>
    </row>
    <row r="25" spans="1:12">
      <c r="A25" s="20">
        <v>24</v>
      </c>
      <c r="B25" s="76" t="s">
        <v>469</v>
      </c>
      <c r="C25" s="34" t="s">
        <v>510</v>
      </c>
      <c r="D25" s="82"/>
      <c r="J25" s="33">
        <v>0.48958333333333331</v>
      </c>
      <c r="L25" s="76" t="s">
        <v>511</v>
      </c>
    </row>
    <row r="26" spans="1:12">
      <c r="A26" s="20">
        <v>25</v>
      </c>
      <c r="B26" s="76" t="s">
        <v>469</v>
      </c>
      <c r="C26" s="34" t="s">
        <v>512</v>
      </c>
      <c r="J26" s="33">
        <v>0.5</v>
      </c>
      <c r="L26" s="76" t="s">
        <v>513</v>
      </c>
    </row>
    <row r="27" spans="1:12">
      <c r="A27" s="20">
        <v>26</v>
      </c>
      <c r="B27" s="76" t="s">
        <v>469</v>
      </c>
      <c r="C27" s="149" t="s">
        <v>236</v>
      </c>
      <c r="J27" s="33">
        <v>0.51041666666666663</v>
      </c>
      <c r="L27" s="76" t="s">
        <v>514</v>
      </c>
    </row>
    <row r="28" spans="1:12">
      <c r="A28" s="20">
        <v>27</v>
      </c>
      <c r="B28" s="76" t="s">
        <v>469</v>
      </c>
      <c r="C28" s="34" t="s">
        <v>289</v>
      </c>
      <c r="D28" s="76" t="s">
        <v>272</v>
      </c>
      <c r="J28" s="33">
        <v>0.52083333333333337</v>
      </c>
      <c r="L28" s="76" t="s">
        <v>515</v>
      </c>
    </row>
    <row r="29" spans="1:12">
      <c r="A29" s="20">
        <v>28</v>
      </c>
      <c r="B29" s="76" t="s">
        <v>516</v>
      </c>
      <c r="C29" s="149" t="s">
        <v>290</v>
      </c>
      <c r="J29" s="33">
        <v>0.53125</v>
      </c>
      <c r="L29" s="76" t="s">
        <v>517</v>
      </c>
    </row>
    <row r="30" spans="1:12">
      <c r="A30" s="20">
        <v>29</v>
      </c>
      <c r="B30" s="76" t="s">
        <v>518</v>
      </c>
      <c r="C30" s="149" t="s">
        <v>412</v>
      </c>
      <c r="J30" s="33">
        <v>0.54166666666666663</v>
      </c>
      <c r="L30" s="76" t="s">
        <v>519</v>
      </c>
    </row>
    <row r="31" spans="1:12">
      <c r="A31" s="20">
        <v>30</v>
      </c>
      <c r="B31" s="76" t="s">
        <v>448</v>
      </c>
      <c r="C31" s="149" t="s">
        <v>291</v>
      </c>
      <c r="J31" s="33">
        <v>0.55208333333333337</v>
      </c>
      <c r="L31" s="76" t="s">
        <v>520</v>
      </c>
    </row>
    <row r="32" spans="1:12">
      <c r="A32" s="20">
        <v>31</v>
      </c>
      <c r="B32" s="76" t="s">
        <v>469</v>
      </c>
      <c r="C32" s="149" t="s">
        <v>237</v>
      </c>
      <c r="J32" s="33">
        <v>0.5625</v>
      </c>
      <c r="L32" s="76" t="s">
        <v>399</v>
      </c>
    </row>
    <row r="33" spans="1:12">
      <c r="A33" s="20">
        <v>32</v>
      </c>
      <c r="B33" s="76" t="s">
        <v>469</v>
      </c>
      <c r="C33" s="149" t="s">
        <v>292</v>
      </c>
      <c r="J33" s="33">
        <v>0.57291666666666663</v>
      </c>
      <c r="L33" s="76" t="s">
        <v>521</v>
      </c>
    </row>
    <row r="34" spans="1:12">
      <c r="A34" s="20">
        <v>33</v>
      </c>
      <c r="B34" s="76" t="s">
        <v>469</v>
      </c>
      <c r="C34" s="149" t="s">
        <v>293</v>
      </c>
      <c r="J34" s="33">
        <v>0.58333333333333337</v>
      </c>
      <c r="L34" s="76" t="s">
        <v>522</v>
      </c>
    </row>
    <row r="35" spans="1:12">
      <c r="A35" s="20">
        <v>34</v>
      </c>
      <c r="B35" s="76" t="s">
        <v>469</v>
      </c>
      <c r="C35" s="149" t="s">
        <v>238</v>
      </c>
      <c r="J35" s="33">
        <v>0.59375</v>
      </c>
      <c r="L35" s="76" t="s">
        <v>523</v>
      </c>
    </row>
    <row r="36" spans="1:12">
      <c r="A36" s="20">
        <v>35</v>
      </c>
      <c r="B36" s="76" t="s">
        <v>448</v>
      </c>
      <c r="C36" s="34" t="s">
        <v>413</v>
      </c>
      <c r="J36" s="33">
        <v>0.60416666666666663</v>
      </c>
      <c r="L36" s="76" t="s">
        <v>524</v>
      </c>
    </row>
    <row r="37" spans="1:12">
      <c r="A37" s="20">
        <v>36</v>
      </c>
      <c r="B37" s="76" t="s">
        <v>448</v>
      </c>
      <c r="C37" s="34" t="s">
        <v>525</v>
      </c>
      <c r="J37" s="33">
        <v>0.61458333333333337</v>
      </c>
      <c r="L37" s="76" t="s">
        <v>526</v>
      </c>
    </row>
    <row r="38" spans="1:12">
      <c r="A38" s="20">
        <v>37</v>
      </c>
      <c r="B38" s="76" t="s">
        <v>448</v>
      </c>
      <c r="C38" s="34" t="s">
        <v>239</v>
      </c>
      <c r="J38" s="33">
        <v>0.625</v>
      </c>
      <c r="L38" s="76" t="s">
        <v>527</v>
      </c>
    </row>
    <row r="39" spans="1:12">
      <c r="A39" s="20">
        <v>38</v>
      </c>
      <c r="B39" s="76" t="s">
        <v>469</v>
      </c>
      <c r="C39" s="34" t="s">
        <v>240</v>
      </c>
      <c r="J39" s="33">
        <v>0.63541666666666663</v>
      </c>
      <c r="L39" s="76" t="s">
        <v>528</v>
      </c>
    </row>
    <row r="40" spans="1:12">
      <c r="A40" s="20">
        <v>39</v>
      </c>
      <c r="B40" s="76" t="s">
        <v>469</v>
      </c>
      <c r="C40" s="34" t="s">
        <v>414</v>
      </c>
      <c r="J40" s="33">
        <v>0.64583333333333337</v>
      </c>
      <c r="L40" s="76" t="s">
        <v>529</v>
      </c>
    </row>
    <row r="41" spans="1:12">
      <c r="A41" s="20">
        <v>40</v>
      </c>
      <c r="B41" s="76" t="s">
        <v>469</v>
      </c>
      <c r="C41" s="34" t="s">
        <v>294</v>
      </c>
      <c r="J41" s="33">
        <v>0.65625</v>
      </c>
      <c r="L41" s="76" t="s">
        <v>530</v>
      </c>
    </row>
    <row r="42" spans="1:12">
      <c r="A42" s="20">
        <v>41</v>
      </c>
      <c r="B42" s="76" t="s">
        <v>448</v>
      </c>
      <c r="C42" s="34" t="s">
        <v>531</v>
      </c>
      <c r="J42" s="33">
        <v>0.66666666666666663</v>
      </c>
      <c r="L42" s="76" t="s">
        <v>532</v>
      </c>
    </row>
    <row r="43" spans="1:12">
      <c r="A43" s="20">
        <v>42</v>
      </c>
      <c r="B43" s="76" t="s">
        <v>448</v>
      </c>
      <c r="C43" s="34" t="s">
        <v>295</v>
      </c>
      <c r="J43" s="33">
        <v>0.67708333333333337</v>
      </c>
      <c r="L43" s="76" t="s">
        <v>533</v>
      </c>
    </row>
    <row r="44" spans="1:12">
      <c r="A44" s="20">
        <v>43</v>
      </c>
      <c r="B44" s="76" t="s">
        <v>469</v>
      </c>
      <c r="C44" s="34" t="s">
        <v>241</v>
      </c>
      <c r="J44" s="33">
        <v>0.6875</v>
      </c>
      <c r="L44" s="76" t="s">
        <v>534</v>
      </c>
    </row>
    <row r="45" spans="1:12">
      <c r="A45" s="20">
        <v>44</v>
      </c>
      <c r="B45" s="76" t="s">
        <v>448</v>
      </c>
      <c r="C45" s="149" t="s">
        <v>415</v>
      </c>
      <c r="J45" s="33">
        <v>0.69791666666666663</v>
      </c>
      <c r="L45" s="76" t="s">
        <v>535</v>
      </c>
    </row>
    <row r="46" spans="1:12">
      <c r="A46" s="20">
        <v>45</v>
      </c>
      <c r="B46" s="76" t="s">
        <v>448</v>
      </c>
      <c r="C46" s="149" t="s">
        <v>416</v>
      </c>
      <c r="J46" s="33">
        <v>0.70833333333333337</v>
      </c>
      <c r="L46" s="76" t="s">
        <v>536</v>
      </c>
    </row>
    <row r="47" spans="1:12">
      <c r="A47" s="20">
        <v>46</v>
      </c>
      <c r="B47" s="76" t="s">
        <v>448</v>
      </c>
      <c r="C47" s="34" t="s">
        <v>242</v>
      </c>
      <c r="J47" s="33">
        <v>0.71875</v>
      </c>
      <c r="L47" s="76" t="s">
        <v>537</v>
      </c>
    </row>
    <row r="48" spans="1:12">
      <c r="A48" s="20">
        <v>47</v>
      </c>
      <c r="B48" s="76" t="s">
        <v>448</v>
      </c>
      <c r="C48" s="34" t="s">
        <v>538</v>
      </c>
      <c r="J48" s="33">
        <v>0.72916666666666663</v>
      </c>
      <c r="L48" s="76" t="s">
        <v>539</v>
      </c>
    </row>
    <row r="49" spans="1:12">
      <c r="A49" s="20">
        <v>48</v>
      </c>
      <c r="B49" s="76" t="s">
        <v>540</v>
      </c>
      <c r="C49" s="34" t="s">
        <v>541</v>
      </c>
      <c r="J49" s="33">
        <v>0.73958333333333337</v>
      </c>
      <c r="L49" s="76" t="s">
        <v>542</v>
      </c>
    </row>
    <row r="50" spans="1:12">
      <c r="A50" s="20">
        <v>49</v>
      </c>
      <c r="B50" s="76" t="s">
        <v>543</v>
      </c>
      <c r="C50" s="39" t="s">
        <v>544</v>
      </c>
      <c r="J50" s="33">
        <v>0.75</v>
      </c>
      <c r="L50" s="76" t="s">
        <v>545</v>
      </c>
    </row>
    <row r="51" spans="1:12">
      <c r="A51" s="20">
        <v>50</v>
      </c>
      <c r="B51" s="76" t="s">
        <v>448</v>
      </c>
      <c r="C51" s="34" t="s">
        <v>546</v>
      </c>
      <c r="J51" s="33">
        <v>0.76041666666666663</v>
      </c>
      <c r="L51" s="76" t="s">
        <v>547</v>
      </c>
    </row>
    <row r="52" spans="1:12">
      <c r="A52" s="20">
        <v>51</v>
      </c>
      <c r="B52" s="76" t="s">
        <v>469</v>
      </c>
      <c r="C52" s="34" t="s">
        <v>548</v>
      </c>
      <c r="J52" s="33">
        <v>0.77083333333333337</v>
      </c>
      <c r="L52" s="76" t="s">
        <v>549</v>
      </c>
    </row>
    <row r="53" spans="1:12">
      <c r="A53" s="20">
        <v>52</v>
      </c>
      <c r="B53" s="76" t="s">
        <v>448</v>
      </c>
      <c r="C53" s="34" t="s">
        <v>550</v>
      </c>
      <c r="J53" s="33">
        <v>0.78125</v>
      </c>
    </row>
    <row r="54" spans="1:12">
      <c r="A54" s="20">
        <v>53</v>
      </c>
      <c r="B54" s="76" t="s">
        <v>448</v>
      </c>
      <c r="C54" s="34" t="s">
        <v>551</v>
      </c>
      <c r="J54" s="33">
        <v>0.79166666666666663</v>
      </c>
    </row>
    <row r="55" spans="1:12">
      <c r="A55" s="20">
        <v>54</v>
      </c>
      <c r="B55" s="76" t="s">
        <v>469</v>
      </c>
      <c r="C55" s="149" t="s">
        <v>243</v>
      </c>
      <c r="J55" s="33">
        <v>0.80208333333333337</v>
      </c>
    </row>
    <row r="56" spans="1:12">
      <c r="A56" s="20">
        <v>55</v>
      </c>
      <c r="B56" s="76" t="s">
        <v>469</v>
      </c>
      <c r="C56" s="149" t="s">
        <v>244</v>
      </c>
      <c r="J56" s="33">
        <v>0.8125</v>
      </c>
    </row>
    <row r="57" spans="1:12">
      <c r="A57" s="20">
        <v>56</v>
      </c>
      <c r="B57" s="76" t="s">
        <v>469</v>
      </c>
      <c r="C57" s="34" t="s">
        <v>417</v>
      </c>
      <c r="J57" s="33">
        <v>0.82291666666666663</v>
      </c>
    </row>
    <row r="58" spans="1:12">
      <c r="A58" s="20">
        <v>57</v>
      </c>
      <c r="B58" s="76" t="s">
        <v>469</v>
      </c>
      <c r="C58" s="34" t="s">
        <v>552</v>
      </c>
      <c r="J58" s="33">
        <v>0.83333333333333337</v>
      </c>
    </row>
    <row r="59" spans="1:12">
      <c r="A59" s="20">
        <v>58</v>
      </c>
      <c r="B59" s="76" t="s">
        <v>469</v>
      </c>
      <c r="C59" s="149" t="s">
        <v>245</v>
      </c>
      <c r="J59" s="33">
        <v>0.84375</v>
      </c>
    </row>
    <row r="60" spans="1:12">
      <c r="A60" s="20">
        <v>59</v>
      </c>
      <c r="B60" s="76" t="s">
        <v>469</v>
      </c>
      <c r="C60" s="34" t="s">
        <v>246</v>
      </c>
      <c r="J60" s="33">
        <v>0.85416666666666663</v>
      </c>
    </row>
    <row r="61" spans="1:12">
      <c r="A61" s="20">
        <v>60</v>
      </c>
      <c r="B61" s="76" t="s">
        <v>469</v>
      </c>
      <c r="C61" s="149" t="s">
        <v>553</v>
      </c>
      <c r="J61" s="33">
        <v>0.86458333333333337</v>
      </c>
    </row>
    <row r="62" spans="1:12">
      <c r="A62" s="20">
        <v>61</v>
      </c>
      <c r="B62" s="76" t="s">
        <v>469</v>
      </c>
      <c r="C62" s="34" t="s">
        <v>247</v>
      </c>
      <c r="J62" s="33">
        <v>0.875</v>
      </c>
    </row>
    <row r="63" spans="1:12">
      <c r="A63" s="20">
        <v>62</v>
      </c>
      <c r="B63" s="76" t="s">
        <v>469</v>
      </c>
      <c r="C63" s="34" t="s">
        <v>248</v>
      </c>
      <c r="J63" s="33">
        <v>0.88541666666666663</v>
      </c>
    </row>
    <row r="64" spans="1:12">
      <c r="A64" s="20">
        <v>63</v>
      </c>
      <c r="B64" s="76" t="s">
        <v>469</v>
      </c>
      <c r="C64" s="34" t="s">
        <v>296</v>
      </c>
      <c r="J64" s="33">
        <v>0.89583333333333337</v>
      </c>
    </row>
    <row r="65" spans="1:12">
      <c r="A65" s="20">
        <v>64</v>
      </c>
      <c r="B65" s="76" t="s">
        <v>469</v>
      </c>
      <c r="C65" s="34" t="s">
        <v>297</v>
      </c>
      <c r="J65" s="33">
        <v>0.90625</v>
      </c>
    </row>
    <row r="66" spans="1:12">
      <c r="A66" s="20">
        <v>65</v>
      </c>
      <c r="B66" s="76" t="s">
        <v>469</v>
      </c>
      <c r="C66" s="34" t="s">
        <v>249</v>
      </c>
      <c r="J66" s="33">
        <v>0.91666666666666663</v>
      </c>
    </row>
    <row r="67" spans="1:12">
      <c r="A67" s="20">
        <v>66</v>
      </c>
      <c r="B67" s="76" t="s">
        <v>469</v>
      </c>
      <c r="C67" s="34" t="s">
        <v>298</v>
      </c>
      <c r="J67" s="33">
        <v>0.92708333333333337</v>
      </c>
    </row>
    <row r="68" spans="1:12">
      <c r="A68" s="20">
        <v>67</v>
      </c>
      <c r="B68" s="76" t="s">
        <v>469</v>
      </c>
      <c r="C68" s="34" t="s">
        <v>299</v>
      </c>
      <c r="J68" s="33">
        <v>0.9375</v>
      </c>
    </row>
    <row r="69" spans="1:12">
      <c r="A69" s="20">
        <v>68</v>
      </c>
      <c r="B69" s="76" t="s">
        <v>469</v>
      </c>
      <c r="C69" s="82" t="s">
        <v>418</v>
      </c>
      <c r="J69" s="33">
        <v>0.94791666666666663</v>
      </c>
    </row>
    <row r="70" spans="1:12">
      <c r="A70" s="20">
        <v>69</v>
      </c>
      <c r="B70" s="76" t="s">
        <v>469</v>
      </c>
      <c r="C70" s="34" t="s">
        <v>554</v>
      </c>
      <c r="J70" s="33">
        <v>0.95833333333333337</v>
      </c>
    </row>
    <row r="71" spans="1:12">
      <c r="A71" s="20">
        <v>70</v>
      </c>
      <c r="B71" s="76" t="s">
        <v>469</v>
      </c>
      <c r="C71" s="34" t="s">
        <v>250</v>
      </c>
      <c r="J71" s="33">
        <v>0.96875</v>
      </c>
    </row>
    <row r="72" spans="1:12">
      <c r="A72" s="20">
        <v>71</v>
      </c>
      <c r="B72" s="76" t="s">
        <v>448</v>
      </c>
      <c r="C72" s="34" t="s">
        <v>251</v>
      </c>
      <c r="J72" s="33">
        <v>0.97916666666666663</v>
      </c>
    </row>
    <row r="73" spans="1:12">
      <c r="A73" s="20">
        <v>72</v>
      </c>
      <c r="B73" s="76" t="s">
        <v>448</v>
      </c>
      <c r="C73" s="34" t="s">
        <v>419</v>
      </c>
      <c r="J73" s="33">
        <v>0.98958333333333337</v>
      </c>
    </row>
    <row r="74" spans="1:12">
      <c r="A74" s="20">
        <v>73</v>
      </c>
      <c r="B74" s="76" t="s">
        <v>448</v>
      </c>
      <c r="C74" s="34" t="s">
        <v>300</v>
      </c>
      <c r="J74" s="33">
        <v>0</v>
      </c>
      <c r="L74" s="409"/>
    </row>
    <row r="75" spans="1:12">
      <c r="A75" s="20">
        <v>74</v>
      </c>
      <c r="B75" s="76" t="s">
        <v>448</v>
      </c>
      <c r="C75" s="34" t="s">
        <v>301</v>
      </c>
      <c r="L75" s="409"/>
    </row>
    <row r="76" spans="1:12">
      <c r="A76" s="20">
        <v>75</v>
      </c>
      <c r="B76" s="76" t="s">
        <v>448</v>
      </c>
      <c r="C76" s="34" t="s">
        <v>420</v>
      </c>
      <c r="L76" s="409"/>
    </row>
    <row r="77" spans="1:12">
      <c r="A77" s="20">
        <v>76</v>
      </c>
      <c r="B77" s="76" t="s">
        <v>448</v>
      </c>
      <c r="C77" s="34" t="s">
        <v>302</v>
      </c>
    </row>
    <row r="78" spans="1:12">
      <c r="A78" s="20">
        <v>77</v>
      </c>
      <c r="B78" s="76" t="s">
        <v>448</v>
      </c>
      <c r="C78" s="82" t="s">
        <v>252</v>
      </c>
    </row>
    <row r="79" spans="1:12">
      <c r="A79" s="20">
        <v>78</v>
      </c>
      <c r="B79" s="76" t="s">
        <v>469</v>
      </c>
      <c r="C79" s="82" t="s">
        <v>303</v>
      </c>
    </row>
    <row r="80" spans="1:12">
      <c r="A80" s="20">
        <v>79</v>
      </c>
      <c r="B80" s="76" t="s">
        <v>469</v>
      </c>
      <c r="C80" s="34" t="s">
        <v>304</v>
      </c>
    </row>
    <row r="81" spans="1:3">
      <c r="A81" s="20">
        <v>80</v>
      </c>
      <c r="B81" s="76" t="s">
        <v>469</v>
      </c>
      <c r="C81" s="34" t="s">
        <v>253</v>
      </c>
    </row>
    <row r="82" spans="1:3">
      <c r="A82" s="20">
        <v>81</v>
      </c>
      <c r="B82" s="76" t="s">
        <v>469</v>
      </c>
      <c r="C82" s="82" t="s">
        <v>305</v>
      </c>
    </row>
    <row r="83" spans="1:3">
      <c r="A83" s="20">
        <v>82</v>
      </c>
      <c r="B83" s="76" t="s">
        <v>447</v>
      </c>
      <c r="C83" s="34" t="s">
        <v>421</v>
      </c>
    </row>
    <row r="84" spans="1:3">
      <c r="A84" s="20">
        <v>83</v>
      </c>
      <c r="B84" s="76" t="s">
        <v>469</v>
      </c>
      <c r="C84" s="34" t="s">
        <v>555</v>
      </c>
    </row>
    <row r="85" spans="1:3">
      <c r="A85" s="20">
        <v>84</v>
      </c>
      <c r="B85" s="76" t="s">
        <v>448</v>
      </c>
      <c r="C85" s="34" t="s">
        <v>422</v>
      </c>
    </row>
    <row r="86" spans="1:3">
      <c r="A86" s="20">
        <v>85</v>
      </c>
      <c r="B86" s="76" t="s">
        <v>469</v>
      </c>
      <c r="C86" s="34" t="s">
        <v>254</v>
      </c>
    </row>
    <row r="87" spans="1:3">
      <c r="A87" s="20">
        <v>86</v>
      </c>
      <c r="B87" s="76" t="s">
        <v>469</v>
      </c>
      <c r="C87" s="34" t="s">
        <v>423</v>
      </c>
    </row>
    <row r="88" spans="1:3">
      <c r="A88" s="20">
        <v>87</v>
      </c>
      <c r="B88" s="76" t="s">
        <v>469</v>
      </c>
      <c r="C88" s="75" t="s">
        <v>424</v>
      </c>
    </row>
    <row r="89" spans="1:3">
      <c r="A89" s="20">
        <v>88</v>
      </c>
      <c r="B89" s="76" t="s">
        <v>469</v>
      </c>
      <c r="C89" s="34" t="s">
        <v>425</v>
      </c>
    </row>
    <row r="90" spans="1:3">
      <c r="A90" s="20">
        <v>89</v>
      </c>
      <c r="B90" s="76" t="s">
        <v>469</v>
      </c>
      <c r="C90" s="34" t="s">
        <v>306</v>
      </c>
    </row>
    <row r="91" spans="1:3">
      <c r="A91" s="20">
        <v>90</v>
      </c>
      <c r="B91" s="76" t="s">
        <v>447</v>
      </c>
      <c r="C91" s="34" t="s">
        <v>556</v>
      </c>
    </row>
    <row r="92" spans="1:3">
      <c r="A92" s="20">
        <v>91</v>
      </c>
      <c r="B92" s="76" t="s">
        <v>447</v>
      </c>
      <c r="C92" s="34" t="s">
        <v>557</v>
      </c>
    </row>
    <row r="93" spans="1:3">
      <c r="A93" s="20">
        <v>92</v>
      </c>
      <c r="B93" s="76" t="s">
        <v>448</v>
      </c>
      <c r="C93" s="34" t="s">
        <v>399</v>
      </c>
    </row>
    <row r="94" spans="1:3">
      <c r="A94" s="20">
        <v>93</v>
      </c>
      <c r="B94" s="76" t="s">
        <v>448</v>
      </c>
      <c r="C94" s="34" t="s">
        <v>558</v>
      </c>
    </row>
    <row r="95" spans="1:3">
      <c r="A95" s="20">
        <v>94</v>
      </c>
      <c r="B95" s="76" t="s">
        <v>447</v>
      </c>
      <c r="C95" s="34" t="s">
        <v>400</v>
      </c>
    </row>
    <row r="96" spans="1:3">
      <c r="A96" s="20">
        <v>95</v>
      </c>
      <c r="B96" s="76" t="s">
        <v>448</v>
      </c>
      <c r="C96" s="34" t="s">
        <v>559</v>
      </c>
    </row>
    <row r="97" spans="1:3">
      <c r="A97" s="20">
        <v>96</v>
      </c>
      <c r="B97" s="76" t="s">
        <v>447</v>
      </c>
      <c r="C97" s="34" t="s">
        <v>560</v>
      </c>
    </row>
    <row r="98" spans="1:3">
      <c r="A98" s="20">
        <v>97</v>
      </c>
      <c r="B98" s="76" t="s">
        <v>448</v>
      </c>
      <c r="C98" s="34" t="s">
        <v>561</v>
      </c>
    </row>
    <row r="99" spans="1:3">
      <c r="A99" s="20">
        <v>98</v>
      </c>
      <c r="B99" s="76" t="s">
        <v>447</v>
      </c>
      <c r="C99" s="34" t="s">
        <v>562</v>
      </c>
    </row>
    <row r="100" spans="1:3">
      <c r="A100" s="20">
        <v>99</v>
      </c>
      <c r="B100" s="76" t="s">
        <v>447</v>
      </c>
      <c r="C100" s="34" t="s">
        <v>563</v>
      </c>
    </row>
    <row r="101" spans="1:3">
      <c r="A101" s="20">
        <v>100</v>
      </c>
      <c r="B101" s="76" t="s">
        <v>448</v>
      </c>
      <c r="C101" s="34" t="s">
        <v>564</v>
      </c>
    </row>
    <row r="102" spans="1:3">
      <c r="A102" s="20">
        <v>101</v>
      </c>
      <c r="B102" s="76" t="s">
        <v>448</v>
      </c>
      <c r="C102" s="34" t="s">
        <v>565</v>
      </c>
    </row>
    <row r="103" spans="1:3">
      <c r="A103" s="20">
        <v>102</v>
      </c>
      <c r="B103" s="76" t="s">
        <v>469</v>
      </c>
      <c r="C103" s="34" t="s">
        <v>401</v>
      </c>
    </row>
    <row r="104" spans="1:3">
      <c r="A104" s="20">
        <v>103</v>
      </c>
      <c r="B104" s="76" t="s">
        <v>448</v>
      </c>
      <c r="C104" s="34" t="s">
        <v>566</v>
      </c>
    </row>
    <row r="105" spans="1:3">
      <c r="A105" s="20">
        <v>104</v>
      </c>
      <c r="B105" s="76" t="s">
        <v>448</v>
      </c>
      <c r="C105" s="34" t="s">
        <v>255</v>
      </c>
    </row>
    <row r="106" spans="1:3">
      <c r="A106" s="20">
        <v>105</v>
      </c>
      <c r="B106" s="76" t="s">
        <v>469</v>
      </c>
      <c r="C106" s="34" t="s">
        <v>256</v>
      </c>
    </row>
    <row r="107" spans="1:3">
      <c r="A107" s="20">
        <v>106</v>
      </c>
      <c r="B107" s="76" t="s">
        <v>448</v>
      </c>
      <c r="C107" s="34" t="s">
        <v>257</v>
      </c>
    </row>
    <row r="108" spans="1:3">
      <c r="A108" s="20">
        <v>107</v>
      </c>
      <c r="B108" s="76" t="s">
        <v>469</v>
      </c>
      <c r="C108" s="34" t="s">
        <v>258</v>
      </c>
    </row>
    <row r="109" spans="1:3">
      <c r="A109" s="20">
        <v>108</v>
      </c>
      <c r="B109" s="76" t="s">
        <v>448</v>
      </c>
      <c r="C109" s="34" t="s">
        <v>426</v>
      </c>
    </row>
    <row r="110" spans="1:3">
      <c r="A110" s="20">
        <v>109</v>
      </c>
      <c r="B110" s="76" t="s">
        <v>448</v>
      </c>
      <c r="C110" s="34" t="s">
        <v>259</v>
      </c>
    </row>
    <row r="111" spans="1:3">
      <c r="A111" s="20">
        <v>110</v>
      </c>
      <c r="B111" s="76" t="s">
        <v>448</v>
      </c>
      <c r="C111" s="34" t="s">
        <v>260</v>
      </c>
    </row>
    <row r="112" spans="1:3">
      <c r="A112" s="20">
        <v>111</v>
      </c>
      <c r="B112" s="76" t="s">
        <v>448</v>
      </c>
      <c r="C112" s="34" t="s">
        <v>307</v>
      </c>
    </row>
    <row r="113" spans="1:3">
      <c r="A113" s="20">
        <v>112</v>
      </c>
      <c r="B113" s="76" t="s">
        <v>469</v>
      </c>
      <c r="C113" s="34" t="s">
        <v>261</v>
      </c>
    </row>
    <row r="114" spans="1:3">
      <c r="A114" s="20">
        <v>113</v>
      </c>
      <c r="B114" s="76" t="s">
        <v>448</v>
      </c>
      <c r="C114" s="34" t="s">
        <v>567</v>
      </c>
    </row>
    <row r="115" spans="1:3">
      <c r="A115" s="20">
        <v>114</v>
      </c>
      <c r="B115" s="76" t="s">
        <v>448</v>
      </c>
      <c r="C115" s="34" t="s">
        <v>568</v>
      </c>
    </row>
    <row r="116" spans="1:3">
      <c r="A116" s="20">
        <v>115</v>
      </c>
      <c r="B116" s="76" t="s">
        <v>469</v>
      </c>
      <c r="C116" s="34" t="s">
        <v>262</v>
      </c>
    </row>
    <row r="117" spans="1:3">
      <c r="A117" s="20">
        <v>116</v>
      </c>
      <c r="B117" s="76" t="s">
        <v>448</v>
      </c>
      <c r="C117" s="34" t="s">
        <v>402</v>
      </c>
    </row>
    <row r="118" spans="1:3">
      <c r="A118" s="20">
        <v>117</v>
      </c>
      <c r="B118" s="76" t="s">
        <v>469</v>
      </c>
      <c r="C118" s="34" t="s">
        <v>263</v>
      </c>
    </row>
    <row r="119" spans="1:3">
      <c r="A119" s="20">
        <v>118</v>
      </c>
      <c r="B119" s="76" t="s">
        <v>469</v>
      </c>
      <c r="C119" s="34" t="s">
        <v>264</v>
      </c>
    </row>
    <row r="120" spans="1:3">
      <c r="A120" s="20">
        <v>119</v>
      </c>
      <c r="B120" s="76" t="s">
        <v>469</v>
      </c>
      <c r="C120" s="34" t="s">
        <v>265</v>
      </c>
    </row>
    <row r="121" spans="1:3">
      <c r="A121" s="20">
        <v>120</v>
      </c>
      <c r="B121" s="76" t="s">
        <v>469</v>
      </c>
      <c r="C121" s="34" t="s">
        <v>308</v>
      </c>
    </row>
    <row r="122" spans="1:3">
      <c r="A122" s="20">
        <v>121</v>
      </c>
      <c r="B122" s="76" t="s">
        <v>448</v>
      </c>
      <c r="C122" s="34" t="s">
        <v>569</v>
      </c>
    </row>
    <row r="123" spans="1:3">
      <c r="A123" s="20">
        <v>122</v>
      </c>
      <c r="B123" s="76" t="s">
        <v>469</v>
      </c>
      <c r="C123" s="34" t="s">
        <v>570</v>
      </c>
    </row>
    <row r="124" spans="1:3">
      <c r="A124" s="20">
        <v>123</v>
      </c>
      <c r="B124" s="76" t="s">
        <v>448</v>
      </c>
      <c r="C124" s="34" t="s">
        <v>266</v>
      </c>
    </row>
    <row r="125" spans="1:3">
      <c r="A125" s="20">
        <v>124</v>
      </c>
      <c r="B125" s="76" t="s">
        <v>448</v>
      </c>
      <c r="C125" s="34" t="s">
        <v>309</v>
      </c>
    </row>
    <row r="126" spans="1:3">
      <c r="A126" s="20">
        <v>125</v>
      </c>
      <c r="B126" s="76" t="s">
        <v>469</v>
      </c>
      <c r="C126" s="34" t="s">
        <v>267</v>
      </c>
    </row>
    <row r="127" spans="1:3">
      <c r="A127" s="20">
        <v>126</v>
      </c>
      <c r="B127" s="76" t="s">
        <v>448</v>
      </c>
      <c r="C127" s="34" t="s">
        <v>268</v>
      </c>
    </row>
    <row r="128" spans="1:3">
      <c r="A128" s="20">
        <v>127</v>
      </c>
      <c r="B128" s="76" t="s">
        <v>448</v>
      </c>
      <c r="C128" s="34" t="s">
        <v>269</v>
      </c>
    </row>
    <row r="129" spans="1:3">
      <c r="A129" s="20">
        <v>128</v>
      </c>
      <c r="B129" s="76" t="s">
        <v>448</v>
      </c>
      <c r="C129" s="34" t="s">
        <v>310</v>
      </c>
    </row>
    <row r="130" spans="1:3">
      <c r="A130" s="20">
        <v>129</v>
      </c>
      <c r="B130" s="76" t="s">
        <v>448</v>
      </c>
      <c r="C130" s="34" t="s">
        <v>403</v>
      </c>
    </row>
    <row r="131" spans="1:3">
      <c r="A131" s="20">
        <v>130</v>
      </c>
      <c r="B131" s="76" t="s">
        <v>448</v>
      </c>
      <c r="C131" s="34" t="s">
        <v>571</v>
      </c>
    </row>
    <row r="132" spans="1:3">
      <c r="A132" s="20">
        <v>131</v>
      </c>
      <c r="B132" s="76" t="s">
        <v>448</v>
      </c>
      <c r="C132" s="34" t="s">
        <v>427</v>
      </c>
    </row>
    <row r="133" spans="1:3">
      <c r="A133" s="20">
        <v>132</v>
      </c>
      <c r="B133" s="76" t="s">
        <v>448</v>
      </c>
      <c r="C133" s="34" t="s">
        <v>404</v>
      </c>
    </row>
    <row r="134" spans="1:3">
      <c r="A134" s="20">
        <v>133</v>
      </c>
      <c r="B134" s="76" t="s">
        <v>448</v>
      </c>
      <c r="C134" s="34" t="s">
        <v>572</v>
      </c>
    </row>
    <row r="135" spans="1:3">
      <c r="A135" s="20">
        <v>134</v>
      </c>
      <c r="B135" s="76" t="s">
        <v>448</v>
      </c>
      <c r="C135" s="34" t="s">
        <v>270</v>
      </c>
    </row>
    <row r="136" spans="1:3">
      <c r="A136" s="20">
        <v>135</v>
      </c>
      <c r="B136" s="76" t="s">
        <v>573</v>
      </c>
      <c r="C136" s="34" t="s">
        <v>574</v>
      </c>
    </row>
    <row r="137" spans="1:3">
      <c r="A137" s="20">
        <v>136</v>
      </c>
      <c r="B137" s="76" t="s">
        <v>448</v>
      </c>
      <c r="C137" s="34" t="s">
        <v>405</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zoomScale="75" zoomScaleNormal="75" zoomScalePageLayoutView="75" workbookViewId="0">
      <selection activeCell="B15" sqref="B15"/>
    </sheetView>
  </sheetViews>
  <sheetFormatPr baseColWidth="10" defaultColWidth="11.5" defaultRowHeight="18" x14ac:dyDescent="0"/>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283</v>
      </c>
      <c r="B1" s="467"/>
      <c r="C1" s="467"/>
      <c r="D1" s="467"/>
      <c r="J1" s="102" t="s">
        <v>194</v>
      </c>
      <c r="M1" s="129"/>
      <c r="N1" s="282"/>
    </row>
    <row r="2" spans="1:26" ht="4" customHeight="1">
      <c r="A2" s="110"/>
      <c r="B2" s="114"/>
      <c r="C2" s="110"/>
      <c r="D2" s="110"/>
      <c r="J2" s="90"/>
    </row>
    <row r="3" spans="1:26" ht="17" customHeight="1">
      <c r="A3" s="115" t="s">
        <v>210</v>
      </c>
      <c r="B3" s="426" t="s">
        <v>436</v>
      </c>
      <c r="C3" s="110"/>
      <c r="D3" s="110"/>
      <c r="E3" s="193"/>
      <c r="J3" s="90" t="s">
        <v>321</v>
      </c>
    </row>
    <row r="4" spans="1:26" ht="4" customHeight="1">
      <c r="A4" s="87"/>
      <c r="B4" s="88"/>
      <c r="C4" s="110"/>
      <c r="D4" s="110"/>
      <c r="J4" s="90"/>
      <c r="T4" s="119"/>
      <c r="U4" s="119"/>
      <c r="V4" s="119"/>
      <c r="W4" s="119"/>
      <c r="X4" s="117"/>
      <c r="Y4" s="117"/>
      <c r="Z4" s="117"/>
    </row>
    <row r="5" spans="1:26">
      <c r="A5" s="89" t="s">
        <v>212</v>
      </c>
      <c r="B5" s="427" t="s">
        <v>351</v>
      </c>
      <c r="C5" s="111"/>
      <c r="D5" s="111"/>
      <c r="E5" s="193"/>
      <c r="F5" s="466" t="s">
        <v>165</v>
      </c>
      <c r="G5" s="466"/>
      <c r="H5" s="466" t="s">
        <v>28</v>
      </c>
      <c r="I5" s="466"/>
      <c r="J5" s="90" t="s">
        <v>322</v>
      </c>
      <c r="M5" s="107"/>
      <c r="N5" s="199"/>
      <c r="O5" s="101" t="s">
        <v>187</v>
      </c>
      <c r="P5" s="144" t="s">
        <v>188</v>
      </c>
      <c r="T5" s="121" t="s">
        <v>181</v>
      </c>
      <c r="U5" s="119" t="s">
        <v>384</v>
      </c>
      <c r="V5" s="122" t="s">
        <v>174</v>
      </c>
      <c r="W5" s="127" t="s">
        <v>575</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354</v>
      </c>
      <c r="C7" s="111"/>
      <c r="D7" s="111"/>
      <c r="F7" s="101" t="s">
        <v>58</v>
      </c>
      <c r="G7" s="101" t="s">
        <v>89</v>
      </c>
      <c r="H7" s="101" t="s">
        <v>58</v>
      </c>
      <c r="I7" s="101" t="s">
        <v>89</v>
      </c>
      <c r="J7" s="466" t="s">
        <v>211</v>
      </c>
      <c r="M7" s="107"/>
      <c r="N7" s="199"/>
      <c r="O7" s="101" t="s">
        <v>275</v>
      </c>
      <c r="P7" s="101" t="s">
        <v>277</v>
      </c>
      <c r="T7" s="128" t="s">
        <v>182</v>
      </c>
      <c r="U7" s="119" t="s">
        <v>385</v>
      </c>
      <c r="V7" s="122" t="s">
        <v>174</v>
      </c>
      <c r="W7" s="123" t="s">
        <v>576</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43192</v>
      </c>
      <c r="C9" s="111" t="s">
        <v>108</v>
      </c>
      <c r="D9" s="186">
        <f>INDEX(Events!B2:B12,MATCH(B7,Events!D2:D12,0))</f>
        <v>43196</v>
      </c>
      <c r="E9" s="193"/>
      <c r="F9" s="101">
        <v>150</v>
      </c>
      <c r="G9" s="101">
        <v>160</v>
      </c>
      <c r="H9" s="101">
        <v>15</v>
      </c>
      <c r="I9" s="101">
        <v>16</v>
      </c>
      <c r="J9" s="280" t="s">
        <v>369</v>
      </c>
      <c r="M9" s="107"/>
      <c r="N9" s="199"/>
      <c r="O9" s="101" t="s">
        <v>207</v>
      </c>
      <c r="P9" s="101" t="s">
        <v>278</v>
      </c>
      <c r="T9" s="128" t="s">
        <v>209</v>
      </c>
      <c r="U9" s="119" t="s">
        <v>386</v>
      </c>
      <c r="V9" s="122" t="s">
        <v>174</v>
      </c>
      <c r="W9" s="124" t="s">
        <v>577</v>
      </c>
      <c r="X9" s="117"/>
      <c r="Y9" s="117"/>
      <c r="Z9" s="117"/>
    </row>
    <row r="10" spans="1:26" ht="4.5" customHeight="1">
      <c r="A10" s="87"/>
      <c r="B10" s="91"/>
      <c r="C10" s="111"/>
      <c r="D10" s="109"/>
      <c r="J10" s="280"/>
      <c r="M10" s="107"/>
      <c r="N10" s="199"/>
      <c r="O10" s="104"/>
      <c r="T10" s="119"/>
      <c r="U10" s="119"/>
      <c r="V10" s="119"/>
      <c r="W10" s="119"/>
      <c r="X10" s="117"/>
      <c r="Y10" s="117"/>
      <c r="Z10" s="117"/>
    </row>
    <row r="11" spans="1:26">
      <c r="A11" s="89" t="s">
        <v>34</v>
      </c>
      <c r="B11" s="175">
        <f>B9-30</f>
        <v>43162</v>
      </c>
      <c r="C11" s="111"/>
      <c r="D11" s="111"/>
      <c r="E11" s="193"/>
      <c r="F11" s="101">
        <v>150</v>
      </c>
      <c r="G11" s="101">
        <v>160</v>
      </c>
      <c r="H11" s="101">
        <v>15</v>
      </c>
      <c r="I11" s="101">
        <v>16</v>
      </c>
      <c r="J11" s="280" t="s">
        <v>350</v>
      </c>
      <c r="M11" s="90"/>
      <c r="N11" s="200"/>
      <c r="O11" s="105"/>
      <c r="P11" s="101" t="s">
        <v>279</v>
      </c>
      <c r="T11" s="128" t="s">
        <v>183</v>
      </c>
      <c r="U11" s="119" t="s">
        <v>387</v>
      </c>
      <c r="V11" s="122" t="s">
        <v>174</v>
      </c>
      <c r="W11" s="123" t="s">
        <v>578</v>
      </c>
      <c r="X11" s="117"/>
      <c r="Y11" s="117"/>
      <c r="Z11" s="117"/>
    </row>
    <row r="12" spans="1:26" ht="4.5" customHeight="1">
      <c r="A12" s="87"/>
      <c r="B12" s="91"/>
      <c r="C12" s="111"/>
      <c r="D12" s="111"/>
      <c r="J12" s="90"/>
      <c r="M12" s="90"/>
      <c r="N12" s="200"/>
      <c r="O12" s="104"/>
      <c r="T12" s="136"/>
    </row>
    <row r="13" spans="1:26">
      <c r="A13" s="89" t="s">
        <v>36</v>
      </c>
      <c r="B13" s="175">
        <f>B9-20</f>
        <v>43172</v>
      </c>
      <c r="C13" s="111"/>
      <c r="D13" s="111"/>
      <c r="E13" s="193"/>
      <c r="F13" s="101">
        <v>120</v>
      </c>
      <c r="G13" s="101">
        <v>130</v>
      </c>
      <c r="H13" s="101">
        <v>12</v>
      </c>
      <c r="I13" s="101">
        <v>13</v>
      </c>
      <c r="J13" s="90" t="s">
        <v>351</v>
      </c>
      <c r="M13" s="107"/>
      <c r="N13" s="199"/>
      <c r="O13" s="104"/>
      <c r="P13" s="101" t="s">
        <v>280</v>
      </c>
      <c r="Q13" s="105"/>
      <c r="T13" s="136" t="s">
        <v>213</v>
      </c>
      <c r="U13" s="90" t="s">
        <v>383</v>
      </c>
      <c r="V13" s="122" t="s">
        <v>174</v>
      </c>
      <c r="W13" s="134" t="s">
        <v>579</v>
      </c>
    </row>
    <row r="14" spans="1:26" ht="4.5" customHeight="1">
      <c r="A14" s="87"/>
      <c r="B14" s="91"/>
      <c r="C14" s="111"/>
      <c r="D14" s="111"/>
      <c r="M14" s="107"/>
      <c r="N14" s="199"/>
      <c r="O14" s="104"/>
    </row>
    <row r="15" spans="1:26">
      <c r="A15" s="89" t="s">
        <v>49</v>
      </c>
      <c r="B15" s="92" t="s">
        <v>315</v>
      </c>
      <c r="C15" s="111"/>
      <c r="D15" s="111"/>
      <c r="E15" s="193"/>
      <c r="F15" s="101">
        <v>150</v>
      </c>
      <c r="G15" s="101">
        <v>160</v>
      </c>
      <c r="H15" s="101">
        <v>15</v>
      </c>
      <c r="I15" s="101">
        <v>16</v>
      </c>
      <c r="J15" s="90" t="s">
        <v>362</v>
      </c>
      <c r="M15" s="107"/>
      <c r="N15" s="199"/>
      <c r="O15" s="104"/>
      <c r="P15" s="101" t="s">
        <v>281</v>
      </c>
      <c r="T15" s="136" t="s">
        <v>314</v>
      </c>
      <c r="U15" s="90" t="s">
        <v>388</v>
      </c>
      <c r="V15" s="122" t="s">
        <v>174</v>
      </c>
      <c r="W15" s="134" t="s">
        <v>580</v>
      </c>
    </row>
    <row r="16" spans="1:26" ht="4.5" customHeight="1">
      <c r="A16" s="87"/>
      <c r="B16" s="91"/>
      <c r="C16" s="111"/>
      <c r="D16" s="111"/>
      <c r="M16" s="107"/>
      <c r="N16" s="199"/>
      <c r="O16" s="104"/>
      <c r="T16" s="136"/>
    </row>
    <row r="17" spans="1:23">
      <c r="A17" s="89" t="s">
        <v>37</v>
      </c>
      <c r="B17" s="174" t="str">
        <f>INDEX(U5:U100,MATCH(B15,T5:T100,0))</f>
        <v>00213 661605837</v>
      </c>
      <c r="C17" s="111"/>
      <c r="D17" s="111"/>
      <c r="E17" s="193"/>
      <c r="M17" s="107"/>
      <c r="N17" s="199"/>
      <c r="O17" s="104"/>
      <c r="P17" s="101" t="s">
        <v>282</v>
      </c>
      <c r="T17" s="136" t="s">
        <v>315</v>
      </c>
      <c r="U17" s="90" t="s">
        <v>389</v>
      </c>
      <c r="V17" s="122" t="s">
        <v>174</v>
      </c>
      <c r="W17" s="134" t="s">
        <v>581</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320</v>
      </c>
      <c r="U19" s="90" t="s">
        <v>390</v>
      </c>
      <c r="V19" s="122" t="s">
        <v>174</v>
      </c>
      <c r="W19" s="134" t="s">
        <v>582</v>
      </c>
    </row>
    <row r="20" spans="1:23" ht="4.5" customHeight="1">
      <c r="A20" s="87"/>
      <c r="B20" s="91"/>
      <c r="C20" s="111"/>
      <c r="D20" s="111"/>
      <c r="M20" s="107"/>
      <c r="N20" s="199"/>
      <c r="O20" s="104"/>
      <c r="T20" s="136"/>
    </row>
    <row r="21" spans="1:23">
      <c r="A21" s="89" t="s">
        <v>39</v>
      </c>
      <c r="B21" s="176" t="str">
        <f>INDEX(W5:W100,MATCH(B15,T5:T100,0))</f>
        <v>mbessah@ittf.com</v>
      </c>
      <c r="C21" s="111"/>
      <c r="D21" s="111"/>
      <c r="E21" s="193"/>
      <c r="M21" s="107"/>
      <c r="N21" s="200"/>
      <c r="O21" s="104"/>
      <c r="T21" s="136" t="s">
        <v>372</v>
      </c>
      <c r="U21" s="90" t="s">
        <v>391</v>
      </c>
      <c r="V21" s="122" t="s">
        <v>174</v>
      </c>
      <c r="W21" s="134" t="s">
        <v>583</v>
      </c>
    </row>
    <row r="22" spans="1:23" ht="4.5" customHeight="1">
      <c r="A22" s="87"/>
      <c r="B22" s="91"/>
      <c r="C22" s="111"/>
      <c r="D22" s="111"/>
      <c r="M22" s="107"/>
      <c r="N22" s="199"/>
      <c r="O22" s="104"/>
    </row>
    <row r="23" spans="1:23">
      <c r="A23" s="89" t="s">
        <v>43</v>
      </c>
      <c r="B23" s="175" t="str">
        <f>Prospectus!E8</f>
        <v>Slovenian table tennis Association</v>
      </c>
      <c r="C23" s="111"/>
      <c r="D23" s="111"/>
      <c r="E23" s="193"/>
      <c r="M23" s="107"/>
      <c r="N23" s="199"/>
      <c r="O23" s="104"/>
      <c r="T23" s="136" t="s">
        <v>373</v>
      </c>
      <c r="U23" s="90" t="s">
        <v>392</v>
      </c>
      <c r="V23" s="122" t="s">
        <v>174</v>
      </c>
      <c r="W23" s="134" t="s">
        <v>374</v>
      </c>
    </row>
    <row r="24" spans="1:23" ht="4.5" customHeight="1">
      <c r="A24" s="87"/>
      <c r="B24" s="91"/>
      <c r="C24" s="111"/>
      <c r="D24" s="111"/>
      <c r="M24" s="107"/>
      <c r="N24" s="199"/>
      <c r="O24" s="104"/>
      <c r="T24" s="136"/>
    </row>
    <row r="25" spans="1:23">
      <c r="A25" s="89" t="s">
        <v>40</v>
      </c>
      <c r="B25" s="175" t="str">
        <f>Prospectus!E11</f>
        <v>+386 1 439 75 60</v>
      </c>
      <c r="C25" s="111"/>
      <c r="D25" s="111"/>
      <c r="E25" s="193"/>
      <c r="M25" s="107"/>
      <c r="N25" s="199"/>
      <c r="O25" s="104"/>
      <c r="T25" s="136" t="s">
        <v>375</v>
      </c>
      <c r="U25" s="90" t="s">
        <v>393</v>
      </c>
      <c r="V25" s="122" t="s">
        <v>174</v>
      </c>
      <c r="W25" s="134" t="s">
        <v>584</v>
      </c>
    </row>
    <row r="26" spans="1:23" ht="4.5" customHeight="1">
      <c r="A26" s="87"/>
      <c r="B26" s="91"/>
      <c r="C26" s="111"/>
      <c r="D26" s="111"/>
      <c r="M26" s="107"/>
      <c r="N26" s="199"/>
      <c r="O26" s="104"/>
      <c r="T26" s="136"/>
    </row>
    <row r="27" spans="1:23">
      <c r="A27" s="89" t="s">
        <v>41</v>
      </c>
      <c r="B27" s="175" t="str">
        <f>Prospectus!E12</f>
        <v>No fax</v>
      </c>
      <c r="C27" s="111"/>
      <c r="D27" s="111"/>
      <c r="E27" s="193"/>
      <c r="M27" s="107"/>
      <c r="N27" s="199"/>
      <c r="O27" s="104"/>
      <c r="T27" s="136" t="s">
        <v>376</v>
      </c>
      <c r="U27" s="90" t="s">
        <v>394</v>
      </c>
      <c r="V27" s="122" t="s">
        <v>174</v>
      </c>
      <c r="W27" s="134" t="s">
        <v>377</v>
      </c>
    </row>
    <row r="28" spans="1:23" ht="4.5" customHeight="1">
      <c r="A28" s="87"/>
      <c r="B28" s="91"/>
      <c r="C28" s="111"/>
      <c r="D28" s="111"/>
      <c r="M28" s="107"/>
      <c r="N28" s="199"/>
      <c r="O28" s="104"/>
      <c r="T28" s="126"/>
    </row>
    <row r="29" spans="1:23">
      <c r="A29" s="89" t="s">
        <v>42</v>
      </c>
      <c r="B29" s="177" t="str">
        <f>Prospectus!E13</f>
        <v>info@ntzs.si</v>
      </c>
      <c r="C29" s="111"/>
      <c r="D29" s="111"/>
      <c r="E29" s="193"/>
      <c r="M29" s="107"/>
      <c r="N29" s="199"/>
      <c r="O29" s="104"/>
      <c r="T29" s="136" t="s">
        <v>378</v>
      </c>
      <c r="U29" s="90" t="s">
        <v>395</v>
      </c>
      <c r="V29" s="122" t="s">
        <v>174</v>
      </c>
      <c r="W29" s="134" t="s">
        <v>585</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379</v>
      </c>
      <c r="U31" s="90" t="s">
        <v>396</v>
      </c>
      <c r="V31" s="122" t="s">
        <v>174</v>
      </c>
      <c r="W31" s="134" t="s">
        <v>380</v>
      </c>
    </row>
    <row r="32" spans="1:23" ht="4.5" customHeight="1">
      <c r="A32" s="87"/>
      <c r="B32" s="91"/>
      <c r="C32" s="111"/>
      <c r="D32" s="111"/>
      <c r="M32" s="107"/>
      <c r="N32" s="199"/>
      <c r="O32" s="104"/>
      <c r="T32" s="126"/>
    </row>
    <row r="33" spans="1:23">
      <c r="A33" s="89" t="s">
        <v>44</v>
      </c>
      <c r="B33" s="175">
        <f>Prospectus!G159</f>
        <v>43160</v>
      </c>
      <c r="C33" s="111"/>
      <c r="D33" s="111"/>
      <c r="E33" s="193"/>
      <c r="M33" s="107"/>
      <c r="N33" s="199"/>
      <c r="O33" s="104"/>
      <c r="R33" s="105"/>
      <c r="T33" s="136" t="s">
        <v>381</v>
      </c>
      <c r="U33" s="90" t="s">
        <v>397</v>
      </c>
      <c r="V33" s="122" t="s">
        <v>174</v>
      </c>
      <c r="W33" s="134" t="s">
        <v>382</v>
      </c>
    </row>
    <row r="34" spans="1:23" ht="4.5" customHeight="1">
      <c r="A34" s="87"/>
      <c r="B34" s="91"/>
      <c r="C34" s="111"/>
      <c r="D34" s="111"/>
      <c r="M34" s="107"/>
      <c r="N34" s="199"/>
      <c r="O34" s="104"/>
      <c r="T34" s="126"/>
    </row>
    <row r="35" spans="1:23">
      <c r="A35" s="89" t="s">
        <v>45</v>
      </c>
      <c r="B35" s="175">
        <f>Prospectus!G160</f>
        <v>43168</v>
      </c>
      <c r="C35" s="111"/>
      <c r="D35" s="111"/>
      <c r="E35" s="193"/>
      <c r="M35" s="107"/>
      <c r="N35" s="199"/>
      <c r="O35" s="104"/>
      <c r="T35" s="127"/>
    </row>
    <row r="36" spans="1:23" ht="4.5" customHeight="1">
      <c r="A36" s="87"/>
      <c r="B36" s="91"/>
      <c r="C36" s="111"/>
      <c r="D36" s="111"/>
      <c r="M36" s="107"/>
      <c r="N36" s="199"/>
      <c r="O36" s="104"/>
      <c r="T36" s="126"/>
    </row>
    <row r="37" spans="1:23">
      <c r="A37" s="408" t="s">
        <v>47</v>
      </c>
      <c r="B37" s="407"/>
      <c r="C37" s="111"/>
      <c r="D37" s="111"/>
      <c r="M37" s="107"/>
      <c r="N37" s="199"/>
      <c r="O37" s="104"/>
      <c r="T37" s="126"/>
    </row>
    <row r="38" spans="1:23" ht="4.5" customHeight="1">
      <c r="A38" s="87"/>
      <c r="B38" s="91"/>
      <c r="C38" s="111"/>
      <c r="D38" s="111"/>
      <c r="M38" s="107"/>
      <c r="N38" s="199"/>
      <c r="O38" s="104"/>
      <c r="T38" s="126"/>
    </row>
    <row r="39" spans="1:23">
      <c r="A39" s="89" t="s">
        <v>48</v>
      </c>
      <c r="B39" s="175">
        <f>B9-2</f>
        <v>43190</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40000</v>
      </c>
      <c r="C41" s="111"/>
      <c r="D41" s="111"/>
      <c r="M41" s="107"/>
      <c r="N41" s="199"/>
      <c r="O41" s="104"/>
      <c r="T41" s="125"/>
    </row>
    <row r="42" spans="1:23" ht="4.5" customHeight="1">
      <c r="A42" s="87"/>
      <c r="B42" s="91"/>
      <c r="C42" s="111"/>
      <c r="D42" s="111"/>
      <c r="M42" s="107"/>
      <c r="N42" s="199"/>
      <c r="O42" s="104"/>
      <c r="T42" s="126"/>
    </row>
    <row r="43" spans="1:23">
      <c r="A43" s="89" t="s">
        <v>53</v>
      </c>
      <c r="B43" s="178" t="s">
        <v>58</v>
      </c>
      <c r="C43" s="111"/>
      <c r="D43" s="147"/>
      <c r="E43" s="194"/>
      <c r="F43" s="106"/>
      <c r="G43" s="106"/>
      <c r="H43" s="138"/>
      <c r="I43" s="139"/>
      <c r="J43" s="93"/>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INDEX(H9:I15,MATCH(B5,J9:J15),MATCH(B43,H7:I7))</f>
        <v>12</v>
      </c>
      <c r="C45" s="111"/>
      <c r="D45" s="190"/>
      <c r="E45" s="194"/>
      <c r="F45" s="93"/>
      <c r="G45" s="93"/>
      <c r="H45" s="138"/>
      <c r="I45" s="138"/>
      <c r="J45" s="106"/>
      <c r="M45" s="107"/>
      <c r="N45" s="199"/>
      <c r="O45" s="104"/>
      <c r="T45" s="135"/>
    </row>
    <row r="46" spans="1:23" ht="4.5" customHeight="1">
      <c r="A46" s="87"/>
      <c r="B46" s="188"/>
      <c r="C46" s="111"/>
      <c r="D46" s="191"/>
      <c r="H46" s="140"/>
      <c r="I46" s="142"/>
      <c r="J46" s="107"/>
      <c r="M46" s="107"/>
      <c r="N46" s="199"/>
      <c r="T46" s="126"/>
    </row>
    <row r="47" spans="1:23">
      <c r="A47" s="94" t="s">
        <v>219</v>
      </c>
      <c r="B47" s="189">
        <f>INDEX(F9:G15,MATCH(B5,J9:J15),MATCH(B43,F7:G7))</f>
        <v>120</v>
      </c>
      <c r="C47" s="111"/>
      <c r="D47" s="190"/>
      <c r="E47" s="194"/>
      <c r="F47" s="93"/>
      <c r="G47" s="93"/>
      <c r="H47" s="140"/>
      <c r="I47" s="143"/>
      <c r="J47" s="106"/>
      <c r="M47" s="107"/>
      <c r="N47" s="199"/>
      <c r="T47" s="119"/>
    </row>
    <row r="48" spans="1:23" ht="4.5" customHeight="1">
      <c r="A48" s="87"/>
      <c r="B48" s="188"/>
      <c r="C48" s="111"/>
      <c r="D48" s="113"/>
      <c r="H48" s="140"/>
      <c r="I48" s="142"/>
      <c r="J48" s="104"/>
      <c r="M48" s="90"/>
      <c r="N48" s="200"/>
    </row>
    <row r="49" spans="1:14">
      <c r="A49" s="94" t="s">
        <v>218</v>
      </c>
      <c r="B49" s="180">
        <f>B47</f>
        <v>120</v>
      </c>
      <c r="C49" s="111"/>
      <c r="D49" s="96"/>
      <c r="E49" s="194"/>
      <c r="F49" s="106"/>
      <c r="G49" s="106"/>
      <c r="H49" s="138"/>
      <c r="I49" s="139"/>
      <c r="J49" s="93"/>
      <c r="M49" s="108"/>
      <c r="N49" s="201"/>
    </row>
    <row r="50" spans="1:14" ht="4.5" customHeight="1">
      <c r="A50" s="87"/>
      <c r="B50" s="91"/>
      <c r="C50" s="111"/>
      <c r="D50" s="113"/>
      <c r="E50" s="194"/>
      <c r="F50" s="107"/>
      <c r="G50" s="107"/>
      <c r="H50" s="140"/>
      <c r="I50" s="142"/>
      <c r="J50" s="93"/>
      <c r="M50" s="90"/>
      <c r="N50" s="200"/>
    </row>
    <row r="51" spans="1:14" ht="66" customHeight="1">
      <c r="A51" s="145" t="s">
        <v>186</v>
      </c>
      <c r="B51" s="146" t="s">
        <v>437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277</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278</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279</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280</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281</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282</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row>
    <row r="79" spans="1:10" ht="17" customHeight="1">
      <c r="A79" s="179"/>
      <c r="B79" s="184"/>
      <c r="C79" s="111"/>
      <c r="D79" s="111"/>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B61 B63">
      <formula1>$P$11:$P$17</formula1>
    </dataValidation>
    <dataValidation type="list" allowBlank="1" showInputMessage="1" showErrorMessage="1" sqref="A59 A57 A55 A53 A63 A61">
      <formula1>$O$5:$O$9</formula1>
    </dataValidation>
  </dataValidations>
  <hyperlinks>
    <hyperlink ref="W5" r:id="rId1"/>
    <hyperlink ref="W7" r:id="rId2"/>
    <hyperlink ref="W9" r:id="rId3"/>
    <hyperlink ref="W11" r:id="rId4"/>
    <hyperlink ref="W13" r:id="rId5"/>
    <hyperlink ref="W27" r:id="rId6"/>
    <hyperlink ref="W31" r:id="rId7"/>
    <hyperlink ref="W33" r:id="rId8"/>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Events!$L$2:$L$5</xm:f>
          </x14:formula1>
          <xm:sqref>B5</xm:sqref>
        </x14:dataValidation>
        <x14:dataValidation type="list" allowBlank="1" showInputMessage="1" showErrorMessage="1">
          <x14:formula1>
            <xm:f>Events!$M$2:$M$5</xm:f>
          </x14:formula1>
          <xm:sqref>B3</xm:sqref>
        </x14:dataValidation>
        <x14:dataValidation type="list" allowBlank="1" showInputMessage="1" showErrorMessage="1">
          <x14:formula1>
            <xm:f>Events!$J$2:$J$22</xm:f>
          </x14:formula1>
          <xm:sqref>B7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sheetPr>
  <dimension ref="A1:T231"/>
  <sheetViews>
    <sheetView showGridLines="0" topLeftCell="A28" zoomScale="125" zoomScaleNormal="125" zoomScaleSheetLayoutView="100" zoomScalePageLayoutView="125" workbookViewId="0">
      <selection activeCell="E75" sqref="E75:J79"/>
    </sheetView>
  </sheetViews>
  <sheetFormatPr baseColWidth="10" defaultColWidth="10.83203125" defaultRowHeight="13" x14ac:dyDescent="0"/>
  <cols>
    <col min="1" max="1" width="4.6640625" style="434" customWidth="1"/>
    <col min="2" max="2" width="26.83203125" style="434" customWidth="1"/>
    <col min="3" max="3" width="3.1640625" style="288" customWidth="1"/>
    <col min="4" max="4" width="10.1640625" style="288" customWidth="1"/>
    <col min="5" max="7" width="18.5" style="288" customWidth="1"/>
    <col min="8" max="10" width="18" style="288" customWidth="1"/>
    <col min="11" max="11" width="10.83203125" style="287"/>
    <col min="12" max="16384" width="10.83203125" style="288"/>
  </cols>
  <sheetData>
    <row r="1" spans="1:10" ht="6" customHeight="1">
      <c r="A1" s="341"/>
      <c r="B1" s="341"/>
      <c r="C1" s="286"/>
      <c r="D1" s="286"/>
      <c r="E1" s="286"/>
      <c r="F1" s="286"/>
      <c r="G1" s="286"/>
      <c r="H1" s="286"/>
      <c r="I1" s="286"/>
      <c r="J1" s="286"/>
    </row>
    <row r="2" spans="1:10" ht="29" customHeight="1">
      <c r="A2" s="540" t="str">
        <f>'PLEASE FILL IN HERE FIRST!!!'!B3&amp;" "&amp;"["&amp;'PLEASE FILL IN HERE FIRST!!!'!B5&amp;"]"</f>
        <v>ITTF Challenge [Challenge]</v>
      </c>
      <c r="B2" s="540"/>
      <c r="C2" s="540"/>
      <c r="D2" s="540"/>
      <c r="E2" s="540"/>
      <c r="F2" s="540"/>
      <c r="G2" s="540"/>
      <c r="H2" s="540"/>
      <c r="I2" s="540"/>
      <c r="J2" s="540"/>
    </row>
    <row r="3" spans="1:10" ht="29" customHeight="1">
      <c r="A3" s="540" t="str">
        <f>'PLEASE FILL IN HERE FIRST!!!'!B7</f>
        <v>Otocec (SLO) - ITTF CHALLENGE</v>
      </c>
      <c r="B3" s="540"/>
      <c r="C3" s="540"/>
      <c r="D3" s="540"/>
      <c r="E3" s="540"/>
      <c r="F3" s="540"/>
      <c r="G3" s="540"/>
      <c r="H3" s="540"/>
      <c r="I3" s="540"/>
      <c r="J3" s="540"/>
    </row>
    <row r="4" spans="1:10" ht="29" customHeight="1">
      <c r="A4" s="428"/>
      <c r="B4" s="542" t="s">
        <v>197</v>
      </c>
      <c r="C4" s="542"/>
      <c r="D4" s="542"/>
      <c r="E4" s="542"/>
      <c r="F4" s="542"/>
      <c r="G4" s="542"/>
      <c r="H4" s="542"/>
      <c r="I4" s="542"/>
      <c r="J4" s="542"/>
    </row>
    <row r="5" spans="1:10" ht="29" customHeight="1">
      <c r="A5" s="429"/>
      <c r="B5" s="429"/>
      <c r="C5" s="429"/>
      <c r="D5" s="429"/>
      <c r="E5" s="429"/>
      <c r="F5" s="429"/>
      <c r="G5" s="429"/>
      <c r="H5" s="429"/>
      <c r="I5" s="429"/>
      <c r="J5" s="429"/>
    </row>
    <row r="6" spans="1:10" ht="22" customHeight="1">
      <c r="A6" s="541" t="s">
        <v>184</v>
      </c>
      <c r="B6" s="541"/>
      <c r="C6" s="541"/>
      <c r="D6" s="541"/>
      <c r="E6" s="541"/>
      <c r="F6" s="541"/>
      <c r="G6" s="541"/>
      <c r="H6" s="541"/>
      <c r="I6" s="541"/>
      <c r="J6" s="541"/>
    </row>
    <row r="7" spans="1:10" ht="16" customHeight="1">
      <c r="A7" s="468"/>
      <c r="B7" s="468"/>
      <c r="C7" s="468"/>
      <c r="D7" s="468"/>
      <c r="E7" s="468"/>
      <c r="F7" s="468"/>
      <c r="G7" s="468"/>
      <c r="H7" s="468"/>
      <c r="I7" s="468"/>
      <c r="J7" s="468"/>
    </row>
    <row r="8" spans="1:10" ht="13" customHeight="1">
      <c r="A8" s="430">
        <v>1</v>
      </c>
      <c r="B8" s="431" t="s">
        <v>140</v>
      </c>
      <c r="C8" s="289"/>
      <c r="D8" s="290">
        <v>1</v>
      </c>
      <c r="E8" s="487" t="s">
        <v>586</v>
      </c>
      <c r="F8" s="487"/>
      <c r="G8" s="487"/>
      <c r="H8" s="487"/>
      <c r="I8" s="487"/>
      <c r="J8" s="487"/>
    </row>
    <row r="9" spans="1:10" ht="13" customHeight="1">
      <c r="A9" s="432"/>
      <c r="B9" s="432"/>
      <c r="C9" s="291"/>
      <c r="D9" s="292">
        <v>2</v>
      </c>
      <c r="E9" s="478" t="s">
        <v>587</v>
      </c>
      <c r="F9" s="478"/>
      <c r="G9" s="478"/>
      <c r="H9" s="478"/>
      <c r="I9" s="478"/>
      <c r="J9" s="478"/>
    </row>
    <row r="10" spans="1:10" ht="13" customHeight="1">
      <c r="A10" s="432"/>
      <c r="B10" s="432"/>
      <c r="C10" s="291"/>
      <c r="D10" s="292">
        <v>3</v>
      </c>
      <c r="E10" s="482" t="s">
        <v>588</v>
      </c>
      <c r="F10" s="482"/>
      <c r="G10" s="482"/>
      <c r="H10" s="482"/>
      <c r="I10" s="482"/>
      <c r="J10" s="482"/>
    </row>
    <row r="11" spans="1:10" ht="13" customHeight="1">
      <c r="A11" s="432"/>
      <c r="B11" s="432"/>
      <c r="C11" s="291"/>
      <c r="D11" s="293" t="s">
        <v>141</v>
      </c>
      <c r="E11" s="537" t="s">
        <v>589</v>
      </c>
      <c r="F11" s="491"/>
      <c r="G11" s="491"/>
      <c r="H11" s="491"/>
      <c r="I11" s="491"/>
      <c r="J11" s="491"/>
    </row>
    <row r="12" spans="1:10" ht="13" customHeight="1">
      <c r="A12" s="432"/>
      <c r="B12" s="432"/>
      <c r="C12" s="291"/>
      <c r="D12" s="293" t="s">
        <v>107</v>
      </c>
      <c r="E12" s="482" t="s">
        <v>590</v>
      </c>
      <c r="F12" s="482"/>
      <c r="G12" s="482"/>
      <c r="H12" s="482"/>
      <c r="I12" s="482"/>
      <c r="J12" s="482"/>
    </row>
    <row r="13" spans="1:10" ht="13" customHeight="1">
      <c r="A13" s="432"/>
      <c r="B13" s="432"/>
      <c r="C13" s="291"/>
      <c r="D13" s="293" t="s">
        <v>217</v>
      </c>
      <c r="E13" s="539" t="s">
        <v>591</v>
      </c>
      <c r="F13" s="539"/>
      <c r="G13" s="539"/>
      <c r="H13" s="539"/>
      <c r="I13" s="539"/>
      <c r="J13" s="539"/>
    </row>
    <row r="14" spans="1:10" ht="13" customHeight="1">
      <c r="A14" s="433"/>
      <c r="B14" s="433"/>
      <c r="C14" s="295"/>
      <c r="D14" s="296" t="s">
        <v>331</v>
      </c>
      <c r="E14" s="538" t="s">
        <v>592</v>
      </c>
      <c r="F14" s="538"/>
      <c r="G14" s="538"/>
      <c r="H14" s="538"/>
      <c r="I14" s="538"/>
      <c r="J14" s="538"/>
    </row>
    <row r="15" spans="1:10" ht="10" customHeight="1">
      <c r="D15" s="297"/>
    </row>
    <row r="16" spans="1:10" ht="13" customHeight="1">
      <c r="A16" s="430" t="s">
        <v>13</v>
      </c>
      <c r="B16" s="431" t="s">
        <v>439</v>
      </c>
      <c r="C16" s="289"/>
      <c r="D16" s="417" t="s">
        <v>109</v>
      </c>
      <c r="E16" s="487" t="s">
        <v>593</v>
      </c>
      <c r="F16" s="487"/>
      <c r="G16" s="487"/>
      <c r="H16" s="487"/>
      <c r="I16" s="487"/>
      <c r="J16" s="487"/>
    </row>
    <row r="17" spans="1:11" ht="13" customHeight="1">
      <c r="A17" s="432"/>
      <c r="B17" s="432"/>
      <c r="C17" s="291"/>
      <c r="D17" s="293" t="s">
        <v>141</v>
      </c>
      <c r="E17" s="483" t="s">
        <v>594</v>
      </c>
      <c r="F17" s="483"/>
      <c r="G17" s="483"/>
      <c r="H17" s="483"/>
      <c r="I17" s="483"/>
      <c r="J17" s="483"/>
    </row>
    <row r="18" spans="1:11" ht="13" customHeight="1">
      <c r="A18" s="432"/>
      <c r="B18" s="432"/>
      <c r="C18" s="291"/>
      <c r="D18" s="293" t="s">
        <v>107</v>
      </c>
      <c r="E18" s="483" t="s">
        <v>590</v>
      </c>
      <c r="F18" s="483"/>
      <c r="G18" s="483"/>
      <c r="H18" s="483"/>
      <c r="I18" s="483"/>
      <c r="J18" s="483"/>
    </row>
    <row r="19" spans="1:11" ht="13" customHeight="1">
      <c r="A19" s="433"/>
      <c r="B19" s="433"/>
      <c r="C19" s="295"/>
      <c r="D19" s="296" t="s">
        <v>217</v>
      </c>
      <c r="E19" s="489" t="s">
        <v>595</v>
      </c>
      <c r="F19" s="489"/>
      <c r="G19" s="489"/>
      <c r="H19" s="489"/>
      <c r="I19" s="489"/>
      <c r="J19" s="489"/>
    </row>
    <row r="20" spans="1:11" ht="10" customHeight="1">
      <c r="D20" s="297"/>
    </row>
    <row r="21" spans="1:11" ht="13" customHeight="1">
      <c r="A21" s="430" t="s">
        <v>14</v>
      </c>
      <c r="B21" s="431" t="s">
        <v>15</v>
      </c>
      <c r="C21" s="289"/>
      <c r="D21" s="417" t="s">
        <v>109</v>
      </c>
      <c r="E21" s="484" t="s">
        <v>596</v>
      </c>
      <c r="F21" s="484"/>
      <c r="G21" s="484"/>
      <c r="H21" s="484"/>
      <c r="I21" s="484"/>
      <c r="J21" s="484"/>
    </row>
    <row r="22" spans="1:11" ht="13" customHeight="1">
      <c r="A22" s="432"/>
      <c r="B22" s="432"/>
      <c r="C22" s="291"/>
      <c r="D22" s="293" t="s">
        <v>141</v>
      </c>
      <c r="E22" s="482" t="s">
        <v>597</v>
      </c>
      <c r="F22" s="482"/>
      <c r="G22" s="482"/>
      <c r="H22" s="482"/>
      <c r="I22" s="482"/>
      <c r="J22" s="482"/>
    </row>
    <row r="23" spans="1:11" ht="13" customHeight="1">
      <c r="A23" s="432"/>
      <c r="B23" s="432"/>
      <c r="C23" s="291"/>
      <c r="D23" s="293" t="s">
        <v>107</v>
      </c>
      <c r="E23" s="482" t="s">
        <v>590</v>
      </c>
      <c r="F23" s="482"/>
      <c r="G23" s="482"/>
      <c r="H23" s="482"/>
      <c r="I23" s="482"/>
      <c r="J23" s="482"/>
    </row>
    <row r="24" spans="1:11" ht="13" customHeight="1">
      <c r="A24" s="433"/>
      <c r="B24" s="433"/>
      <c r="C24" s="295"/>
      <c r="D24" s="296" t="s">
        <v>217</v>
      </c>
      <c r="E24" s="489" t="s">
        <v>595</v>
      </c>
      <c r="F24" s="489"/>
      <c r="G24" s="489"/>
      <c r="H24" s="489"/>
      <c r="I24" s="489"/>
      <c r="J24" s="489"/>
    </row>
    <row r="25" spans="1:11" ht="10" customHeight="1">
      <c r="D25" s="297"/>
    </row>
    <row r="26" spans="1:11" ht="13" customHeight="1">
      <c r="A26" s="430" t="s">
        <v>20</v>
      </c>
      <c r="B26" s="431" t="s">
        <v>21</v>
      </c>
      <c r="C26" s="289"/>
      <c r="D26" s="417" t="s">
        <v>109</v>
      </c>
      <c r="E26" s="487" t="s">
        <v>626</v>
      </c>
      <c r="F26" s="487"/>
      <c r="G26" s="487"/>
      <c r="H26" s="487"/>
      <c r="I26" s="487"/>
      <c r="J26" s="487"/>
    </row>
    <row r="27" spans="1:11" ht="13" customHeight="1">
      <c r="A27" s="432"/>
      <c r="B27" s="432"/>
      <c r="C27" s="291"/>
      <c r="D27" s="293" t="s">
        <v>141</v>
      </c>
      <c r="E27" s="483" t="s">
        <v>627</v>
      </c>
      <c r="F27" s="483"/>
      <c r="G27" s="483"/>
      <c r="H27" s="483"/>
      <c r="I27" s="483"/>
      <c r="J27" s="483"/>
    </row>
    <row r="28" spans="1:11" ht="13" customHeight="1">
      <c r="A28" s="432"/>
      <c r="B28" s="432"/>
      <c r="C28" s="291"/>
      <c r="D28" s="293" t="s">
        <v>107</v>
      </c>
      <c r="E28" s="483" t="s">
        <v>629</v>
      </c>
      <c r="F28" s="483"/>
      <c r="G28" s="483"/>
      <c r="H28" s="483"/>
      <c r="I28" s="483"/>
      <c r="J28" s="483"/>
    </row>
    <row r="29" spans="1:11" ht="13" customHeight="1">
      <c r="A29" s="433"/>
      <c r="B29" s="433"/>
      <c r="C29" s="295"/>
      <c r="D29" s="296" t="s">
        <v>217</v>
      </c>
      <c r="E29" s="489" t="s">
        <v>628</v>
      </c>
      <c r="F29" s="490"/>
      <c r="G29" s="490"/>
      <c r="H29" s="490"/>
      <c r="I29" s="490"/>
      <c r="J29" s="490"/>
    </row>
    <row r="30" spans="1:11" ht="10" customHeight="1">
      <c r="A30" s="341"/>
      <c r="B30" s="341"/>
      <c r="C30" s="286"/>
      <c r="D30" s="298"/>
      <c r="E30" s="299"/>
      <c r="F30" s="300"/>
      <c r="G30" s="300"/>
      <c r="H30" s="300"/>
      <c r="I30" s="300"/>
      <c r="J30" s="300"/>
      <c r="K30" s="301"/>
    </row>
    <row r="31" spans="1:11" ht="13" customHeight="1">
      <c r="A31" s="430">
        <v>3</v>
      </c>
      <c r="B31" s="431" t="s">
        <v>169</v>
      </c>
      <c r="C31" s="289"/>
      <c r="D31" s="417" t="s">
        <v>109</v>
      </c>
      <c r="E31" s="488" t="str">
        <f>'PLEASE FILL IN HERE FIRST!!!'!B15</f>
        <v>Mounir BESSAH</v>
      </c>
      <c r="F31" s="488"/>
      <c r="G31" s="488"/>
      <c r="H31" s="488"/>
      <c r="I31" s="488"/>
      <c r="J31" s="488"/>
    </row>
    <row r="32" spans="1:11" ht="13" customHeight="1">
      <c r="A32" s="432"/>
      <c r="B32" s="432"/>
      <c r="C32" s="291"/>
      <c r="D32" s="293" t="s">
        <v>141</v>
      </c>
      <c r="E32" s="481" t="str">
        <f>'PLEASE FILL IN HERE FIRST!!!'!B17</f>
        <v>00213 661605837</v>
      </c>
      <c r="F32" s="481"/>
      <c r="G32" s="481"/>
      <c r="H32" s="481"/>
      <c r="I32" s="481"/>
      <c r="J32" s="481"/>
    </row>
    <row r="33" spans="1:10" ht="13" customHeight="1">
      <c r="A33" s="432"/>
      <c r="B33" s="432"/>
      <c r="C33" s="291"/>
      <c r="D33" s="293" t="s">
        <v>107</v>
      </c>
      <c r="E33" s="481" t="str">
        <f>'PLEASE FILL IN HERE FIRST!!!'!B19</f>
        <v>no Fax</v>
      </c>
      <c r="F33" s="481"/>
      <c r="G33" s="481"/>
      <c r="H33" s="481"/>
      <c r="I33" s="481"/>
      <c r="J33" s="481"/>
    </row>
    <row r="34" spans="1:10" ht="13" customHeight="1">
      <c r="A34" s="433"/>
      <c r="B34" s="433"/>
      <c r="C34" s="295"/>
      <c r="D34" s="296" t="s">
        <v>217</v>
      </c>
      <c r="E34" s="485" t="str">
        <f>'PLEASE FILL IN HERE FIRST!!!'!B21</f>
        <v>mbessah@ittf.com</v>
      </c>
      <c r="F34" s="486"/>
      <c r="G34" s="486"/>
      <c r="H34" s="486"/>
      <c r="I34" s="486"/>
      <c r="J34" s="486"/>
    </row>
    <row r="35" spans="1:10" ht="10" customHeight="1">
      <c r="D35" s="297"/>
    </row>
    <row r="36" spans="1:10" ht="13" customHeight="1">
      <c r="A36" s="430">
        <v>4</v>
      </c>
      <c r="B36" s="431" t="s">
        <v>142</v>
      </c>
      <c r="C36" s="289"/>
      <c r="D36" s="290">
        <v>1</v>
      </c>
      <c r="E36" s="484" t="s">
        <v>598</v>
      </c>
      <c r="F36" s="484"/>
      <c r="G36" s="484"/>
      <c r="H36" s="484"/>
      <c r="I36" s="484"/>
      <c r="J36" s="484"/>
    </row>
    <row r="37" spans="1:10" ht="13" customHeight="1">
      <c r="A37" s="432"/>
      <c r="B37" s="432"/>
      <c r="C37" s="291"/>
      <c r="D37" s="292">
        <v>2</v>
      </c>
      <c r="E37" s="491" t="s">
        <v>599</v>
      </c>
      <c r="F37" s="491"/>
      <c r="G37" s="491"/>
      <c r="H37" s="491"/>
      <c r="I37" s="491"/>
      <c r="J37" s="491"/>
    </row>
    <row r="38" spans="1:10" ht="13" customHeight="1">
      <c r="A38" s="432"/>
      <c r="B38" s="432"/>
      <c r="C38" s="291"/>
      <c r="D38" s="292">
        <v>3</v>
      </c>
      <c r="E38" s="491" t="s">
        <v>600</v>
      </c>
      <c r="F38" s="491"/>
      <c r="G38" s="491"/>
      <c r="H38" s="491"/>
      <c r="I38" s="491"/>
      <c r="J38" s="491"/>
    </row>
    <row r="39" spans="1:10" ht="13" customHeight="1">
      <c r="A39" s="432"/>
      <c r="B39" s="432"/>
      <c r="C39" s="291"/>
      <c r="D39" s="293" t="s">
        <v>141</v>
      </c>
      <c r="E39" s="482" t="s">
        <v>601</v>
      </c>
      <c r="F39" s="482"/>
      <c r="G39" s="482"/>
      <c r="H39" s="482"/>
      <c r="I39" s="482"/>
      <c r="J39" s="482"/>
    </row>
    <row r="40" spans="1:10" ht="13" customHeight="1">
      <c r="A40" s="432"/>
      <c r="B40" s="432"/>
      <c r="C40" s="291"/>
      <c r="D40" s="293" t="s">
        <v>107</v>
      </c>
      <c r="E40" s="482"/>
      <c r="F40" s="482"/>
      <c r="G40" s="482"/>
      <c r="H40" s="482"/>
      <c r="I40" s="482"/>
      <c r="J40" s="482"/>
    </row>
    <row r="41" spans="1:10" ht="13" customHeight="1">
      <c r="A41" s="432"/>
      <c r="B41" s="432"/>
      <c r="C41" s="291"/>
      <c r="D41" s="293" t="s">
        <v>217</v>
      </c>
      <c r="E41" s="494" t="s">
        <v>602</v>
      </c>
      <c r="F41" s="494"/>
      <c r="G41" s="494"/>
      <c r="H41" s="494"/>
      <c r="I41" s="494"/>
      <c r="J41" s="494"/>
    </row>
    <row r="42" spans="1:10" ht="13" customHeight="1">
      <c r="A42" s="433"/>
      <c r="B42" s="433"/>
      <c r="C42" s="295"/>
      <c r="D42" s="296" t="s">
        <v>331</v>
      </c>
      <c r="E42" s="492" t="s">
        <v>603</v>
      </c>
      <c r="F42" s="492"/>
      <c r="G42" s="492"/>
      <c r="H42" s="492"/>
      <c r="I42" s="492"/>
      <c r="J42" s="492"/>
    </row>
    <row r="43" spans="1:10" ht="10" customHeight="1">
      <c r="D43" s="297"/>
    </row>
    <row r="44" spans="1:10" ht="13" customHeight="1">
      <c r="A44" s="430">
        <v>5</v>
      </c>
      <c r="B44" s="431" t="s">
        <v>143</v>
      </c>
      <c r="C44" s="289"/>
      <c r="D44" s="290">
        <v>1</v>
      </c>
      <c r="E44" s="488" t="str">
        <f>'PLEASE FILL IN HERE FIRST!!!'!B53</f>
        <v>Men's Singles (MS)</v>
      </c>
      <c r="F44" s="488"/>
      <c r="G44" s="302" t="str">
        <f>'PLEASE FILL IN HERE FIRST!!!'!A53</f>
        <v>mandatory event</v>
      </c>
      <c r="H44" s="544"/>
      <c r="I44" s="544"/>
      <c r="J44" s="303"/>
    </row>
    <row r="45" spans="1:10" ht="13" customHeight="1">
      <c r="A45" s="432"/>
      <c r="B45" s="432"/>
      <c r="C45" s="291"/>
      <c r="D45" s="292">
        <v>2</v>
      </c>
      <c r="E45" s="480" t="str">
        <f>'PLEASE FILL IN HERE FIRST!!!'!B55</f>
        <v>Women's Singles (WS)</v>
      </c>
      <c r="F45" s="481"/>
      <c r="G45" s="304" t="str">
        <f>'PLEASE FILL IN HERE FIRST!!!'!A55</f>
        <v>mandatory event</v>
      </c>
      <c r="H45" s="545"/>
      <c r="I45" s="545"/>
      <c r="J45" s="305"/>
    </row>
    <row r="46" spans="1:10" ht="13" customHeight="1">
      <c r="A46" s="501"/>
      <c r="B46" s="501"/>
      <c r="C46" s="501"/>
      <c r="D46" s="292">
        <v>3</v>
      </c>
      <c r="E46" s="493" t="str">
        <f>'PLEASE FILL IN HERE FIRST!!!'!B57</f>
        <v>Men's Doubles (MD)</v>
      </c>
      <c r="F46" s="493"/>
      <c r="G46" s="306" t="str">
        <f>'PLEASE FILL IN HERE FIRST!!!'!A57</f>
        <v>mandatory event</v>
      </c>
      <c r="H46" s="545"/>
      <c r="I46" s="545"/>
      <c r="J46" s="307"/>
    </row>
    <row r="47" spans="1:10" ht="13" customHeight="1">
      <c r="A47" s="501"/>
      <c r="B47" s="501"/>
      <c r="C47" s="501"/>
      <c r="D47" s="292">
        <v>4</v>
      </c>
      <c r="E47" s="493" t="str">
        <f>'PLEASE FILL IN HERE FIRST!!!'!B59</f>
        <v>Women's Doubles (WD)</v>
      </c>
      <c r="F47" s="493"/>
      <c r="G47" s="306" t="str">
        <f>'PLEASE FILL IN HERE FIRST!!!'!A57</f>
        <v>mandatory event</v>
      </c>
      <c r="H47" s="545"/>
      <c r="I47" s="545"/>
      <c r="J47" s="481"/>
    </row>
    <row r="48" spans="1:10" ht="13" customHeight="1">
      <c r="A48" s="501"/>
      <c r="B48" s="501"/>
      <c r="C48" s="501"/>
      <c r="D48" s="292">
        <v>5</v>
      </c>
      <c r="E48" s="507" t="str">
        <f>IF('PLEASE FILL IN HERE FIRST!!!'!A61="mandatory event",'PLEASE FILL IN HERE FIRST!!!'!B61,IF('PLEASE FILL IN HERE FIRST!!!'!A61="confirmed event",'PLEASE FILL IN HERE FIRST!!!'!B61,IF('PLEASE FILL IN HERE FIRST!!!'!A61="No"," ")))</f>
        <v>U21 Men's Singles (U21 MS)</v>
      </c>
      <c r="F48" s="507"/>
      <c r="G48" s="306" t="str">
        <f>'PLEASE FILL IN HERE FIRST!!!'!A61</f>
        <v>mandatory event</v>
      </c>
      <c r="H48" s="545"/>
      <c r="I48" s="545"/>
      <c r="J48" s="481"/>
    </row>
    <row r="49" spans="1:10" ht="13" customHeight="1">
      <c r="A49" s="501"/>
      <c r="B49" s="501"/>
      <c r="C49" s="501"/>
      <c r="D49" s="292">
        <v>6</v>
      </c>
      <c r="E49" s="507" t="str">
        <f>IF('PLEASE FILL IN HERE FIRST!!!'!A63="mandatory event",'PLEASE FILL IN HERE FIRST!!!'!B63,IF('PLEASE FILL IN HERE FIRST!!!'!A63="confirmed event",'PLEASE FILL IN HERE FIRST!!!'!B63,IF('PLEASE FILL IN HERE FIRST!!!'!A63="No"," ")))</f>
        <v>U21 Women's Singles (U21 WS)</v>
      </c>
      <c r="F49" s="507"/>
      <c r="G49" s="306" t="str">
        <f>'PLEASE FILL IN HERE FIRST!!!'!A63</f>
        <v>mandatory event</v>
      </c>
      <c r="H49" s="545"/>
      <c r="I49" s="545"/>
      <c r="J49" s="481"/>
    </row>
    <row r="50" spans="1:10" ht="13" customHeight="1">
      <c r="A50" s="433"/>
      <c r="B50" s="433"/>
      <c r="C50" s="295"/>
      <c r="D50" s="308"/>
      <c r="E50" s="505" t="s">
        <v>456</v>
      </c>
      <c r="F50" s="505"/>
      <c r="G50" s="505"/>
      <c r="H50" s="505"/>
      <c r="I50" s="505"/>
      <c r="J50" s="505"/>
    </row>
    <row r="51" spans="1:10" ht="10" customHeight="1">
      <c r="E51" s="297"/>
      <c r="F51" s="297"/>
      <c r="G51" s="297"/>
      <c r="H51" s="297"/>
      <c r="I51" s="297"/>
      <c r="J51" s="297"/>
    </row>
    <row r="52" spans="1:10" ht="13" customHeight="1">
      <c r="A52" s="435">
        <v>6</v>
      </c>
      <c r="B52" s="436" t="s">
        <v>144</v>
      </c>
      <c r="C52" s="309"/>
      <c r="D52" s="310"/>
      <c r="E52" s="462" t="s">
        <v>451</v>
      </c>
      <c r="F52" s="463">
        <f>'PLEASE FILL IN HERE FIRST!!!'!B9</f>
        <v>43192</v>
      </c>
      <c r="G52" s="463">
        <f>INDEX(Events!N2:N29,MATCH('PLEASE FILL IN HERE FIRST!!!'!B7,Events!D2:D29,0))</f>
        <v>43193</v>
      </c>
      <c r="H52" s="312" t="s">
        <v>452</v>
      </c>
      <c r="I52" s="463">
        <f>INDEX(Events!O2:O29,MATCH('PLEASE FILL IN HERE FIRST!!!'!B7,Events!D2:D29,0))</f>
        <v>43194</v>
      </c>
      <c r="J52" s="463">
        <f>'PLEASE FILL IN HERE FIRST!!!'!D9</f>
        <v>43196</v>
      </c>
    </row>
    <row r="53" spans="1:10" ht="10" customHeight="1">
      <c r="E53" s="297"/>
      <c r="F53" s="297"/>
      <c r="G53" s="297"/>
      <c r="H53" s="297"/>
      <c r="I53" s="297"/>
      <c r="J53" s="297"/>
    </row>
    <row r="54" spans="1:10" ht="13" customHeight="1">
      <c r="A54" s="435">
        <v>7</v>
      </c>
      <c r="B54" s="436" t="s">
        <v>145</v>
      </c>
      <c r="C54" s="309"/>
      <c r="D54" s="310"/>
      <c r="E54" s="311" t="str">
        <f>INDEX(Events!G2:G29,MATCH('PLEASE FILL IN HERE FIRST!!!'!B7,Events!D2:D12,0))</f>
        <v>Qualifications: 2 Days</v>
      </c>
      <c r="F54" s="450" t="str">
        <f>INDEX(Events!H2:H29,MATCH('PLEASE FILL IN HERE FIRST!!!'!B7,Events!D2:D12,0))</f>
        <v>Main Draw: 3 Days</v>
      </c>
      <c r="G54" s="511"/>
      <c r="H54" s="511"/>
      <c r="I54" s="511"/>
      <c r="J54" s="511"/>
    </row>
    <row r="55" spans="1:10" ht="10" customHeight="1">
      <c r="E55" s="297"/>
      <c r="F55" s="297"/>
      <c r="G55" s="297"/>
      <c r="H55" s="297"/>
      <c r="I55" s="297"/>
      <c r="J55" s="297"/>
    </row>
    <row r="56" spans="1:10" ht="13" customHeight="1">
      <c r="A56" s="430">
        <v>8</v>
      </c>
      <c r="B56" s="431" t="s">
        <v>168</v>
      </c>
      <c r="C56" s="289"/>
      <c r="D56" s="313"/>
      <c r="E56" s="314" t="s">
        <v>146</v>
      </c>
      <c r="F56" s="303"/>
      <c r="G56" s="315">
        <v>43191</v>
      </c>
      <c r="H56" s="316" t="s">
        <v>147</v>
      </c>
      <c r="I56" s="317">
        <v>0.58333333333333337</v>
      </c>
      <c r="J56" s="303" t="s">
        <v>148</v>
      </c>
    </row>
    <row r="57" spans="1:10" ht="13" customHeight="1">
      <c r="A57" s="432"/>
      <c r="B57" s="432"/>
      <c r="C57" s="291"/>
      <c r="D57" s="291"/>
      <c r="E57" s="318" t="s">
        <v>147</v>
      </c>
      <c r="F57" s="478" t="s">
        <v>617</v>
      </c>
      <c r="G57" s="478"/>
      <c r="H57" s="478"/>
      <c r="I57" s="478"/>
      <c r="J57" s="478"/>
    </row>
    <row r="58" spans="1:10" ht="13" customHeight="1">
      <c r="A58" s="433"/>
      <c r="B58" s="433"/>
      <c r="C58" s="294"/>
      <c r="D58" s="294"/>
      <c r="E58" s="510" t="s">
        <v>346</v>
      </c>
      <c r="F58" s="510"/>
      <c r="G58" s="510"/>
      <c r="H58" s="510"/>
      <c r="I58" s="510"/>
      <c r="J58" s="510"/>
    </row>
    <row r="59" spans="1:10" ht="10" customHeight="1">
      <c r="E59" s="286"/>
      <c r="F59" s="286"/>
      <c r="G59" s="286"/>
      <c r="H59" s="286"/>
      <c r="I59" s="286"/>
      <c r="J59" s="286"/>
    </row>
    <row r="60" spans="1:10" ht="13" customHeight="1">
      <c r="A60" s="430">
        <v>9</v>
      </c>
      <c r="B60" s="431" t="s">
        <v>204</v>
      </c>
      <c r="C60" s="506" t="s">
        <v>18</v>
      </c>
      <c r="D60" s="506"/>
      <c r="E60" s="319">
        <v>12</v>
      </c>
      <c r="F60" s="503" t="s">
        <v>264</v>
      </c>
      <c r="G60" s="503"/>
      <c r="H60" s="320" t="s">
        <v>86</v>
      </c>
      <c r="I60" s="321" t="s">
        <v>316</v>
      </c>
      <c r="J60" s="418" t="s">
        <v>536</v>
      </c>
    </row>
    <row r="61" spans="1:10" ht="13" customHeight="1">
      <c r="A61" s="437"/>
      <c r="B61" s="437"/>
      <c r="C61" s="322"/>
      <c r="D61" s="293" t="s">
        <v>19</v>
      </c>
      <c r="E61" s="323">
        <v>10</v>
      </c>
      <c r="F61" s="508" t="s">
        <v>264</v>
      </c>
      <c r="G61" s="504"/>
      <c r="H61" s="324" t="s">
        <v>86</v>
      </c>
      <c r="I61" s="324"/>
      <c r="J61" s="324"/>
    </row>
    <row r="62" spans="1:10" ht="13" customHeight="1">
      <c r="A62" s="432"/>
      <c r="B62" s="432"/>
      <c r="C62" s="293"/>
      <c r="D62" s="293" t="s">
        <v>149</v>
      </c>
      <c r="E62" s="416"/>
      <c r="F62" s="479" t="s">
        <v>453</v>
      </c>
      <c r="G62" s="479"/>
      <c r="H62" s="324" t="s">
        <v>87</v>
      </c>
      <c r="I62" s="324"/>
      <c r="J62" s="324"/>
    </row>
    <row r="63" spans="1:10" ht="13" customHeight="1">
      <c r="A63" s="433"/>
      <c r="B63" s="433"/>
      <c r="C63" s="325"/>
      <c r="D63" s="296" t="s">
        <v>150</v>
      </c>
      <c r="E63" s="326"/>
      <c r="F63" s="504" t="s">
        <v>503</v>
      </c>
      <c r="G63" s="504"/>
      <c r="H63" s="465" t="s">
        <v>446</v>
      </c>
      <c r="I63" s="327"/>
      <c r="J63" s="327"/>
    </row>
    <row r="64" spans="1:10" ht="10" customHeight="1"/>
    <row r="65" spans="1:10" ht="13" customHeight="1">
      <c r="A65" s="430">
        <v>10</v>
      </c>
      <c r="B65" s="431" t="s">
        <v>151</v>
      </c>
      <c r="C65" s="289"/>
      <c r="D65" s="313"/>
      <c r="E65" s="328" t="s">
        <v>152</v>
      </c>
      <c r="F65" s="328"/>
      <c r="G65" s="329">
        <f>'PLEASE FILL IN HERE FIRST!!!'!B41</f>
        <v>40000</v>
      </c>
      <c r="H65" s="328"/>
      <c r="I65" s="328"/>
      <c r="J65" s="328"/>
    </row>
    <row r="66" spans="1:10" ht="13" customHeight="1">
      <c r="A66" s="433"/>
      <c r="B66" s="464" t="s">
        <v>459</v>
      </c>
      <c r="C66" s="330"/>
      <c r="D66" s="295"/>
      <c r="E66" s="331" t="s">
        <v>153</v>
      </c>
      <c r="F66" s="331"/>
      <c r="G66" s="332">
        <v>0.22</v>
      </c>
      <c r="H66" s="333" t="s">
        <v>154</v>
      </c>
      <c r="I66" s="331"/>
      <c r="J66" s="331"/>
    </row>
    <row r="67" spans="1:10" ht="10" customHeight="1">
      <c r="A67" s="341"/>
      <c r="B67" s="341"/>
      <c r="C67" s="286"/>
      <c r="D67" s="286"/>
      <c r="E67" s="307"/>
      <c r="F67" s="307"/>
      <c r="G67" s="307"/>
      <c r="H67" s="307"/>
      <c r="I67" s="307"/>
      <c r="J67" s="307"/>
    </row>
    <row r="68" spans="1:10" ht="13" customHeight="1">
      <c r="A68" s="430">
        <v>11</v>
      </c>
      <c r="B68" s="431" t="s">
        <v>155</v>
      </c>
      <c r="C68" s="289"/>
      <c r="D68" s="334" t="s">
        <v>130</v>
      </c>
      <c r="E68" s="509" t="s">
        <v>333</v>
      </c>
      <c r="F68" s="509"/>
      <c r="G68" s="509"/>
      <c r="H68" s="509"/>
      <c r="I68" s="509"/>
      <c r="J68" s="509"/>
    </row>
    <row r="69" spans="1:10" ht="13" customHeight="1">
      <c r="A69" s="437"/>
      <c r="B69" s="437"/>
      <c r="C69" s="335"/>
      <c r="D69" s="336"/>
      <c r="E69" s="502" t="s">
        <v>334</v>
      </c>
      <c r="F69" s="502"/>
      <c r="G69" s="502"/>
      <c r="H69" s="502"/>
      <c r="I69" s="502"/>
      <c r="J69" s="502"/>
    </row>
    <row r="70" spans="1:10" ht="13" customHeight="1">
      <c r="A70" s="437"/>
      <c r="B70" s="437"/>
      <c r="C70" s="335"/>
      <c r="D70" s="336"/>
      <c r="E70" s="502" t="s">
        <v>224</v>
      </c>
      <c r="F70" s="502"/>
      <c r="G70" s="502"/>
      <c r="H70" s="502"/>
      <c r="I70" s="502"/>
      <c r="J70" s="502"/>
    </row>
    <row r="71" spans="1:10" ht="13" customHeight="1">
      <c r="A71" s="437"/>
      <c r="B71" s="437"/>
      <c r="C71" s="335"/>
      <c r="D71" s="336"/>
      <c r="E71" s="502" t="s">
        <v>223</v>
      </c>
      <c r="F71" s="502"/>
      <c r="G71" s="502"/>
      <c r="H71" s="502"/>
      <c r="I71" s="502"/>
      <c r="J71" s="502"/>
    </row>
    <row r="72" spans="1:10" ht="5" customHeight="1">
      <c r="A72" s="437"/>
      <c r="B72" s="437"/>
      <c r="C72" s="335"/>
      <c r="D72" s="336"/>
      <c r="E72" s="513"/>
      <c r="F72" s="513"/>
      <c r="G72" s="513"/>
      <c r="H72" s="513"/>
      <c r="I72" s="513"/>
      <c r="J72" s="513"/>
    </row>
    <row r="73" spans="1:10" ht="14">
      <c r="A73" s="432"/>
      <c r="B73" s="438"/>
      <c r="C73" s="291"/>
      <c r="D73" s="512"/>
      <c r="E73" s="305" t="s">
        <v>335</v>
      </c>
      <c r="F73" s="305"/>
      <c r="G73" s="305"/>
      <c r="H73" s="305"/>
      <c r="I73" s="337">
        <f>'PLEASE FILL IN HERE FIRST!!!'!B47</f>
        <v>120</v>
      </c>
      <c r="J73" s="304" t="str">
        <f>'PLEASE FILL IN HERE FIRST!!!'!B43</f>
        <v>Euro €</v>
      </c>
    </row>
    <row r="74" spans="1:10" ht="14">
      <c r="A74" s="432"/>
      <c r="B74" s="438"/>
      <c r="C74" s="291"/>
      <c r="D74" s="512"/>
      <c r="E74" s="500" t="s">
        <v>336</v>
      </c>
      <c r="F74" s="500"/>
      <c r="G74" s="500"/>
      <c r="H74" s="500"/>
      <c r="I74" s="337">
        <f>'PLEASE FILL IN HERE FIRST!!!'!B49</f>
        <v>120</v>
      </c>
      <c r="J74" s="304" t="str">
        <f>'PLEASE FILL IN HERE FIRST!!!'!B43</f>
        <v>Euro €</v>
      </c>
    </row>
    <row r="75" spans="1:10" ht="13" customHeight="1">
      <c r="A75" s="432"/>
      <c r="B75" s="439"/>
      <c r="C75" s="518" t="s">
        <v>222</v>
      </c>
      <c r="D75" s="518"/>
      <c r="E75" s="495"/>
      <c r="F75" s="495"/>
      <c r="G75" s="495"/>
      <c r="H75" s="495"/>
      <c r="I75" s="495"/>
      <c r="J75" s="495"/>
    </row>
    <row r="76" spans="1:10">
      <c r="A76" s="432"/>
      <c r="B76" s="439"/>
      <c r="C76" s="518"/>
      <c r="D76" s="518"/>
      <c r="E76" s="496"/>
      <c r="F76" s="496"/>
      <c r="G76" s="496"/>
      <c r="H76" s="496"/>
      <c r="I76" s="496"/>
      <c r="J76" s="496"/>
    </row>
    <row r="77" spans="1:10">
      <c r="A77" s="432"/>
      <c r="B77" s="439"/>
      <c r="C77" s="518"/>
      <c r="D77" s="518"/>
      <c r="E77" s="496"/>
      <c r="F77" s="496"/>
      <c r="G77" s="496"/>
      <c r="H77" s="496"/>
      <c r="I77" s="496"/>
      <c r="J77" s="496"/>
    </row>
    <row r="78" spans="1:10">
      <c r="A78" s="432"/>
      <c r="B78" s="439"/>
      <c r="C78" s="518"/>
      <c r="D78" s="518"/>
      <c r="E78" s="496"/>
      <c r="F78" s="496"/>
      <c r="G78" s="496"/>
      <c r="H78" s="496"/>
      <c r="I78" s="496"/>
      <c r="J78" s="496"/>
    </row>
    <row r="79" spans="1:10">
      <c r="A79" s="432"/>
      <c r="B79" s="432"/>
      <c r="C79" s="518"/>
      <c r="D79" s="518"/>
      <c r="E79" s="497"/>
      <c r="F79" s="497"/>
      <c r="G79" s="497"/>
      <c r="H79" s="497"/>
      <c r="I79" s="497"/>
      <c r="J79" s="497"/>
    </row>
    <row r="80" spans="1:10" ht="14">
      <c r="A80" s="440"/>
      <c r="B80" s="440"/>
      <c r="C80" s="313"/>
      <c r="D80" s="334" t="s">
        <v>131</v>
      </c>
      <c r="E80" s="491" t="s">
        <v>604</v>
      </c>
      <c r="F80" s="491"/>
      <c r="G80" s="491"/>
      <c r="H80" s="491"/>
      <c r="I80" s="491"/>
      <c r="J80" s="491"/>
    </row>
    <row r="81" spans="1:11" ht="14">
      <c r="A81" s="432"/>
      <c r="B81" s="432"/>
      <c r="C81" s="291"/>
      <c r="D81" s="293" t="s">
        <v>156</v>
      </c>
      <c r="E81" s="491" t="s">
        <v>599</v>
      </c>
      <c r="F81" s="491"/>
      <c r="G81" s="491"/>
      <c r="H81" s="491"/>
      <c r="I81" s="491"/>
      <c r="J81" s="491"/>
    </row>
    <row r="82" spans="1:11" ht="14">
      <c r="A82" s="432"/>
      <c r="B82" s="432"/>
      <c r="C82" s="291"/>
      <c r="D82" s="293" t="s">
        <v>156</v>
      </c>
      <c r="E82" s="491" t="s">
        <v>605</v>
      </c>
      <c r="F82" s="491"/>
      <c r="G82" s="491"/>
      <c r="H82" s="491"/>
      <c r="I82" s="491"/>
      <c r="J82" s="491"/>
    </row>
    <row r="83" spans="1:11" ht="14">
      <c r="A83" s="432"/>
      <c r="B83" s="432"/>
      <c r="C83" s="291"/>
      <c r="D83" s="293" t="s">
        <v>157</v>
      </c>
      <c r="E83" s="482" t="s">
        <v>606</v>
      </c>
      <c r="F83" s="482"/>
      <c r="G83" s="482"/>
      <c r="H83" s="482"/>
      <c r="I83" s="482"/>
      <c r="J83" s="482"/>
    </row>
    <row r="84" spans="1:11" ht="14">
      <c r="A84" s="432"/>
      <c r="B84" s="432"/>
      <c r="C84" s="291"/>
      <c r="D84" s="293" t="s">
        <v>158</v>
      </c>
      <c r="E84" s="482"/>
      <c r="F84" s="482"/>
      <c r="G84" s="482"/>
      <c r="H84" s="482"/>
      <c r="I84" s="482"/>
      <c r="J84" s="482"/>
    </row>
    <row r="85" spans="1:11" ht="14">
      <c r="A85" s="432"/>
      <c r="B85" s="432"/>
      <c r="C85" s="291"/>
      <c r="D85" s="293" t="s">
        <v>331</v>
      </c>
      <c r="E85" s="524" t="s">
        <v>607</v>
      </c>
      <c r="F85" s="524"/>
      <c r="G85" s="524"/>
      <c r="H85" s="524"/>
      <c r="I85" s="524"/>
      <c r="J85" s="524"/>
    </row>
    <row r="86" spans="1:11" ht="14">
      <c r="A86" s="432"/>
      <c r="B86" s="432"/>
      <c r="C86" s="291"/>
      <c r="D86" s="291"/>
      <c r="E86" s="498" t="s">
        <v>159</v>
      </c>
      <c r="F86" s="498"/>
      <c r="G86" s="498"/>
      <c r="H86" s="338">
        <v>145</v>
      </c>
      <c r="I86" s="339" t="str">
        <f>'PLEASE FILL IN HERE FIRST!!!'!B43</f>
        <v>Euro €</v>
      </c>
      <c r="J86" s="305"/>
    </row>
    <row r="87" spans="1:11" ht="14">
      <c r="A87" s="432"/>
      <c r="B87" s="432"/>
      <c r="C87" s="291"/>
      <c r="D87" s="291"/>
      <c r="E87" s="498" t="s">
        <v>160</v>
      </c>
      <c r="F87" s="498"/>
      <c r="G87" s="498"/>
      <c r="H87" s="338">
        <v>120</v>
      </c>
      <c r="I87" s="339" t="str">
        <f>'PLEASE FILL IN HERE FIRST!!!'!B43</f>
        <v>Euro €</v>
      </c>
      <c r="J87" s="305"/>
    </row>
    <row r="88" spans="1:11" ht="15" customHeight="1">
      <c r="A88" s="432"/>
      <c r="B88" s="432"/>
      <c r="C88" s="291"/>
      <c r="D88" s="340"/>
      <c r="E88" s="469" t="s">
        <v>337</v>
      </c>
      <c r="F88" s="469"/>
      <c r="G88" s="469"/>
      <c r="H88" s="469"/>
      <c r="I88" s="469"/>
      <c r="J88" s="469"/>
    </row>
    <row r="89" spans="1:11">
      <c r="A89" s="432"/>
      <c r="B89" s="432"/>
      <c r="C89" s="291"/>
      <c r="D89" s="340"/>
      <c r="E89" s="341" t="s">
        <v>214</v>
      </c>
      <c r="F89" s="341"/>
      <c r="G89" s="341"/>
      <c r="H89" s="341"/>
      <c r="I89" s="341"/>
      <c r="J89" s="341"/>
      <c r="K89" s="342"/>
    </row>
    <row r="90" spans="1:11">
      <c r="A90" s="432"/>
      <c r="B90" s="432"/>
      <c r="C90" s="291"/>
      <c r="D90" s="340"/>
      <c r="E90" s="470" t="s">
        <v>215</v>
      </c>
      <c r="F90" s="470"/>
      <c r="G90" s="470"/>
      <c r="H90" s="470"/>
      <c r="I90" s="470"/>
      <c r="J90" s="470"/>
      <c r="K90" s="470"/>
    </row>
    <row r="91" spans="1:11">
      <c r="A91" s="432"/>
      <c r="B91" s="432"/>
      <c r="C91" s="291"/>
      <c r="D91" s="340"/>
      <c r="E91" s="470" t="s">
        <v>216</v>
      </c>
      <c r="F91" s="470"/>
      <c r="G91" s="470"/>
      <c r="H91" s="470"/>
      <c r="I91" s="470"/>
      <c r="J91" s="470"/>
      <c r="K91" s="470"/>
    </row>
    <row r="92" spans="1:11" ht="13" customHeight="1">
      <c r="A92" s="432"/>
      <c r="B92" s="439"/>
      <c r="C92" s="476" t="s">
        <v>222</v>
      </c>
      <c r="D92" s="476"/>
      <c r="E92" s="473" t="s">
        <v>608</v>
      </c>
      <c r="F92" s="473"/>
      <c r="G92" s="473"/>
      <c r="H92" s="473"/>
      <c r="I92" s="473"/>
      <c r="J92" s="473"/>
    </row>
    <row r="93" spans="1:11">
      <c r="A93" s="432"/>
      <c r="B93" s="441"/>
      <c r="C93" s="476"/>
      <c r="D93" s="476"/>
      <c r="E93" s="474"/>
      <c r="F93" s="474"/>
      <c r="G93" s="474"/>
      <c r="H93" s="474"/>
      <c r="I93" s="474"/>
      <c r="J93" s="474"/>
    </row>
    <row r="94" spans="1:11">
      <c r="A94" s="432"/>
      <c r="B94" s="441"/>
      <c r="C94" s="476"/>
      <c r="D94" s="476"/>
      <c r="E94" s="474"/>
      <c r="F94" s="474"/>
      <c r="G94" s="474"/>
      <c r="H94" s="474"/>
      <c r="I94" s="474"/>
      <c r="J94" s="474"/>
    </row>
    <row r="95" spans="1:11">
      <c r="A95" s="432"/>
      <c r="B95" s="441"/>
      <c r="C95" s="476"/>
      <c r="D95" s="476"/>
      <c r="E95" s="474"/>
      <c r="F95" s="474"/>
      <c r="G95" s="474"/>
      <c r="H95" s="474"/>
      <c r="I95" s="474"/>
      <c r="J95" s="474"/>
    </row>
    <row r="96" spans="1:11">
      <c r="A96" s="433"/>
      <c r="B96" s="433"/>
      <c r="C96" s="477"/>
      <c r="D96" s="477"/>
      <c r="E96" s="475"/>
      <c r="F96" s="475"/>
      <c r="G96" s="475"/>
      <c r="H96" s="475"/>
      <c r="I96" s="475"/>
      <c r="J96" s="475"/>
    </row>
    <row r="97" spans="1:11" ht="5" customHeight="1">
      <c r="A97" s="341"/>
      <c r="B97" s="341"/>
      <c r="C97" s="286"/>
      <c r="D97" s="286"/>
      <c r="E97" s="286"/>
      <c r="F97" s="286"/>
      <c r="G97" s="286"/>
      <c r="H97" s="286"/>
      <c r="I97" s="286"/>
      <c r="J97" s="286"/>
    </row>
    <row r="98" spans="1:11" ht="14">
      <c r="A98" s="442"/>
      <c r="B98" s="431"/>
      <c r="C98" s="290"/>
      <c r="D98" s="334" t="s">
        <v>132</v>
      </c>
      <c r="E98" s="499" t="s">
        <v>609</v>
      </c>
      <c r="F98" s="499"/>
      <c r="G98" s="499"/>
      <c r="H98" s="499"/>
      <c r="I98" s="499"/>
      <c r="J98" s="499"/>
    </row>
    <row r="99" spans="1:11" ht="14">
      <c r="A99" s="432"/>
      <c r="B99" s="432"/>
      <c r="C99" s="292"/>
      <c r="D99" s="293" t="s">
        <v>156</v>
      </c>
      <c r="E99" s="491" t="s">
        <v>610</v>
      </c>
      <c r="F99" s="491"/>
      <c r="G99" s="491"/>
      <c r="H99" s="491"/>
      <c r="I99" s="491"/>
      <c r="J99" s="491"/>
    </row>
    <row r="100" spans="1:11" ht="14">
      <c r="A100" s="432"/>
      <c r="B100" s="432"/>
      <c r="C100" s="292"/>
      <c r="D100" s="293" t="s">
        <v>156</v>
      </c>
      <c r="E100" s="491" t="s">
        <v>611</v>
      </c>
      <c r="F100" s="491"/>
      <c r="G100" s="491"/>
      <c r="H100" s="491"/>
      <c r="I100" s="491"/>
      <c r="J100" s="491"/>
    </row>
    <row r="101" spans="1:11" ht="14">
      <c r="A101" s="432"/>
      <c r="B101" s="432"/>
      <c r="C101" s="292"/>
      <c r="D101" s="293" t="s">
        <v>157</v>
      </c>
      <c r="E101" s="482" t="s">
        <v>612</v>
      </c>
      <c r="F101" s="482"/>
      <c r="G101" s="482"/>
      <c r="H101" s="482"/>
      <c r="I101" s="482"/>
      <c r="J101" s="482"/>
    </row>
    <row r="102" spans="1:11" ht="14">
      <c r="A102" s="432"/>
      <c r="B102" s="432"/>
      <c r="C102" s="292"/>
      <c r="D102" s="293" t="s">
        <v>158</v>
      </c>
      <c r="E102" s="482"/>
      <c r="F102" s="482"/>
      <c r="G102" s="482"/>
      <c r="H102" s="482"/>
      <c r="I102" s="482"/>
      <c r="J102" s="482"/>
    </row>
    <row r="103" spans="1:11" ht="14">
      <c r="A103" s="432"/>
      <c r="B103" s="432"/>
      <c r="C103" s="292"/>
      <c r="D103" s="293" t="s">
        <v>331</v>
      </c>
      <c r="E103" s="524" t="s">
        <v>613</v>
      </c>
      <c r="F103" s="524"/>
      <c r="G103" s="524"/>
      <c r="H103" s="524"/>
      <c r="I103" s="524"/>
      <c r="J103" s="524"/>
    </row>
    <row r="104" spans="1:11" ht="14">
      <c r="A104" s="432"/>
      <c r="B104" s="432"/>
      <c r="C104" s="292"/>
      <c r="D104" s="292"/>
      <c r="E104" s="498" t="s">
        <v>159</v>
      </c>
      <c r="F104" s="498"/>
      <c r="G104" s="498"/>
      <c r="H104" s="338">
        <v>125</v>
      </c>
      <c r="I104" s="392" t="str">
        <f>'PLEASE FILL IN HERE FIRST!!!'!B43</f>
        <v>Euro €</v>
      </c>
      <c r="J104" s="392"/>
    </row>
    <row r="105" spans="1:11" ht="14">
      <c r="A105" s="432"/>
      <c r="B105" s="432"/>
      <c r="C105" s="292"/>
      <c r="D105" s="292"/>
      <c r="E105" s="498" t="s">
        <v>160</v>
      </c>
      <c r="F105" s="498"/>
      <c r="G105" s="498"/>
      <c r="H105" s="338">
        <v>100</v>
      </c>
      <c r="I105" s="392" t="str">
        <f>'PLEASE FILL IN HERE FIRST!!!'!B43</f>
        <v>Euro €</v>
      </c>
      <c r="J105" s="392"/>
    </row>
    <row r="106" spans="1:11" ht="14">
      <c r="A106" s="432"/>
      <c r="B106" s="432"/>
      <c r="C106" s="292"/>
      <c r="D106" s="292"/>
      <c r="E106" s="307" t="s">
        <v>337</v>
      </c>
      <c r="F106" s="307"/>
      <c r="G106" s="307"/>
      <c r="H106" s="307"/>
      <c r="I106" s="307"/>
      <c r="J106" s="307"/>
      <c r="K106" s="343"/>
    </row>
    <row r="107" spans="1:11" ht="14">
      <c r="A107" s="432"/>
      <c r="B107" s="432"/>
      <c r="C107" s="292"/>
      <c r="D107" s="292"/>
      <c r="E107" s="471" t="s">
        <v>214</v>
      </c>
      <c r="F107" s="471"/>
      <c r="G107" s="471"/>
      <c r="H107" s="471"/>
      <c r="I107" s="471"/>
      <c r="J107" s="471"/>
    </row>
    <row r="108" spans="1:11" ht="14">
      <c r="A108" s="432"/>
      <c r="B108" s="432"/>
      <c r="C108" s="292"/>
      <c r="D108" s="292"/>
      <c r="E108" s="471" t="s">
        <v>215</v>
      </c>
      <c r="F108" s="471"/>
      <c r="G108" s="471"/>
      <c r="H108" s="471"/>
      <c r="I108" s="471"/>
      <c r="J108" s="471"/>
    </row>
    <row r="109" spans="1:11" ht="14">
      <c r="A109" s="432"/>
      <c r="B109" s="432"/>
      <c r="C109" s="292"/>
      <c r="D109" s="292"/>
      <c r="E109" s="471" t="s">
        <v>216</v>
      </c>
      <c r="F109" s="471"/>
      <c r="G109" s="471"/>
      <c r="H109" s="471"/>
      <c r="I109" s="471"/>
      <c r="J109" s="471"/>
      <c r="K109" s="343"/>
    </row>
    <row r="110" spans="1:11" ht="13" customHeight="1">
      <c r="A110" s="432"/>
      <c r="B110" s="439"/>
      <c r="C110" s="476" t="s">
        <v>222</v>
      </c>
      <c r="D110" s="476"/>
      <c r="E110" s="473" t="s">
        <v>614</v>
      </c>
      <c r="F110" s="473"/>
      <c r="G110" s="473"/>
      <c r="H110" s="473"/>
      <c r="I110" s="473"/>
      <c r="J110" s="473"/>
    </row>
    <row r="111" spans="1:11" ht="13" customHeight="1">
      <c r="A111" s="432"/>
      <c r="B111" s="441"/>
      <c r="C111" s="476"/>
      <c r="D111" s="476"/>
      <c r="E111" s="474"/>
      <c r="F111" s="474"/>
      <c r="G111" s="474"/>
      <c r="H111" s="474"/>
      <c r="I111" s="474"/>
      <c r="J111" s="474"/>
    </row>
    <row r="112" spans="1:11" ht="12.75" customHeight="1">
      <c r="A112" s="432"/>
      <c r="B112" s="441"/>
      <c r="C112" s="476"/>
      <c r="D112" s="476"/>
      <c r="E112" s="474"/>
      <c r="F112" s="474"/>
      <c r="G112" s="474"/>
      <c r="H112" s="474"/>
      <c r="I112" s="474"/>
      <c r="J112" s="474"/>
    </row>
    <row r="113" spans="1:11" ht="12.75" customHeight="1">
      <c r="A113" s="432"/>
      <c r="B113" s="441"/>
      <c r="C113" s="476"/>
      <c r="D113" s="476"/>
      <c r="E113" s="474"/>
      <c r="F113" s="474"/>
      <c r="G113" s="474"/>
      <c r="H113" s="474"/>
      <c r="I113" s="474"/>
      <c r="J113" s="474"/>
    </row>
    <row r="114" spans="1:11" ht="12.75" customHeight="1">
      <c r="A114" s="433"/>
      <c r="B114" s="433"/>
      <c r="C114" s="477"/>
      <c r="D114" s="477"/>
      <c r="E114" s="475"/>
      <c r="F114" s="475"/>
      <c r="G114" s="475"/>
      <c r="H114" s="475"/>
      <c r="I114" s="475"/>
      <c r="J114" s="475"/>
    </row>
    <row r="115" spans="1:11" ht="5" customHeight="1">
      <c r="A115" s="341"/>
      <c r="B115" s="341"/>
      <c r="C115" s="286"/>
      <c r="D115" s="286"/>
      <c r="E115" s="286"/>
      <c r="F115" s="286"/>
      <c r="G115" s="286"/>
      <c r="H115" s="286"/>
      <c r="I115" s="286"/>
      <c r="J115" s="286"/>
    </row>
    <row r="116" spans="1:11" ht="13" customHeight="1">
      <c r="A116" s="430">
        <v>11</v>
      </c>
      <c r="B116" s="431" t="s">
        <v>155</v>
      </c>
      <c r="C116" s="290"/>
      <c r="D116" s="334" t="s">
        <v>60</v>
      </c>
      <c r="E116" s="548" t="s">
        <v>615</v>
      </c>
      <c r="F116" s="548"/>
      <c r="G116" s="548"/>
      <c r="H116" s="548"/>
      <c r="I116" s="548"/>
      <c r="J116" s="548"/>
    </row>
    <row r="117" spans="1:11" ht="13" customHeight="1">
      <c r="A117" s="432"/>
      <c r="B117" s="432"/>
      <c r="C117" s="292"/>
      <c r="D117" s="293" t="s">
        <v>156</v>
      </c>
      <c r="E117" s="478"/>
      <c r="F117" s="478"/>
      <c r="G117" s="478"/>
      <c r="H117" s="478"/>
      <c r="I117" s="478"/>
      <c r="J117" s="478"/>
    </row>
    <row r="118" spans="1:11" ht="13" customHeight="1">
      <c r="A118" s="432"/>
      <c r="B118" s="432"/>
      <c r="C118" s="292"/>
      <c r="D118" s="293" t="s">
        <v>156</v>
      </c>
      <c r="E118" s="478"/>
      <c r="F118" s="478"/>
      <c r="G118" s="478"/>
      <c r="H118" s="478"/>
      <c r="I118" s="478"/>
      <c r="J118" s="478"/>
    </row>
    <row r="119" spans="1:11" ht="13" customHeight="1">
      <c r="A119" s="432"/>
      <c r="B119" s="432"/>
      <c r="C119" s="292"/>
      <c r="D119" s="293" t="s">
        <v>157</v>
      </c>
      <c r="E119" s="483"/>
      <c r="F119" s="483"/>
      <c r="G119" s="483"/>
      <c r="H119" s="483"/>
      <c r="I119" s="483"/>
      <c r="J119" s="483"/>
    </row>
    <row r="120" spans="1:11" ht="13" customHeight="1">
      <c r="A120" s="432"/>
      <c r="B120" s="432"/>
      <c r="C120" s="292"/>
      <c r="D120" s="293" t="s">
        <v>158</v>
      </c>
      <c r="E120" s="483"/>
      <c r="F120" s="483"/>
      <c r="G120" s="483"/>
      <c r="H120" s="483"/>
      <c r="I120" s="483"/>
      <c r="J120" s="483"/>
    </row>
    <row r="121" spans="1:11" ht="13" customHeight="1">
      <c r="A121" s="432"/>
      <c r="B121" s="432"/>
      <c r="C121" s="292"/>
      <c r="D121" s="293" t="s">
        <v>331</v>
      </c>
      <c r="E121" s="523"/>
      <c r="F121" s="523"/>
      <c r="G121" s="523"/>
      <c r="H121" s="523"/>
      <c r="I121" s="523"/>
      <c r="J121" s="523"/>
    </row>
    <row r="122" spans="1:11" ht="13" customHeight="1">
      <c r="A122" s="432"/>
      <c r="B122" s="432"/>
      <c r="C122" s="292"/>
      <c r="D122" s="292"/>
      <c r="E122" s="498" t="s">
        <v>159</v>
      </c>
      <c r="F122" s="498"/>
      <c r="G122" s="498"/>
      <c r="H122" s="338"/>
      <c r="I122" s="339" t="str">
        <f>'PLEASE FILL IN HERE FIRST!!!'!B43</f>
        <v>Euro €</v>
      </c>
      <c r="J122" s="305"/>
    </row>
    <row r="123" spans="1:11" ht="13" customHeight="1">
      <c r="A123" s="432"/>
      <c r="B123" s="432"/>
      <c r="C123" s="292"/>
      <c r="D123" s="292"/>
      <c r="E123" s="498" t="s">
        <v>160</v>
      </c>
      <c r="F123" s="498"/>
      <c r="G123" s="498"/>
      <c r="H123" s="338"/>
      <c r="I123" s="339" t="str">
        <f>'PLEASE FILL IN HERE FIRST!!!'!B43</f>
        <v>Euro €</v>
      </c>
      <c r="J123" s="305"/>
    </row>
    <row r="124" spans="1:11" ht="13" customHeight="1">
      <c r="A124" s="432"/>
      <c r="B124" s="432"/>
      <c r="C124" s="292"/>
      <c r="D124" s="292"/>
      <c r="E124" s="307" t="s">
        <v>337</v>
      </c>
      <c r="F124" s="307"/>
      <c r="G124" s="307"/>
      <c r="H124" s="307"/>
      <c r="I124" s="307"/>
      <c r="J124" s="307"/>
      <c r="K124" s="343"/>
    </row>
    <row r="125" spans="1:11" ht="13" customHeight="1">
      <c r="A125" s="432"/>
      <c r="B125" s="432"/>
      <c r="C125" s="292"/>
      <c r="D125" s="292"/>
      <c r="E125" s="471" t="s">
        <v>214</v>
      </c>
      <c r="F125" s="471"/>
      <c r="G125" s="471"/>
      <c r="H125" s="471"/>
      <c r="I125" s="471"/>
      <c r="J125" s="471"/>
    </row>
    <row r="126" spans="1:11" ht="13" customHeight="1">
      <c r="A126" s="432"/>
      <c r="B126" s="432"/>
      <c r="C126" s="292"/>
      <c r="D126" s="292"/>
      <c r="E126" s="471" t="s">
        <v>215</v>
      </c>
      <c r="F126" s="471"/>
      <c r="G126" s="471"/>
      <c r="H126" s="471"/>
      <c r="I126" s="471"/>
      <c r="J126" s="471"/>
    </row>
    <row r="127" spans="1:11" ht="13" customHeight="1">
      <c r="A127" s="432"/>
      <c r="B127" s="432"/>
      <c r="C127" s="292"/>
      <c r="D127" s="292"/>
      <c r="E127" s="471" t="s">
        <v>216</v>
      </c>
      <c r="F127" s="471"/>
      <c r="G127" s="471"/>
      <c r="H127" s="471"/>
      <c r="I127" s="471"/>
      <c r="J127" s="471"/>
      <c r="K127" s="343"/>
    </row>
    <row r="128" spans="1:11" ht="13" customHeight="1">
      <c r="A128" s="432"/>
      <c r="B128" s="439"/>
      <c r="C128" s="476" t="s">
        <v>222</v>
      </c>
      <c r="D128" s="476"/>
      <c r="E128" s="473"/>
      <c r="F128" s="473"/>
      <c r="G128" s="473"/>
      <c r="H128" s="473"/>
      <c r="I128" s="473"/>
      <c r="J128" s="473"/>
    </row>
    <row r="129" spans="1:11" ht="13" customHeight="1">
      <c r="A129" s="432"/>
      <c r="B129" s="441"/>
      <c r="C129" s="476"/>
      <c r="D129" s="476"/>
      <c r="E129" s="474"/>
      <c r="F129" s="474"/>
      <c r="G129" s="474"/>
      <c r="H129" s="474"/>
      <c r="I129" s="474"/>
      <c r="J129" s="474"/>
    </row>
    <row r="130" spans="1:11" ht="13" customHeight="1">
      <c r="A130" s="432"/>
      <c r="B130" s="441"/>
      <c r="C130" s="476"/>
      <c r="D130" s="476"/>
      <c r="E130" s="474"/>
      <c r="F130" s="474"/>
      <c r="G130" s="474"/>
      <c r="H130" s="474"/>
      <c r="I130" s="474"/>
      <c r="J130" s="474"/>
    </row>
    <row r="131" spans="1:11" ht="13" customHeight="1">
      <c r="A131" s="432"/>
      <c r="B131" s="441"/>
      <c r="C131" s="476"/>
      <c r="D131" s="476"/>
      <c r="E131" s="474"/>
      <c r="F131" s="474"/>
      <c r="G131" s="474"/>
      <c r="H131" s="474"/>
      <c r="I131" s="474"/>
      <c r="J131" s="474"/>
    </row>
    <row r="132" spans="1:11" ht="13" customHeight="1">
      <c r="A132" s="433"/>
      <c r="B132" s="433"/>
      <c r="C132" s="477"/>
      <c r="D132" s="477"/>
      <c r="E132" s="475"/>
      <c r="F132" s="475"/>
      <c r="G132" s="475"/>
      <c r="H132" s="475"/>
      <c r="I132" s="475"/>
      <c r="J132" s="475"/>
    </row>
    <row r="133" spans="1:11" ht="5" customHeight="1">
      <c r="A133" s="341"/>
      <c r="B133" s="443"/>
      <c r="C133" s="344"/>
      <c r="D133" s="344"/>
      <c r="E133" s="344"/>
      <c r="F133" s="344"/>
      <c r="G133" s="344"/>
      <c r="H133" s="345"/>
      <c r="I133" s="346"/>
      <c r="J133" s="347"/>
    </row>
    <row r="134" spans="1:11" ht="13" customHeight="1">
      <c r="A134" s="430">
        <v>12</v>
      </c>
      <c r="B134" s="431" t="s">
        <v>61</v>
      </c>
      <c r="C134" s="289"/>
      <c r="D134" s="313"/>
      <c r="E134" s="348" t="s">
        <v>10</v>
      </c>
      <c r="F134" s="487" t="s">
        <v>616</v>
      </c>
      <c r="G134" s="487"/>
      <c r="H134" s="487"/>
      <c r="I134" s="487"/>
      <c r="J134" s="487"/>
    </row>
    <row r="135" spans="1:11" ht="13" customHeight="1">
      <c r="A135" s="432"/>
      <c r="B135" s="432"/>
      <c r="C135" s="291"/>
      <c r="D135" s="291"/>
      <c r="E135" s="349" t="s">
        <v>108</v>
      </c>
      <c r="F135" s="307" t="s">
        <v>63</v>
      </c>
      <c r="G135" s="350"/>
      <c r="H135" s="351"/>
      <c r="I135" s="352"/>
      <c r="J135" s="307"/>
    </row>
    <row r="136" spans="1:11" ht="13" customHeight="1">
      <c r="A136" s="432"/>
      <c r="B136" s="432"/>
      <c r="C136" s="291"/>
      <c r="D136" s="291"/>
      <c r="E136" s="472" t="s">
        <v>11</v>
      </c>
      <c r="F136" s="549" t="s">
        <v>618</v>
      </c>
      <c r="G136" s="549"/>
      <c r="H136" s="549"/>
      <c r="I136" s="549"/>
      <c r="J136" s="549"/>
    </row>
    <row r="137" spans="1:11" ht="13" customHeight="1">
      <c r="A137" s="432"/>
      <c r="B137" s="432"/>
      <c r="C137" s="291"/>
      <c r="D137" s="291"/>
      <c r="E137" s="472"/>
      <c r="F137" s="549"/>
      <c r="G137" s="549"/>
      <c r="H137" s="549"/>
      <c r="I137" s="549"/>
      <c r="J137" s="549"/>
    </row>
    <row r="138" spans="1:11" ht="13" customHeight="1">
      <c r="A138" s="432"/>
      <c r="B138" s="432"/>
      <c r="C138" s="291"/>
      <c r="D138" s="291"/>
      <c r="E138" s="298"/>
      <c r="F138" s="307" t="s">
        <v>206</v>
      </c>
      <c r="G138" s="353"/>
      <c r="H138" s="353"/>
      <c r="I138" s="353"/>
      <c r="J138" s="353"/>
    </row>
    <row r="139" spans="1:11" ht="13" customHeight="1">
      <c r="A139" s="432"/>
      <c r="B139" s="432"/>
      <c r="C139" s="291"/>
      <c r="D139" s="291"/>
      <c r="E139" s="307"/>
      <c r="F139" s="420" t="s">
        <v>77</v>
      </c>
      <c r="G139" s="419"/>
      <c r="H139" s="419"/>
      <c r="I139" s="419"/>
      <c r="J139" s="419"/>
    </row>
    <row r="140" spans="1:11" ht="13" customHeight="1">
      <c r="A140" s="433"/>
      <c r="B140" s="433"/>
      <c r="C140" s="295"/>
      <c r="D140" s="295"/>
      <c r="E140" s="354"/>
      <c r="F140" s="355" t="s">
        <v>347</v>
      </c>
      <c r="G140" s="356"/>
      <c r="H140" s="356"/>
      <c r="I140" s="356"/>
      <c r="J140" s="356"/>
    </row>
    <row r="141" spans="1:11" ht="5" customHeight="1"/>
    <row r="142" spans="1:11" ht="14">
      <c r="A142" s="430">
        <v>13</v>
      </c>
      <c r="B142" s="431" t="s">
        <v>64</v>
      </c>
      <c r="C142" s="289"/>
      <c r="D142" s="313"/>
      <c r="E142" s="328" t="s">
        <v>65</v>
      </c>
      <c r="F142" s="328"/>
      <c r="G142" s="357">
        <f>'PLEASE FILL IN HERE FIRST!!!'!B9-7</f>
        <v>43185</v>
      </c>
      <c r="H142" s="328"/>
      <c r="I142" s="328"/>
      <c r="J142" s="328"/>
    </row>
    <row r="143" spans="1:11" ht="7" customHeight="1">
      <c r="A143" s="432"/>
      <c r="B143" s="432"/>
      <c r="C143" s="292"/>
      <c r="D143" s="292"/>
      <c r="E143" s="307"/>
      <c r="F143" s="307"/>
      <c r="G143" s="358"/>
      <c r="H143" s="359"/>
      <c r="I143" s="307"/>
      <c r="J143" s="307"/>
    </row>
    <row r="144" spans="1:11" ht="5" customHeight="1">
      <c r="A144" s="432"/>
      <c r="B144" s="439"/>
      <c r="C144" s="514" t="s">
        <v>222</v>
      </c>
      <c r="D144" s="514"/>
      <c r="E144" s="522" t="s">
        <v>338</v>
      </c>
      <c r="F144" s="522"/>
      <c r="G144" s="522"/>
      <c r="H144" s="522"/>
      <c r="I144" s="522"/>
      <c r="J144" s="522"/>
      <c r="K144" s="360"/>
    </row>
    <row r="145" spans="1:11" ht="7" customHeight="1">
      <c r="A145" s="432"/>
      <c r="B145" s="444"/>
      <c r="C145" s="514"/>
      <c r="D145" s="514"/>
      <c r="E145" s="522"/>
      <c r="F145" s="522"/>
      <c r="G145" s="522"/>
      <c r="H145" s="522"/>
      <c r="I145" s="522"/>
      <c r="J145" s="522"/>
      <c r="K145" s="361"/>
    </row>
    <row r="146" spans="1:11" ht="7" customHeight="1">
      <c r="A146" s="432"/>
      <c r="B146" s="444"/>
      <c r="C146" s="514"/>
      <c r="D146" s="514"/>
      <c r="E146" s="522"/>
      <c r="F146" s="522"/>
      <c r="G146" s="522"/>
      <c r="H146" s="522"/>
      <c r="I146" s="522"/>
      <c r="J146" s="522"/>
      <c r="K146" s="361"/>
    </row>
    <row r="147" spans="1:11" ht="7" customHeight="1">
      <c r="A147" s="432"/>
      <c r="B147" s="444"/>
      <c r="C147" s="514"/>
      <c r="D147" s="514"/>
      <c r="E147" s="522"/>
      <c r="F147" s="522"/>
      <c r="G147" s="522"/>
      <c r="H147" s="522"/>
      <c r="I147" s="522"/>
      <c r="J147" s="522"/>
      <c r="K147" s="361"/>
    </row>
    <row r="148" spans="1:11" ht="5" customHeight="1">
      <c r="A148" s="432"/>
      <c r="B148" s="444"/>
      <c r="C148" s="514"/>
      <c r="D148" s="514"/>
      <c r="E148" s="522"/>
      <c r="F148" s="522"/>
      <c r="G148" s="522"/>
      <c r="H148" s="522"/>
      <c r="I148" s="522"/>
      <c r="J148" s="522"/>
      <c r="K148" s="361"/>
    </row>
    <row r="149" spans="1:11" ht="5" customHeight="1">
      <c r="A149" s="433"/>
      <c r="B149" s="433"/>
      <c r="C149" s="295"/>
      <c r="D149" s="295"/>
      <c r="E149" s="362"/>
      <c r="F149" s="362"/>
      <c r="G149" s="363"/>
      <c r="H149" s="364"/>
      <c r="I149" s="362"/>
      <c r="J149" s="362"/>
    </row>
    <row r="150" spans="1:11">
      <c r="A150" s="341"/>
      <c r="B150" s="341"/>
      <c r="C150" s="286"/>
      <c r="D150" s="286"/>
      <c r="E150" s="286"/>
      <c r="F150" s="286"/>
      <c r="G150" s="365"/>
      <c r="H150" s="366"/>
      <c r="I150" s="286"/>
      <c r="J150" s="286"/>
    </row>
    <row r="151" spans="1:11" ht="14">
      <c r="A151" s="430">
        <v>14</v>
      </c>
      <c r="B151" s="431" t="s">
        <v>66</v>
      </c>
      <c r="C151" s="289"/>
      <c r="D151" s="417" t="s">
        <v>100</v>
      </c>
      <c r="E151" s="519">
        <v>43191</v>
      </c>
      <c r="F151" s="519"/>
      <c r="G151" s="367" t="s">
        <v>62</v>
      </c>
      <c r="H151" s="368">
        <v>0.54166666666666663</v>
      </c>
      <c r="I151" s="369" t="s">
        <v>108</v>
      </c>
      <c r="J151" s="368">
        <v>0.875</v>
      </c>
    </row>
    <row r="152" spans="1:11" ht="14">
      <c r="A152" s="437"/>
      <c r="B152" s="437"/>
      <c r="C152" s="335"/>
      <c r="D152" s="293" t="s">
        <v>78</v>
      </c>
      <c r="E152" s="519">
        <v>43192</v>
      </c>
      <c r="F152" s="519"/>
      <c r="G152" s="370" t="s">
        <v>62</v>
      </c>
      <c r="H152" s="371">
        <v>0.375</v>
      </c>
      <c r="I152" s="372" t="s">
        <v>108</v>
      </c>
      <c r="J152" s="371">
        <v>0.875</v>
      </c>
    </row>
    <row r="153" spans="1:11" ht="14">
      <c r="A153" s="433"/>
      <c r="B153" s="433"/>
      <c r="C153" s="295"/>
      <c r="D153" s="295"/>
      <c r="E153" s="373" t="s">
        <v>79</v>
      </c>
      <c r="F153" s="520" t="s">
        <v>617</v>
      </c>
      <c r="G153" s="520"/>
      <c r="H153" s="520"/>
      <c r="I153" s="520"/>
      <c r="J153" s="520"/>
    </row>
    <row r="154" spans="1:11" ht="5" customHeight="1">
      <c r="A154" s="341"/>
      <c r="B154" s="341"/>
      <c r="C154" s="286"/>
      <c r="D154" s="286"/>
      <c r="E154" s="286"/>
      <c r="F154" s="286"/>
      <c r="G154" s="365"/>
      <c r="H154" s="366"/>
      <c r="I154" s="286"/>
      <c r="J154" s="286"/>
    </row>
    <row r="155" spans="1:11" ht="13" customHeight="1">
      <c r="A155" s="430">
        <v>15</v>
      </c>
      <c r="B155" s="431" t="s">
        <v>67</v>
      </c>
      <c r="C155" s="289"/>
      <c r="D155" s="313"/>
      <c r="E155" s="328"/>
      <c r="F155" s="328"/>
      <c r="G155" s="328"/>
      <c r="H155" s="328"/>
      <c r="I155" s="328"/>
      <c r="J155" s="328"/>
    </row>
    <row r="156" spans="1:11" ht="13" customHeight="1">
      <c r="A156" s="432"/>
      <c r="B156" s="432"/>
      <c r="C156" s="291"/>
      <c r="D156" s="291"/>
      <c r="E156" s="307" t="s">
        <v>68</v>
      </c>
      <c r="F156" s="307"/>
      <c r="G156" s="374">
        <f>'PLEASE FILL IN HERE FIRST!!!'!B11</f>
        <v>43162</v>
      </c>
      <c r="H156" s="307" t="s">
        <v>339</v>
      </c>
      <c r="I156" s="307"/>
      <c r="J156" s="307"/>
    </row>
    <row r="157" spans="1:11" ht="13" customHeight="1">
      <c r="A157" s="432"/>
      <c r="B157" s="432"/>
      <c r="C157" s="291"/>
      <c r="D157" s="291"/>
      <c r="E157" s="307" t="s">
        <v>69</v>
      </c>
      <c r="F157" s="307"/>
      <c r="G157" s="374">
        <f>'PLEASE FILL IN HERE FIRST!!!'!B13</f>
        <v>43172</v>
      </c>
      <c r="H157" s="307"/>
      <c r="I157" s="307"/>
      <c r="J157" s="307"/>
    </row>
    <row r="158" spans="1:11" ht="13" customHeight="1">
      <c r="A158" s="546"/>
      <c r="B158" s="546"/>
      <c r="C158" s="546"/>
      <c r="D158" s="546"/>
      <c r="E158" s="375" t="s">
        <v>318</v>
      </c>
      <c r="F158" s="307"/>
      <c r="G158" s="374">
        <f>'PLEASE FILL IN HERE FIRST!!!'!B39</f>
        <v>43190</v>
      </c>
      <c r="H158" s="547" t="s">
        <v>319</v>
      </c>
      <c r="I158" s="547"/>
      <c r="J158" s="547"/>
    </row>
    <row r="159" spans="1:11" ht="13" customHeight="1">
      <c r="A159" s="432"/>
      <c r="B159" s="432"/>
      <c r="C159" s="291"/>
      <c r="D159" s="291"/>
      <c r="E159" s="307" t="s">
        <v>46</v>
      </c>
      <c r="F159" s="307"/>
      <c r="G159" s="376">
        <v>43160</v>
      </c>
      <c r="H159" s="307"/>
      <c r="I159" s="307"/>
      <c r="J159" s="307"/>
    </row>
    <row r="160" spans="1:11" ht="13" customHeight="1">
      <c r="A160" s="433"/>
      <c r="B160" s="433"/>
      <c r="C160" s="295"/>
      <c r="D160" s="295"/>
      <c r="E160" s="331" t="s">
        <v>323</v>
      </c>
      <c r="F160" s="331"/>
      <c r="G160" s="377">
        <v>43168</v>
      </c>
      <c r="H160" s="331"/>
      <c r="I160" s="331"/>
      <c r="J160" s="331"/>
    </row>
    <row r="161" spans="1:20" ht="5" customHeight="1">
      <c r="A161" s="341"/>
      <c r="B161" s="341"/>
      <c r="C161" s="286"/>
      <c r="D161" s="286"/>
      <c r="E161" s="286"/>
      <c r="F161" s="286"/>
      <c r="G161" s="378"/>
      <c r="H161" s="286"/>
      <c r="I161" s="286"/>
      <c r="J161" s="286"/>
    </row>
    <row r="162" spans="1:20" ht="14">
      <c r="A162" s="430">
        <v>16</v>
      </c>
      <c r="B162" s="431" t="s">
        <v>70</v>
      </c>
      <c r="C162" s="289"/>
      <c r="D162" s="313"/>
      <c r="E162" s="379" t="s">
        <v>71</v>
      </c>
      <c r="F162" s="328"/>
      <c r="G162" s="521">
        <f>'PLEASE FILL IN HERE FIRST!!!'!B39</f>
        <v>43190</v>
      </c>
      <c r="H162" s="521"/>
      <c r="I162" s="328" t="s">
        <v>340</v>
      </c>
      <c r="J162" s="328"/>
    </row>
    <row r="163" spans="1:20" ht="14">
      <c r="A163" s="445"/>
      <c r="B163" s="380" t="s">
        <v>205</v>
      </c>
      <c r="C163" s="381"/>
      <c r="D163" s="382"/>
      <c r="E163" s="383" t="s">
        <v>225</v>
      </c>
      <c r="F163" s="305"/>
      <c r="G163" s="383"/>
      <c r="H163" s="307"/>
      <c r="I163" s="307"/>
      <c r="J163" s="307"/>
    </row>
    <row r="164" spans="1:20" ht="17" customHeight="1">
      <c r="A164" s="445"/>
      <c r="B164" s="514" t="s">
        <v>332</v>
      </c>
      <c r="C164" s="514"/>
      <c r="D164" s="514"/>
      <c r="E164" s="305" t="s">
        <v>341</v>
      </c>
      <c r="F164" s="305"/>
      <c r="G164" s="384"/>
      <c r="H164" s="385"/>
      <c r="I164" s="337" t="str">
        <f>'PLEASE FILL IN HERE FIRST!!!'!B47&amp;"  "&amp;'PLEASE FILL IN HERE FIRST!!!'!B43</f>
        <v>120  Euro €</v>
      </c>
      <c r="J164" s="305" t="s">
        <v>276</v>
      </c>
    </row>
    <row r="165" spans="1:20" ht="13" customHeight="1">
      <c r="A165" s="445"/>
      <c r="B165" s="514"/>
      <c r="C165" s="514"/>
      <c r="D165" s="514"/>
      <c r="E165" s="516" t="s">
        <v>342</v>
      </c>
      <c r="F165" s="516"/>
      <c r="G165" s="516"/>
      <c r="H165" s="516"/>
      <c r="I165" s="516"/>
      <c r="J165" s="516"/>
    </row>
    <row r="166" spans="1:20" ht="27" customHeight="1">
      <c r="A166" s="445"/>
      <c r="B166" s="514"/>
      <c r="C166" s="514"/>
      <c r="D166" s="514"/>
      <c r="E166" s="516" t="s">
        <v>440</v>
      </c>
      <c r="F166" s="516"/>
      <c r="G166" s="516"/>
      <c r="H166" s="516"/>
      <c r="I166" s="516"/>
      <c r="J166" s="516"/>
      <c r="O166" s="554"/>
      <c r="P166" s="554"/>
      <c r="Q166" s="554"/>
      <c r="R166" s="554"/>
      <c r="S166" s="554"/>
      <c r="T166" s="554"/>
    </row>
    <row r="167" spans="1:20" ht="10" customHeight="1">
      <c r="A167" s="445"/>
      <c r="B167" s="514"/>
      <c r="C167" s="514"/>
      <c r="D167" s="514"/>
      <c r="E167" s="517"/>
      <c r="F167" s="517"/>
      <c r="G167" s="517"/>
      <c r="H167" s="517"/>
      <c r="I167" s="517"/>
      <c r="J167" s="517"/>
      <c r="O167" s="554"/>
      <c r="P167" s="554"/>
      <c r="Q167" s="554"/>
      <c r="R167" s="554"/>
      <c r="S167" s="554"/>
      <c r="T167" s="554"/>
    </row>
    <row r="168" spans="1:20" ht="14">
      <c r="A168" s="445"/>
      <c r="B168" s="514"/>
      <c r="C168" s="514"/>
      <c r="D168" s="514"/>
      <c r="E168" s="555" t="s">
        <v>441</v>
      </c>
      <c r="F168" s="555"/>
      <c r="G168" s="555"/>
      <c r="H168" s="555"/>
      <c r="I168" s="555"/>
      <c r="J168" s="555"/>
    </row>
    <row r="169" spans="1:20" ht="14">
      <c r="A169" s="433"/>
      <c r="B169" s="515"/>
      <c r="C169" s="515"/>
      <c r="D169" s="515"/>
      <c r="E169" s="386" t="s">
        <v>324</v>
      </c>
      <c r="F169" s="387"/>
      <c r="G169" s="388"/>
      <c r="H169" s="388"/>
      <c r="I169" s="388"/>
      <c r="J169" s="388"/>
    </row>
    <row r="170" spans="1:20" ht="5" customHeight="1">
      <c r="A170" s="341"/>
      <c r="B170" s="341"/>
      <c r="C170" s="286"/>
      <c r="D170" s="286"/>
      <c r="E170" s="286"/>
      <c r="F170" s="286"/>
      <c r="G170" s="378"/>
      <c r="H170" s="286"/>
      <c r="I170" s="286"/>
      <c r="J170" s="286"/>
    </row>
    <row r="171" spans="1:20" ht="14">
      <c r="A171" s="430">
        <v>17</v>
      </c>
      <c r="B171" s="431" t="s">
        <v>72</v>
      </c>
      <c r="C171" s="289"/>
      <c r="D171" s="313"/>
      <c r="E171" s="550" t="s">
        <v>73</v>
      </c>
      <c r="F171" s="550"/>
      <c r="G171" s="389" t="s">
        <v>74</v>
      </c>
      <c r="H171" s="390"/>
      <c r="I171" s="379"/>
      <c r="J171" s="379"/>
    </row>
    <row r="172" spans="1:20" ht="6" customHeight="1">
      <c r="A172" s="446"/>
      <c r="B172" s="437"/>
      <c r="C172" s="335"/>
      <c r="D172" s="291"/>
      <c r="E172" s="391"/>
      <c r="F172" s="391"/>
      <c r="G172" s="392"/>
      <c r="H172" s="306"/>
      <c r="I172" s="383"/>
      <c r="J172" s="383"/>
    </row>
    <row r="173" spans="1:20" ht="14">
      <c r="A173" s="432"/>
      <c r="B173" s="438"/>
      <c r="C173" s="393"/>
      <c r="D173" s="393"/>
      <c r="E173" s="556" t="s">
        <v>458</v>
      </c>
      <c r="F173" s="556"/>
      <c r="G173" s="556"/>
      <c r="H173" s="556"/>
      <c r="I173" s="394">
        <f>'PLEASE FILL IN HERE FIRST!!!'!B45</f>
        <v>12</v>
      </c>
      <c r="J173" s="395" t="str">
        <f>'PLEASE FILL IN HERE FIRST!!!'!B43</f>
        <v>Euro €</v>
      </c>
    </row>
    <row r="174" spans="1:20" ht="6" customHeight="1">
      <c r="A174" s="447"/>
      <c r="B174" s="433"/>
      <c r="C174" s="295"/>
      <c r="D174" s="396"/>
      <c r="E174" s="552"/>
      <c r="F174" s="552"/>
      <c r="G174" s="397"/>
      <c r="H174" s="398"/>
      <c r="I174" s="398"/>
      <c r="J174" s="398"/>
    </row>
    <row r="175" spans="1:20" ht="5" customHeight="1"/>
    <row r="176" spans="1:20" ht="13" customHeight="1">
      <c r="A176" s="430">
        <v>18</v>
      </c>
      <c r="B176" s="431" t="s">
        <v>75</v>
      </c>
      <c r="C176" s="289"/>
      <c r="D176" s="313"/>
      <c r="E176" s="551" t="s">
        <v>343</v>
      </c>
      <c r="F176" s="551"/>
      <c r="G176" s="551"/>
      <c r="H176" s="551"/>
      <c r="I176" s="551"/>
      <c r="J176" s="551"/>
    </row>
    <row r="177" spans="1:10" ht="13" customHeight="1">
      <c r="A177" s="432"/>
      <c r="B177" s="527" t="s">
        <v>80</v>
      </c>
      <c r="C177" s="527"/>
      <c r="D177" s="292">
        <v>1</v>
      </c>
      <c r="E177" s="559" t="s">
        <v>619</v>
      </c>
      <c r="F177" s="559"/>
      <c r="G177" s="559"/>
      <c r="H177" s="559"/>
      <c r="I177" s="559"/>
      <c r="J177" s="559"/>
    </row>
    <row r="178" spans="1:10" ht="13" customHeight="1">
      <c r="A178" s="432"/>
      <c r="B178" s="527" t="s">
        <v>81</v>
      </c>
      <c r="C178" s="527"/>
      <c r="D178" s="292">
        <v>2</v>
      </c>
      <c r="E178" s="559" t="s">
        <v>620</v>
      </c>
      <c r="F178" s="559"/>
      <c r="G178" s="559"/>
      <c r="H178" s="559"/>
      <c r="I178" s="559"/>
      <c r="J178" s="559"/>
    </row>
    <row r="179" spans="1:10" ht="13" customHeight="1">
      <c r="A179" s="432"/>
      <c r="B179" s="527" t="s">
        <v>82</v>
      </c>
      <c r="C179" s="527"/>
      <c r="D179" s="292">
        <v>3</v>
      </c>
      <c r="E179" s="559" t="s">
        <v>621</v>
      </c>
      <c r="F179" s="559"/>
      <c r="G179" s="559"/>
      <c r="H179" s="559"/>
      <c r="I179" s="559"/>
      <c r="J179" s="559"/>
    </row>
    <row r="180" spans="1:10" ht="13" customHeight="1">
      <c r="A180" s="432"/>
      <c r="B180" s="527" t="s">
        <v>82</v>
      </c>
      <c r="C180" s="527"/>
      <c r="D180" s="292">
        <v>4</v>
      </c>
      <c r="E180" s="559"/>
      <c r="F180" s="559"/>
      <c r="G180" s="559"/>
      <c r="H180" s="559"/>
      <c r="I180" s="559"/>
      <c r="J180" s="559"/>
    </row>
    <row r="181" spans="1:10" ht="13" customHeight="1">
      <c r="A181" s="432"/>
      <c r="B181" s="527" t="s">
        <v>83</v>
      </c>
      <c r="C181" s="527"/>
      <c r="D181" s="292">
        <v>5</v>
      </c>
      <c r="E181" s="559" t="s">
        <v>622</v>
      </c>
      <c r="F181" s="559"/>
      <c r="G181" s="559"/>
      <c r="H181" s="559"/>
      <c r="I181" s="559"/>
      <c r="J181" s="559"/>
    </row>
    <row r="182" spans="1:10" ht="13" customHeight="1">
      <c r="A182" s="432"/>
      <c r="B182" s="527" t="s">
        <v>84</v>
      </c>
      <c r="C182" s="527"/>
      <c r="D182" s="292">
        <v>6</v>
      </c>
      <c r="E182" s="559" t="s">
        <v>623</v>
      </c>
      <c r="F182" s="559"/>
      <c r="G182" s="559"/>
      <c r="H182" s="559"/>
      <c r="I182" s="559"/>
      <c r="J182" s="559"/>
    </row>
    <row r="183" spans="1:10" ht="13" customHeight="1">
      <c r="A183" s="432"/>
      <c r="B183" s="527" t="s">
        <v>220</v>
      </c>
      <c r="C183" s="527"/>
      <c r="D183" s="292">
        <v>7</v>
      </c>
      <c r="E183" s="559" t="s">
        <v>624</v>
      </c>
      <c r="F183" s="559"/>
      <c r="G183" s="559"/>
      <c r="H183" s="559"/>
      <c r="I183" s="559"/>
      <c r="J183" s="559"/>
    </row>
    <row r="184" spans="1:10" ht="13" customHeight="1">
      <c r="A184" s="432"/>
      <c r="B184" s="543" t="s">
        <v>221</v>
      </c>
      <c r="C184" s="399"/>
      <c r="D184" s="400"/>
      <c r="E184" s="561" t="s">
        <v>344</v>
      </c>
      <c r="F184" s="562"/>
      <c r="G184" s="562"/>
      <c r="H184" s="562"/>
      <c r="I184" s="562"/>
      <c r="J184" s="562"/>
    </row>
    <row r="185" spans="1:10" ht="13" customHeight="1">
      <c r="A185" s="432"/>
      <c r="B185" s="543"/>
      <c r="C185" s="514" t="s">
        <v>222</v>
      </c>
      <c r="D185" s="514"/>
      <c r="E185" s="483" t="s">
        <v>625</v>
      </c>
      <c r="F185" s="483"/>
      <c r="G185" s="483"/>
      <c r="H185" s="483"/>
      <c r="I185" s="483"/>
      <c r="J185" s="483"/>
    </row>
    <row r="186" spans="1:10" ht="13" customHeight="1">
      <c r="A186" s="432"/>
      <c r="B186" s="448"/>
      <c r="C186" s="514"/>
      <c r="D186" s="514"/>
      <c r="E186" s="483"/>
      <c r="F186" s="483"/>
      <c r="G186" s="483"/>
      <c r="H186" s="483"/>
      <c r="I186" s="483"/>
      <c r="J186" s="483"/>
    </row>
    <row r="187" spans="1:10" ht="13" customHeight="1">
      <c r="A187" s="432"/>
      <c r="B187" s="535"/>
      <c r="C187" s="535"/>
      <c r="D187" s="535"/>
      <c r="E187" s="533" t="s">
        <v>317</v>
      </c>
      <c r="F187" s="533"/>
      <c r="G187" s="533"/>
      <c r="H187" s="533"/>
      <c r="I187" s="533"/>
      <c r="J187" s="533"/>
    </row>
    <row r="188" spans="1:10" ht="13" customHeight="1">
      <c r="A188" s="433"/>
      <c r="B188" s="536"/>
      <c r="C188" s="536"/>
      <c r="D188" s="536"/>
      <c r="E188" s="534"/>
      <c r="F188" s="534"/>
      <c r="G188" s="534"/>
      <c r="H188" s="534"/>
      <c r="I188" s="534"/>
      <c r="J188" s="534"/>
    </row>
    <row r="189" spans="1:10" ht="5" customHeight="1"/>
    <row r="190" spans="1:10" ht="13" customHeight="1">
      <c r="A190" s="430">
        <v>19</v>
      </c>
      <c r="B190" s="431" t="s">
        <v>76</v>
      </c>
      <c r="C190" s="289"/>
      <c r="D190" s="313"/>
      <c r="E190" s="528" t="s">
        <v>345</v>
      </c>
      <c r="F190" s="528"/>
      <c r="G190" s="528"/>
      <c r="H190" s="528"/>
      <c r="I190" s="528"/>
      <c r="J190" s="528"/>
    </row>
    <row r="191" spans="1:10" ht="13" customHeight="1">
      <c r="A191" s="432"/>
      <c r="B191" s="432"/>
      <c r="C191" s="291"/>
      <c r="D191" s="291"/>
      <c r="E191" s="532"/>
      <c r="F191" s="532"/>
      <c r="G191" s="532"/>
      <c r="H191" s="532"/>
      <c r="I191" s="532"/>
      <c r="J191" s="532"/>
    </row>
    <row r="192" spans="1:10" ht="13" customHeight="1">
      <c r="A192" s="433"/>
      <c r="B192" s="433"/>
      <c r="C192" s="295"/>
      <c r="D192" s="295"/>
      <c r="E192" s="563"/>
      <c r="F192" s="563"/>
      <c r="G192" s="563"/>
      <c r="H192" s="563"/>
      <c r="I192" s="563"/>
      <c r="J192" s="563"/>
    </row>
    <row r="193" spans="1:10" ht="5" customHeight="1"/>
    <row r="194" spans="1:10" ht="11" customHeight="1">
      <c r="A194" s="430">
        <v>20</v>
      </c>
      <c r="B194" s="431" t="s">
        <v>162</v>
      </c>
      <c r="C194" s="289"/>
      <c r="D194" s="313"/>
      <c r="E194" s="529" t="s">
        <v>161</v>
      </c>
      <c r="F194" s="529"/>
      <c r="G194" s="529"/>
      <c r="H194" s="529"/>
      <c r="I194" s="529"/>
      <c r="J194" s="529"/>
    </row>
    <row r="195" spans="1:10" ht="11" customHeight="1">
      <c r="A195" s="432"/>
      <c r="B195" s="432"/>
      <c r="C195" s="291"/>
      <c r="D195" s="291"/>
      <c r="E195" s="530"/>
      <c r="F195" s="530"/>
      <c r="G195" s="530"/>
      <c r="H195" s="530"/>
      <c r="I195" s="530"/>
      <c r="J195" s="530"/>
    </row>
    <row r="196" spans="1:10" ht="11" customHeight="1">
      <c r="A196" s="432"/>
      <c r="B196" s="432"/>
      <c r="C196" s="291"/>
      <c r="D196" s="291"/>
      <c r="E196" s="530"/>
      <c r="F196" s="530"/>
      <c r="G196" s="530"/>
      <c r="H196" s="530"/>
      <c r="I196" s="530"/>
      <c r="J196" s="530"/>
    </row>
    <row r="197" spans="1:10" ht="11" customHeight="1">
      <c r="A197" s="432"/>
      <c r="B197" s="432"/>
      <c r="C197" s="291"/>
      <c r="D197" s="291"/>
      <c r="E197" s="530"/>
      <c r="F197" s="530"/>
      <c r="G197" s="530"/>
      <c r="H197" s="530"/>
      <c r="I197" s="530"/>
      <c r="J197" s="530"/>
    </row>
    <row r="198" spans="1:10" ht="11" customHeight="1">
      <c r="A198" s="432"/>
      <c r="B198" s="432"/>
      <c r="C198" s="291"/>
      <c r="D198" s="291"/>
      <c r="E198" s="530"/>
      <c r="F198" s="530"/>
      <c r="G198" s="530"/>
      <c r="H198" s="530"/>
      <c r="I198" s="530"/>
      <c r="J198" s="530"/>
    </row>
    <row r="199" spans="1:10" ht="11" customHeight="1">
      <c r="A199" s="432"/>
      <c r="B199" s="432"/>
      <c r="C199" s="291"/>
      <c r="D199" s="291"/>
      <c r="E199" s="530"/>
      <c r="F199" s="530"/>
      <c r="G199" s="530"/>
      <c r="H199" s="530"/>
      <c r="I199" s="530"/>
      <c r="J199" s="530"/>
    </row>
    <row r="200" spans="1:10" ht="11" customHeight="1">
      <c r="A200" s="432"/>
      <c r="B200" s="432"/>
      <c r="C200" s="291"/>
      <c r="D200" s="291"/>
      <c r="E200" s="530"/>
      <c r="F200" s="530"/>
      <c r="G200" s="530"/>
      <c r="H200" s="530"/>
      <c r="I200" s="530"/>
      <c r="J200" s="530"/>
    </row>
    <row r="201" spans="1:10" ht="11" customHeight="1">
      <c r="A201" s="433"/>
      <c r="B201" s="433"/>
      <c r="C201" s="295"/>
      <c r="D201" s="295"/>
      <c r="E201" s="531"/>
      <c r="F201" s="531"/>
      <c r="G201" s="531"/>
      <c r="H201" s="531"/>
      <c r="I201" s="531"/>
      <c r="J201" s="531"/>
    </row>
    <row r="202" spans="1:10" ht="5" customHeight="1">
      <c r="A202" s="341"/>
      <c r="B202" s="341"/>
      <c r="C202" s="286"/>
      <c r="D202" s="286"/>
      <c r="E202" s="401"/>
      <c r="F202" s="401"/>
      <c r="G202" s="401"/>
      <c r="H202" s="401"/>
      <c r="I202" s="401"/>
      <c r="J202" s="401"/>
    </row>
    <row r="203" spans="1:10" ht="13" customHeight="1">
      <c r="A203" s="430">
        <v>21</v>
      </c>
      <c r="B203" s="431" t="s">
        <v>170</v>
      </c>
      <c r="C203" s="313"/>
      <c r="D203" s="313"/>
      <c r="E203" s="529" t="s">
        <v>171</v>
      </c>
      <c r="F203" s="529"/>
      <c r="G203" s="529"/>
      <c r="H203" s="529"/>
      <c r="I203" s="529"/>
      <c r="J203" s="529"/>
    </row>
    <row r="204" spans="1:10" ht="13" customHeight="1">
      <c r="A204" s="432"/>
      <c r="B204" s="432"/>
      <c r="C204" s="291"/>
      <c r="D204" s="291"/>
      <c r="E204" s="530"/>
      <c r="F204" s="530"/>
      <c r="G204" s="530"/>
      <c r="H204" s="530"/>
      <c r="I204" s="530"/>
      <c r="J204" s="530"/>
    </row>
    <row r="205" spans="1:10" ht="13" customHeight="1">
      <c r="A205" s="432"/>
      <c r="B205" s="432"/>
      <c r="C205" s="291"/>
      <c r="D205" s="291"/>
      <c r="E205" s="530"/>
      <c r="F205" s="530"/>
      <c r="G205" s="530"/>
      <c r="H205" s="530"/>
      <c r="I205" s="530"/>
      <c r="J205" s="530"/>
    </row>
    <row r="206" spans="1:10" ht="13" customHeight="1">
      <c r="A206" s="433"/>
      <c r="B206" s="433"/>
      <c r="C206" s="295"/>
      <c r="D206" s="295"/>
      <c r="E206" s="531"/>
      <c r="F206" s="531"/>
      <c r="G206" s="531"/>
      <c r="H206" s="531"/>
      <c r="I206" s="531"/>
      <c r="J206" s="531"/>
    </row>
    <row r="207" spans="1:10" ht="5" customHeight="1">
      <c r="A207" s="341"/>
      <c r="B207" s="341"/>
      <c r="C207" s="286"/>
      <c r="D207" s="286"/>
      <c r="E207" s="402"/>
      <c r="F207" s="402"/>
      <c r="G207" s="402"/>
      <c r="H207" s="402"/>
      <c r="I207" s="402"/>
      <c r="J207" s="402"/>
    </row>
    <row r="208" spans="1:10" ht="13" customHeight="1">
      <c r="A208" s="430">
        <v>22</v>
      </c>
      <c r="B208" s="431" t="s">
        <v>312</v>
      </c>
      <c r="C208" s="313"/>
      <c r="D208" s="313"/>
      <c r="E208" s="557" t="s">
        <v>313</v>
      </c>
      <c r="F208" s="557"/>
      <c r="G208" s="557"/>
      <c r="H208" s="557"/>
      <c r="I208" s="557"/>
      <c r="J208" s="557"/>
    </row>
    <row r="209" spans="1:10" ht="13" customHeight="1">
      <c r="A209" s="433"/>
      <c r="B209" s="433"/>
      <c r="C209" s="295"/>
      <c r="D209" s="295"/>
      <c r="E209" s="558"/>
      <c r="F209" s="558"/>
      <c r="G209" s="558"/>
      <c r="H209" s="558"/>
      <c r="I209" s="558"/>
      <c r="J209" s="558"/>
    </row>
    <row r="210" spans="1:10" ht="5" customHeight="1">
      <c r="A210" s="341"/>
      <c r="B210" s="341"/>
      <c r="C210" s="286"/>
      <c r="D210" s="286"/>
      <c r="E210" s="286"/>
      <c r="F210" s="286"/>
      <c r="G210" s="286"/>
      <c r="H210" s="286"/>
      <c r="I210" s="286"/>
      <c r="J210" s="286"/>
    </row>
    <row r="211" spans="1:10" ht="12.75" customHeight="1">
      <c r="A211" s="430">
        <v>23</v>
      </c>
      <c r="B211" s="431" t="s">
        <v>200</v>
      </c>
      <c r="C211" s="403"/>
      <c r="D211" s="404"/>
      <c r="E211" s="528" t="s">
        <v>457</v>
      </c>
      <c r="F211" s="528"/>
      <c r="G211" s="528"/>
      <c r="H211" s="528"/>
      <c r="I211" s="528"/>
      <c r="J211" s="285">
        <f>INDEX(Events!I2:I104,MATCH('PLEASE FILL IN HERE FIRST!!!'!B7,Events!D2:D87,0))</f>
        <v>260</v>
      </c>
    </row>
    <row r="212" spans="1:10" ht="26" customHeight="1">
      <c r="A212" s="432"/>
      <c r="B212" s="441"/>
      <c r="C212" s="405"/>
      <c r="D212" s="405"/>
      <c r="E212" s="532" t="s">
        <v>325</v>
      </c>
      <c r="F212" s="532"/>
      <c r="G212" s="532"/>
      <c r="H212" s="532"/>
      <c r="I212" s="532"/>
      <c r="J212" s="532"/>
    </row>
    <row r="213" spans="1:10" ht="16" customHeight="1">
      <c r="A213" s="441"/>
      <c r="B213" s="441"/>
      <c r="C213" s="405"/>
      <c r="D213" s="405"/>
      <c r="E213" s="526" t="s">
        <v>442</v>
      </c>
      <c r="F213" s="526"/>
      <c r="G213" s="526"/>
      <c r="H213" s="526"/>
      <c r="I213" s="526"/>
      <c r="J213" s="526"/>
    </row>
    <row r="214" spans="1:10" ht="13" customHeight="1">
      <c r="A214" s="441"/>
      <c r="B214" s="441"/>
      <c r="C214" s="405"/>
      <c r="D214" s="405"/>
      <c r="E214" s="526" t="s">
        <v>365</v>
      </c>
      <c r="F214" s="526"/>
      <c r="G214" s="526"/>
      <c r="H214" s="526"/>
      <c r="I214" s="526"/>
      <c r="J214" s="526"/>
    </row>
    <row r="215" spans="1:10" ht="13" customHeight="1">
      <c r="A215" s="441"/>
      <c r="B215" s="441"/>
      <c r="C215" s="405"/>
      <c r="D215" s="405"/>
      <c r="E215" s="526" t="s">
        <v>443</v>
      </c>
      <c r="F215" s="526"/>
      <c r="G215" s="526"/>
      <c r="H215" s="526"/>
      <c r="I215" s="526"/>
      <c r="J215" s="526"/>
    </row>
    <row r="216" spans="1:10" ht="13" customHeight="1">
      <c r="A216" s="441"/>
      <c r="B216" s="441"/>
      <c r="C216" s="405"/>
      <c r="D216" s="405"/>
      <c r="E216" s="526" t="s">
        <v>444</v>
      </c>
      <c r="F216" s="526"/>
      <c r="G216" s="526"/>
      <c r="H216" s="526"/>
      <c r="I216" s="526"/>
      <c r="J216" s="526"/>
    </row>
    <row r="217" spans="1:10" ht="4" customHeight="1">
      <c r="A217" s="441"/>
      <c r="B217" s="441"/>
      <c r="C217" s="405"/>
      <c r="D217" s="405"/>
      <c r="E217" s="281"/>
      <c r="F217" s="281"/>
      <c r="G217" s="281"/>
      <c r="H217" s="281"/>
      <c r="I217" s="281"/>
      <c r="J217" s="281"/>
    </row>
    <row r="218" spans="1:10" ht="12" customHeight="1">
      <c r="A218" s="441"/>
      <c r="B218" s="441"/>
      <c r="C218" s="405"/>
      <c r="D218" s="405"/>
      <c r="E218" s="526" t="s">
        <v>326</v>
      </c>
      <c r="F218" s="526"/>
      <c r="G218" s="526"/>
      <c r="H218" s="526"/>
      <c r="I218" s="526"/>
      <c r="J218" s="526"/>
    </row>
    <row r="219" spans="1:10" ht="4" customHeight="1">
      <c r="A219" s="441"/>
      <c r="B219" s="441"/>
      <c r="C219" s="405"/>
      <c r="D219" s="405"/>
      <c r="E219" s="212"/>
      <c r="F219" s="212"/>
      <c r="G219" s="212"/>
      <c r="H219" s="212"/>
      <c r="I219" s="212"/>
      <c r="J219" s="212"/>
    </row>
    <row r="220" spans="1:10" ht="13" customHeight="1">
      <c r="A220" s="449"/>
      <c r="B220" s="449"/>
      <c r="C220" s="406"/>
      <c r="D220" s="406"/>
      <c r="E220" s="525" t="s">
        <v>445</v>
      </c>
      <c r="F220" s="525"/>
      <c r="G220" s="525"/>
      <c r="H220" s="525"/>
      <c r="I220" s="525"/>
      <c r="J220" s="525"/>
    </row>
    <row r="221" spans="1:10" ht="16.5" customHeight="1">
      <c r="A221" s="560"/>
      <c r="B221" s="560"/>
      <c r="C221" s="560"/>
      <c r="D221" s="560"/>
      <c r="E221" s="560"/>
      <c r="F221" s="560"/>
      <c r="G221" s="560"/>
      <c r="H221" s="560"/>
      <c r="I221" s="560"/>
      <c r="J221" s="560"/>
    </row>
    <row r="222" spans="1:10">
      <c r="A222" s="560"/>
      <c r="B222" s="560"/>
      <c r="C222" s="560"/>
      <c r="D222" s="560"/>
      <c r="E222" s="560"/>
      <c r="F222" s="560"/>
      <c r="G222" s="560"/>
      <c r="H222" s="560"/>
      <c r="I222" s="560"/>
      <c r="J222" s="560"/>
    </row>
    <row r="223" spans="1:10">
      <c r="A223" s="560"/>
      <c r="B223" s="560"/>
      <c r="C223" s="560"/>
      <c r="D223" s="560"/>
      <c r="E223" s="560"/>
      <c r="F223" s="560"/>
      <c r="G223" s="560"/>
      <c r="H223" s="560"/>
      <c r="I223" s="560"/>
      <c r="J223" s="560"/>
    </row>
    <row r="224" spans="1:10">
      <c r="A224" s="560"/>
      <c r="B224" s="560"/>
      <c r="C224" s="560"/>
      <c r="D224" s="560"/>
      <c r="E224" s="560"/>
      <c r="F224" s="560"/>
      <c r="G224" s="560"/>
      <c r="H224" s="560"/>
      <c r="I224" s="560"/>
      <c r="J224" s="560"/>
    </row>
    <row r="225" spans="1:11">
      <c r="A225" s="560"/>
      <c r="B225" s="560"/>
      <c r="C225" s="560"/>
      <c r="D225" s="560"/>
      <c r="E225" s="560"/>
      <c r="F225" s="560"/>
      <c r="G225" s="560"/>
      <c r="H225" s="560"/>
      <c r="I225" s="560"/>
      <c r="J225" s="560"/>
    </row>
    <row r="227" spans="1:11">
      <c r="F227" s="553"/>
      <c r="G227" s="553"/>
      <c r="H227" s="553"/>
      <c r="I227" s="553"/>
      <c r="J227" s="553"/>
      <c r="K227" s="553"/>
    </row>
    <row r="228" spans="1:11">
      <c r="F228" s="553"/>
      <c r="G228" s="553"/>
      <c r="H228" s="553"/>
      <c r="I228" s="553"/>
      <c r="J228" s="553"/>
      <c r="K228" s="553"/>
    </row>
    <row r="229" spans="1:11">
      <c r="F229" s="553"/>
      <c r="G229" s="553"/>
      <c r="H229" s="553"/>
      <c r="I229" s="553"/>
      <c r="J229" s="553"/>
      <c r="K229" s="553"/>
    </row>
    <row r="230" spans="1:11">
      <c r="F230" s="553"/>
      <c r="G230" s="553"/>
      <c r="H230" s="553"/>
      <c r="I230" s="553"/>
      <c r="J230" s="553"/>
      <c r="K230" s="553"/>
    </row>
    <row r="231" spans="1:11">
      <c r="F231" s="553"/>
      <c r="G231" s="553"/>
      <c r="H231" s="553"/>
      <c r="I231" s="553"/>
      <c r="J231" s="553"/>
      <c r="K231" s="553"/>
    </row>
  </sheetData>
  <sheetProtection password="CA4D" sheet="1" objects="1" scenarios="1" selectLockedCells="1"/>
  <mergeCells count="163">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E75:J79"/>
    <mergeCell ref="E86:G86"/>
    <mergeCell ref="F57:J57"/>
    <mergeCell ref="E83:J83"/>
    <mergeCell ref="E47:F47"/>
    <mergeCell ref="E98:J98"/>
    <mergeCell ref="E99:J99"/>
    <mergeCell ref="E100:J100"/>
    <mergeCell ref="E74:H74"/>
    <mergeCell ref="E29:J29"/>
    <mergeCell ref="E38:J38"/>
    <mergeCell ref="E42:J42"/>
    <mergeCell ref="E46:F46"/>
    <mergeCell ref="E40:J40"/>
    <mergeCell ref="E31:J31"/>
    <mergeCell ref="E32:J32"/>
    <mergeCell ref="E37:J37"/>
    <mergeCell ref="E39:J39"/>
    <mergeCell ref="E41:J41"/>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1561" yWindow="958" count="10">
    <dataValidation type="list" allowBlank="1" showInputMessage="1" showErrorMessage="1" promptTitle="Time" prompt="Click the arrow and select the time" sqref="H151:H152 J151:J152 I56">
      <formula1>hours</formula1>
    </dataValidation>
    <dataValidation type="list" allowBlank="1" showInputMessage="1" showErrorMessage="1" promptTitle="Currency" prompt="Select in the list" sqref="I123 I86:I87">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formula1>Tables</formula1>
    </dataValidation>
    <dataValidation allowBlank="1" showInputMessage="1" showErrorMessage="1" errorTitle="You didn't find it ?" error="Send an email to cv@tmsin.com with the number of tables you will use" sqref="E62"/>
    <dataValidation type="list" allowBlank="1" showInputMessage="1" showErrorMessage="1" promptTitle="Floor" prompt="Please select the floor mats from the list." sqref="F63:G63">
      <formula1>Sports_Floor</formula1>
    </dataValidation>
    <dataValidation type="list" allowBlank="1" showInputMessage="1" showErrorMessage="1" promptTitle="Balls" prompt="Please select the Balls from the list." sqref="F62:G62">
      <formula1>Balls</formula1>
    </dataValidation>
    <dataValidation allowBlank="1" showInputMessage="1" showErrorMessage="1" promptTitle="Choose Yes or No" prompt="To reset to original just delete the value you chosen from the dropdown cell." sqref="J47:J49"/>
    <dataValidation type="list" allowBlank="1" showInputMessage="1" showErrorMessage="1" promptTitle="Currency" prompt="Select in the list" sqref="I122">
      <formula1>currency</formula1>
    </dataValidation>
    <dataValidation type="list" allowBlank="1" showInputMessage="1" showErrorMessage="1" sqref="I104 I105">
      <formula1>currency</formula1>
    </dataValidation>
  </dataValidations>
  <printOptions horizontalCentered="1"/>
  <pageMargins left="0" right="0" top="0" bottom="0" header="0" footer="0"/>
  <pageSetup paperSize="9" scale="51" fitToHeight="0" orientation="portrait" horizontalDpi="4294967292" verticalDpi="4294967292"/>
  <rowBreaks count="1" manualBreakCount="1">
    <brk id="114" max="9" man="1"/>
  </rowBreak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1561" yWindow="958"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E60</xm:sqref>
        </x14:dataValidation>
        <x14:dataValidation type="list" allowBlank="1" showInputMessage="1" showErrorMessage="1">
          <x14:formula1>
            <xm:f>Listes!$L$2:$L$128</xm:f>
          </x14:formula1>
          <xm:sqref>J60</xm:sqref>
        </x14:dataValidation>
        <x14:dataValidation type="list" allowBlank="1" showInputMessage="1" showErrorMessage="1">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8" t="str">
        <f>'PLEASE FILL IN HERE FIRST!!!'!B3</f>
        <v>ITTF Challenge</v>
      </c>
      <c r="B1" s="588"/>
      <c r="C1" s="588"/>
      <c r="D1" s="588"/>
      <c r="E1" s="588"/>
      <c r="F1" s="588"/>
      <c r="G1" s="588"/>
      <c r="H1" s="588"/>
      <c r="I1" s="588"/>
      <c r="J1" s="588"/>
    </row>
    <row r="2" spans="1:10" s="69" customFormat="1" ht="39" customHeight="1">
      <c r="A2" s="588" t="s">
        <v>198</v>
      </c>
      <c r="B2" s="588"/>
      <c r="C2" s="588"/>
      <c r="D2" s="588"/>
      <c r="E2" s="588"/>
      <c r="F2" s="588"/>
      <c r="G2" s="588"/>
      <c r="H2" s="588"/>
      <c r="I2" s="588"/>
      <c r="J2" s="588"/>
    </row>
    <row r="3" spans="1:10" ht="16">
      <c r="A3" s="593" t="str">
        <f>'PLEASE FILL IN HERE FIRST!!!'!B5</f>
        <v>Challenge</v>
      </c>
      <c r="B3" s="593"/>
      <c r="C3" s="593"/>
      <c r="D3" s="593"/>
      <c r="E3" s="593"/>
      <c r="F3" s="593"/>
      <c r="G3" s="593"/>
      <c r="H3" s="593"/>
      <c r="I3" s="593"/>
      <c r="J3" s="85"/>
    </row>
    <row r="4" spans="1:10" ht="16">
      <c r="A4" s="594" t="str">
        <f>'PLEASE FILL IN HERE FIRST!!!'!B7</f>
        <v>Otocec (SLO) - ITTF CHALLENGE</v>
      </c>
      <c r="B4" s="594"/>
      <c r="C4" s="594"/>
      <c r="D4" s="594"/>
      <c r="E4" s="594"/>
      <c r="F4" s="594"/>
      <c r="G4" s="594"/>
      <c r="H4" s="594"/>
      <c r="I4" s="594"/>
      <c r="J4" s="85"/>
    </row>
    <row r="5" spans="1:10" ht="16">
      <c r="A5" s="169"/>
      <c r="B5" s="169"/>
      <c r="C5" s="169"/>
      <c r="D5" s="170">
        <f>'PLEASE FILL IN HERE FIRST!!!'!B9</f>
        <v>43192</v>
      </c>
      <c r="E5" s="171" t="s">
        <v>108</v>
      </c>
      <c r="F5" s="589">
        <f>'PLEASE FILL IN HERE FIRST!!!'!D9</f>
        <v>43196</v>
      </c>
      <c r="G5" s="589"/>
      <c r="H5" s="169"/>
      <c r="I5" s="169"/>
      <c r="J5" s="10"/>
    </row>
    <row r="6" spans="1:10" ht="27" customHeight="1"/>
    <row r="7" spans="1:10" ht="23">
      <c r="A7" s="152" t="s">
        <v>90</v>
      </c>
      <c r="B7" s="590"/>
      <c r="C7" s="591"/>
      <c r="D7" s="591"/>
      <c r="E7" s="591"/>
      <c r="F7" s="591"/>
      <c r="G7" s="591"/>
      <c r="H7" s="591"/>
      <c r="I7" s="592"/>
      <c r="J7" s="80"/>
    </row>
    <row r="9" spans="1:10" ht="13">
      <c r="A9" s="151" t="s">
        <v>102</v>
      </c>
    </row>
    <row r="10" spans="1:10" ht="13"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86" t="s">
        <v>0</v>
      </c>
      <c r="B19" s="586"/>
      <c r="C19" s="586"/>
      <c r="D19" s="586"/>
      <c r="E19" s="586"/>
      <c r="F19" s="586"/>
      <c r="G19" s="586"/>
      <c r="H19" s="79">
        <f>'PLEASE FILL IN HERE FIRST!!!'!$B$47</f>
        <v>120</v>
      </c>
      <c r="I19" s="78" t="str">
        <f>'PLEASE FILL IN HERE FIRST!!!'!$B$43</f>
        <v>Euro €</v>
      </c>
      <c r="J19" s="78"/>
    </row>
    <row r="20" spans="1:10" s="77" customFormat="1">
      <c r="A20" s="587" t="s">
        <v>1</v>
      </c>
      <c r="B20" s="587"/>
      <c r="C20" s="587"/>
      <c r="D20" s="587"/>
      <c r="E20" s="587"/>
      <c r="F20" s="587"/>
      <c r="G20" s="587"/>
      <c r="H20" s="79">
        <f>'PLEASE FILL IN HERE FIRST!!!'!B49</f>
        <v>120</v>
      </c>
      <c r="I20" s="78" t="str">
        <f>'PLEASE FILL IN HERE FIRST!!!'!B43</f>
        <v>Euro €</v>
      </c>
      <c r="J20" s="78"/>
    </row>
    <row r="21" spans="1:10" s="77" customFormat="1"/>
    <row r="22" spans="1:10" s="77" customFormat="1">
      <c r="A22" s="156" t="s">
        <v>189</v>
      </c>
      <c r="B22" s="156"/>
      <c r="C22" s="156"/>
      <c r="D22" s="157">
        <f>'PLEASE FILL IN HERE FIRST!!!'!B47</f>
        <v>120</v>
      </c>
      <c r="E22" s="158" t="str">
        <f>'PLEASE FILL IN HERE FIRST!!!'!B43</f>
        <v>Euro €</v>
      </c>
      <c r="F22" s="158" t="s">
        <v>190</v>
      </c>
      <c r="G22" s="158"/>
      <c r="H22" s="159"/>
      <c r="I22" s="159"/>
      <c r="J22" s="159"/>
    </row>
    <row r="23" spans="1:10">
      <c r="A23" s="158" t="s">
        <v>191</v>
      </c>
      <c r="B23" s="159"/>
      <c r="C23" s="159"/>
      <c r="D23" s="159"/>
      <c r="E23" s="159"/>
      <c r="F23" s="159"/>
      <c r="G23" s="159"/>
      <c r="H23" s="159"/>
      <c r="I23" s="159"/>
      <c r="J23" s="159"/>
    </row>
    <row r="24" spans="1:10" ht="13"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145</v>
      </c>
      <c r="G25" s="158" t="str">
        <f>'PLEASE FILL IN HERE FIRST!!!'!$B$43</f>
        <v>Euro €</v>
      </c>
      <c r="H25" s="159" t="s">
        <v>193</v>
      </c>
      <c r="I25" s="161">
        <f>Prospectus!H122</f>
        <v>0</v>
      </c>
      <c r="J25" s="158" t="str">
        <f>'PLEASE FILL IN HERE FIRST!!!'!$B$43</f>
        <v>Euro €</v>
      </c>
    </row>
    <row r="26" spans="1:10" ht="13"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120</v>
      </c>
      <c r="G27" s="158" t="str">
        <f>'PLEASE FILL IN HERE FIRST!!!'!$B$43</f>
        <v>Euro €</v>
      </c>
      <c r="H27" s="159" t="s">
        <v>193</v>
      </c>
      <c r="I27" s="161">
        <f>Prospectus!H123</f>
        <v>0</v>
      </c>
      <c r="J27" s="158" t="str">
        <f>'PLEASE FILL IN HERE FIRST!!!'!$B$43</f>
        <v>Euro €</v>
      </c>
    </row>
    <row r="28" spans="1:10">
      <c r="A28" s="159"/>
      <c r="B28" s="159"/>
      <c r="C28" s="159"/>
      <c r="D28" s="159"/>
      <c r="E28" s="159"/>
      <c r="F28" s="159"/>
      <c r="G28" s="159"/>
      <c r="H28" s="159"/>
      <c r="I28" s="163"/>
      <c r="J28" s="159"/>
    </row>
    <row r="29" spans="1:10" ht="13"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65"/>
      <c r="B32" s="566"/>
      <c r="C32" s="566"/>
      <c r="D32" s="567"/>
      <c r="E32" s="159"/>
      <c r="F32" s="580"/>
      <c r="G32" s="581"/>
      <c r="H32" s="581"/>
      <c r="I32" s="581"/>
      <c r="J32" s="582"/>
    </row>
    <row r="33" spans="1:10">
      <c r="A33" s="568"/>
      <c r="B33" s="569"/>
      <c r="C33" s="569"/>
      <c r="D33" s="570"/>
      <c r="E33" s="159"/>
      <c r="F33" s="576" t="s">
        <v>100</v>
      </c>
      <c r="G33" s="576"/>
      <c r="H33" s="576"/>
      <c r="I33" s="576"/>
      <c r="J33" s="165"/>
    </row>
    <row r="34" spans="1:10">
      <c r="A34" s="568"/>
      <c r="B34" s="569"/>
      <c r="C34" s="569"/>
      <c r="D34" s="570"/>
      <c r="E34" s="159"/>
      <c r="F34" s="166"/>
      <c r="G34" s="166"/>
      <c r="H34" s="166"/>
      <c r="I34" s="166"/>
      <c r="J34" s="166"/>
    </row>
    <row r="35" spans="1:10">
      <c r="A35" s="568"/>
      <c r="B35" s="569"/>
      <c r="C35" s="569"/>
      <c r="D35" s="570"/>
      <c r="E35" s="159"/>
      <c r="F35" s="166"/>
      <c r="G35" s="166"/>
      <c r="H35" s="166"/>
      <c r="I35" s="166"/>
      <c r="J35" s="166"/>
    </row>
    <row r="36" spans="1:10">
      <c r="A36" s="568"/>
      <c r="B36" s="569"/>
      <c r="C36" s="569"/>
      <c r="D36" s="570"/>
      <c r="E36" s="159"/>
      <c r="F36" s="166"/>
      <c r="G36" s="166"/>
      <c r="H36" s="166"/>
      <c r="I36" s="166"/>
      <c r="J36" s="166"/>
    </row>
    <row r="37" spans="1:10">
      <c r="A37" s="571"/>
      <c r="B37" s="572"/>
      <c r="C37" s="572"/>
      <c r="D37" s="573"/>
      <c r="E37" s="159"/>
      <c r="F37" s="580"/>
      <c r="G37" s="581"/>
      <c r="H37" s="581"/>
      <c r="I37" s="581"/>
      <c r="J37" s="582"/>
    </row>
    <row r="38" spans="1:10">
      <c r="A38" s="574" t="s">
        <v>101</v>
      </c>
      <c r="B38" s="574"/>
      <c r="C38" s="574"/>
      <c r="D38" s="574"/>
      <c r="E38" s="159"/>
      <c r="F38" s="575" t="s">
        <v>99</v>
      </c>
      <c r="G38" s="575"/>
      <c r="H38" s="575"/>
      <c r="I38" s="575"/>
      <c r="J38" s="167"/>
    </row>
    <row r="39" spans="1:10">
      <c r="A39" s="159"/>
      <c r="B39" s="159"/>
      <c r="C39" s="159"/>
      <c r="D39" s="159"/>
      <c r="E39" s="159"/>
      <c r="F39" s="159"/>
      <c r="G39" s="159"/>
      <c r="H39" s="159"/>
      <c r="I39" s="159"/>
      <c r="J39" s="159"/>
    </row>
    <row r="40" spans="1:10">
      <c r="A40" s="159" t="s">
        <v>105</v>
      </c>
      <c r="B40" s="159"/>
      <c r="C40" s="159"/>
      <c r="D40" s="159"/>
      <c r="E40" s="159"/>
      <c r="F40" s="159"/>
      <c r="G40" s="159"/>
      <c r="H40" s="584">
        <f>'PLEASE FILL IN HERE FIRST!!!'!B31</f>
        <v>0</v>
      </c>
      <c r="I40" s="585"/>
      <c r="J40" s="585"/>
    </row>
    <row r="41" spans="1:10">
      <c r="A41" s="159"/>
      <c r="B41" s="159"/>
      <c r="C41" s="159"/>
      <c r="D41" s="159"/>
      <c r="E41" s="159"/>
      <c r="F41" s="159"/>
      <c r="G41" s="159"/>
      <c r="H41" s="159"/>
      <c r="I41" s="159"/>
      <c r="J41" s="159"/>
    </row>
    <row r="42" spans="1:10">
      <c r="A42" s="168" t="s">
        <v>103</v>
      </c>
      <c r="B42" s="577" t="str">
        <f>'PLEASE FILL IN HERE FIRST!!!'!B27</f>
        <v>No fax</v>
      </c>
      <c r="C42" s="578"/>
      <c r="D42" s="579"/>
      <c r="E42" s="168" t="s">
        <v>104</v>
      </c>
      <c r="F42" s="583" t="str">
        <f>Accommodation!B50</f>
        <v>info@ntzs.si</v>
      </c>
      <c r="G42" s="578"/>
      <c r="H42" s="578"/>
      <c r="I42" s="578"/>
      <c r="J42" s="579"/>
    </row>
    <row r="45" spans="1:10">
      <c r="F45" s="564"/>
      <c r="G45" s="564"/>
      <c r="H45" s="564"/>
      <c r="I45" s="564"/>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0"/>
  <sheetViews>
    <sheetView showGridLines="0" tabSelected="1" zoomScale="90" zoomScaleNormal="90" zoomScalePageLayoutView="90" workbookViewId="0">
      <selection activeCell="M12" sqref="M12"/>
    </sheetView>
  </sheetViews>
  <sheetFormatPr baseColWidth="10" defaultColWidth="0" defaultRowHeight="12" x14ac:dyDescent="0"/>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5">
      <c r="A1" s="595" t="str">
        <f>'PLEASE FILL IN HERE FIRST!!!'!B3&amp;" "&amp;"["&amp;'PLEASE FILL IN HERE FIRST!!!'!B5&amp;"]"</f>
        <v>ITTF Challenge [Challenge]</v>
      </c>
      <c r="B1" s="595"/>
      <c r="C1" s="595"/>
      <c r="D1" s="595"/>
      <c r="E1" s="595"/>
      <c r="F1" s="595"/>
      <c r="G1" s="595"/>
      <c r="H1" s="595"/>
      <c r="I1" s="595"/>
      <c r="J1" s="595"/>
      <c r="K1" s="595"/>
      <c r="L1" s="595"/>
      <c r="M1" s="595"/>
      <c r="N1" s="595"/>
      <c r="O1" s="595"/>
      <c r="P1" s="595"/>
      <c r="Q1" s="595"/>
    </row>
    <row r="2" spans="1:22" ht="25">
      <c r="A2" s="595" t="s">
        <v>199</v>
      </c>
      <c r="B2" s="595"/>
      <c r="C2" s="595"/>
      <c r="D2" s="595"/>
      <c r="E2" s="595"/>
      <c r="F2" s="595"/>
      <c r="G2" s="595"/>
      <c r="H2" s="595"/>
      <c r="I2" s="595"/>
      <c r="J2" s="595"/>
      <c r="K2" s="595"/>
      <c r="L2" s="595"/>
      <c r="M2" s="595"/>
      <c r="N2" s="595"/>
      <c r="O2" s="595"/>
      <c r="P2" s="595"/>
      <c r="Q2" s="595"/>
    </row>
    <row r="3" spans="1:22" ht="24" hidden="1">
      <c r="A3" s="596" t="str">
        <f>'PLEASE FILL IN HERE FIRST!!!'!B5</f>
        <v>Challenge</v>
      </c>
      <c r="B3" s="596"/>
      <c r="C3" s="596"/>
      <c r="D3" s="596"/>
      <c r="E3" s="596"/>
      <c r="F3" s="596"/>
      <c r="G3" s="596"/>
      <c r="H3" s="596"/>
      <c r="I3" s="596"/>
      <c r="J3" s="596"/>
      <c r="K3" s="596"/>
      <c r="L3" s="596"/>
      <c r="M3" s="596"/>
      <c r="N3" s="596"/>
      <c r="O3" s="596"/>
      <c r="P3" s="596"/>
      <c r="Q3" s="596"/>
    </row>
    <row r="4" spans="1:22" s="204" customFormat="1" ht="25" customHeight="1">
      <c r="A4" s="597" t="str">
        <f>'PLEASE FILL IN HERE FIRST!!!'!B7</f>
        <v>Otocec (SLO) - ITTF CHALLENGE</v>
      </c>
      <c r="B4" s="597"/>
      <c r="C4" s="597"/>
      <c r="D4" s="597"/>
      <c r="E4" s="597"/>
      <c r="F4" s="597"/>
      <c r="G4" s="597"/>
      <c r="H4" s="597"/>
      <c r="I4" s="597"/>
      <c r="J4" s="597"/>
      <c r="K4" s="597"/>
      <c r="L4" s="597"/>
      <c r="M4" s="597"/>
      <c r="N4" s="597"/>
      <c r="O4" s="597"/>
      <c r="P4" s="597"/>
      <c r="Q4" s="597"/>
      <c r="U4" s="203"/>
      <c r="V4" s="203"/>
    </row>
    <row r="5" spans="1:22" s="422" customFormat="1" ht="21" customHeight="1">
      <c r="A5" s="457" t="s">
        <v>434</v>
      </c>
      <c r="B5" s="458">
        <f>'PLEASE FILL IN HERE FIRST!!!'!B9</f>
        <v>43192</v>
      </c>
      <c r="C5" s="459" t="s">
        <v>108</v>
      </c>
      <c r="D5" s="598">
        <f>INDEX(Events!N2:N29,MATCH(A4,Events!D2:D12,0))</f>
        <v>43193</v>
      </c>
      <c r="E5" s="598"/>
      <c r="F5" s="458"/>
      <c r="G5" s="459"/>
      <c r="H5" s="598" t="s">
        <v>435</v>
      </c>
      <c r="I5" s="598"/>
      <c r="J5" s="598"/>
      <c r="K5" s="458"/>
      <c r="L5" s="458"/>
      <c r="M5" s="458">
        <f>INDEX(Events!O2:O29,MATCH(A4,Events!D2:D12,0))</f>
        <v>43194</v>
      </c>
      <c r="N5" s="460" t="s">
        <v>108</v>
      </c>
      <c r="O5" s="461">
        <f>'PLEASE FILL IN HERE FIRST!!!'!D9</f>
        <v>43196</v>
      </c>
      <c r="P5" s="460"/>
      <c r="Q5" s="460"/>
      <c r="U5" s="423"/>
      <c r="V5" s="423"/>
    </row>
    <row r="6" spans="1:22" ht="9" customHeight="1"/>
    <row r="7" spans="1:22" ht="20">
      <c r="A7" s="599" t="s">
        <v>327</v>
      </c>
      <c r="B7" s="600"/>
      <c r="C7" s="601" t="s">
        <v>311</v>
      </c>
      <c r="D7" s="602"/>
      <c r="E7" s="602"/>
      <c r="F7" s="602"/>
      <c r="G7" s="602"/>
      <c r="H7" s="602"/>
      <c r="I7" s="602"/>
      <c r="J7" s="602"/>
      <c r="K7" s="602"/>
      <c r="L7" s="602"/>
      <c r="M7" s="602"/>
      <c r="N7" s="602"/>
      <c r="O7" s="602"/>
      <c r="P7" s="602"/>
      <c r="Q7" s="603"/>
    </row>
    <row r="8" spans="1:22" ht="13">
      <c r="A8" s="101"/>
      <c r="B8" s="101"/>
      <c r="C8" s="101"/>
      <c r="D8" s="90"/>
      <c r="E8" s="101"/>
      <c r="F8" s="101"/>
      <c r="G8" s="101"/>
      <c r="H8" s="101"/>
      <c r="I8" s="101"/>
      <c r="J8" s="101"/>
      <c r="K8" s="101"/>
      <c r="L8" s="101"/>
      <c r="M8" s="101"/>
      <c r="N8" s="101"/>
      <c r="O8" s="101"/>
      <c r="P8" s="101"/>
    </row>
    <row r="9" spans="1:22" ht="14" customHeight="1">
      <c r="A9" s="607" t="s">
        <v>330</v>
      </c>
      <c r="B9" s="607" t="s">
        <v>110</v>
      </c>
      <c r="C9" s="607" t="s">
        <v>109</v>
      </c>
      <c r="D9" s="607" t="s">
        <v>111</v>
      </c>
      <c r="E9" s="607" t="s">
        <v>112</v>
      </c>
      <c r="F9" s="218" t="s">
        <v>16</v>
      </c>
      <c r="G9" s="218" t="s">
        <v>17</v>
      </c>
      <c r="H9" s="218" t="s">
        <v>54</v>
      </c>
      <c r="I9" s="218" t="s">
        <v>55</v>
      </c>
      <c r="J9" s="218" t="s">
        <v>56</v>
      </c>
      <c r="K9" s="218" t="s">
        <v>57</v>
      </c>
      <c r="L9" s="607" t="s">
        <v>51</v>
      </c>
      <c r="M9" s="607" t="s">
        <v>133</v>
      </c>
      <c r="N9" s="218" t="s">
        <v>134</v>
      </c>
      <c r="O9" s="218" t="s">
        <v>135</v>
      </c>
      <c r="P9" s="218" t="s">
        <v>136</v>
      </c>
      <c r="Q9" s="226" t="s">
        <v>28</v>
      </c>
    </row>
    <row r="10" spans="1:22" ht="24" customHeight="1">
      <c r="A10" s="608"/>
      <c r="B10" s="608"/>
      <c r="C10" s="608"/>
      <c r="D10" s="608"/>
      <c r="E10" s="608"/>
      <c r="F10" s="265" t="s">
        <v>119</v>
      </c>
      <c r="G10" s="265" t="s">
        <v>119</v>
      </c>
      <c r="H10" s="266" t="s">
        <v>202</v>
      </c>
      <c r="I10" s="265" t="s">
        <v>203</v>
      </c>
      <c r="J10" s="265" t="s">
        <v>203</v>
      </c>
      <c r="K10" s="265" t="s">
        <v>203</v>
      </c>
      <c r="L10" s="608"/>
      <c r="M10" s="608"/>
      <c r="N10" s="218"/>
      <c r="O10" s="227" t="str">
        <f>'PLEASE FILL IN HERE FIRST!!!'!B43</f>
        <v>Euro €</v>
      </c>
      <c r="P10" s="227" t="str">
        <f>'PLEASE FILL IN HERE FIRST!!!'!B43</f>
        <v>Euro €</v>
      </c>
      <c r="Q10" s="227" t="str">
        <f>'PLEASE FILL IN HERE FIRST!!!'!B43</f>
        <v>Euro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120</v>
      </c>
      <c r="P11" s="217">
        <f>'PLEASE FILL IN HERE FIRST!!!'!B47</f>
        <v>120</v>
      </c>
      <c r="Q11" s="217">
        <f>'PLEASE FILL IN HERE FIRST!!!'!B45</f>
        <v>12</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604" t="s">
        <v>137</v>
      </c>
      <c r="B42" s="604"/>
      <c r="C42" s="604"/>
      <c r="D42" s="604"/>
      <c r="E42" s="604"/>
      <c r="F42" s="604"/>
      <c r="G42" s="604"/>
      <c r="H42" s="604"/>
      <c r="I42" s="604"/>
      <c r="J42" s="604"/>
      <c r="K42" s="604"/>
      <c r="L42" s="604"/>
      <c r="M42" s="604"/>
      <c r="N42" s="604"/>
      <c r="O42" s="224">
        <f>SUM(O12:O41)</f>
        <v>0</v>
      </c>
      <c r="P42" s="224">
        <f>SUM(P12:P41)</f>
        <v>0</v>
      </c>
      <c r="Q42" s="225">
        <f>SUM(Q12:Q41)</f>
        <v>0</v>
      </c>
      <c r="T42" s="54" t="str">
        <f t="shared" si="3"/>
        <v xml:space="preserve"> </v>
      </c>
    </row>
    <row r="43" spans="1:20" ht="19.5" customHeight="1" thickBot="1">
      <c r="A43" s="604" t="s">
        <v>138</v>
      </c>
      <c r="B43" s="604"/>
      <c r="C43" s="604"/>
      <c r="D43" s="604"/>
      <c r="E43" s="604"/>
      <c r="F43" s="604"/>
      <c r="G43" s="604"/>
      <c r="H43" s="604"/>
      <c r="I43" s="604"/>
      <c r="J43" s="604"/>
      <c r="K43" s="604"/>
      <c r="L43" s="604"/>
      <c r="M43" s="604"/>
      <c r="N43" s="604"/>
      <c r="O43" s="605">
        <f>O42+P42+Q42</f>
        <v>0</v>
      </c>
      <c r="P43" s="606"/>
      <c r="Q43" s="228" t="str">
        <f>'PLEASE FILL IN HERE FIRST!!!'!B43</f>
        <v>Euro €</v>
      </c>
      <c r="T43" s="54" t="str">
        <f t="shared" si="3"/>
        <v xml:space="preserve"> </v>
      </c>
    </row>
    <row r="44" spans="1:20" ht="19.5" customHeight="1">
      <c r="A44" s="621" t="s">
        <v>328</v>
      </c>
      <c r="B44" s="621"/>
      <c r="C44" s="621"/>
      <c r="D44" s="621"/>
      <c r="E44" s="621"/>
      <c r="F44" s="621"/>
      <c r="G44" s="229"/>
      <c r="H44" s="229"/>
      <c r="I44" s="229"/>
      <c r="J44" s="229"/>
      <c r="K44" s="230"/>
      <c r="L44" s="230"/>
      <c r="M44" s="230"/>
      <c r="N44" s="205"/>
      <c r="O44" s="206"/>
      <c r="P44" s="206"/>
      <c r="Q44" s="81"/>
      <c r="T44" s="54" t="str">
        <f t="shared" si="3"/>
        <v xml:space="preserve"> </v>
      </c>
    </row>
    <row r="45" spans="1:20" ht="14">
      <c r="A45" s="231" t="s">
        <v>139</v>
      </c>
      <c r="B45" s="231"/>
      <c r="C45" s="231"/>
      <c r="D45" s="232"/>
      <c r="E45" s="232"/>
      <c r="F45" s="232"/>
      <c r="G45" s="232"/>
      <c r="H45" s="232"/>
      <c r="I45" s="232"/>
      <c r="J45" s="232"/>
      <c r="K45" s="232"/>
      <c r="L45" s="232"/>
      <c r="M45" s="232"/>
      <c r="N45" s="207"/>
      <c r="O45" s="207"/>
      <c r="P45" s="207"/>
    </row>
    <row r="46" spans="1:20" ht="14">
      <c r="A46" s="231"/>
      <c r="B46" s="620" t="s">
        <v>329</v>
      </c>
      <c r="C46" s="620"/>
      <c r="D46" s="620"/>
      <c r="E46" s="620"/>
      <c r="F46" s="231"/>
      <c r="G46" s="231"/>
      <c r="H46" s="231"/>
      <c r="I46" s="231"/>
      <c r="J46" s="231"/>
      <c r="K46" s="231"/>
      <c r="L46" s="231"/>
      <c r="M46" s="231"/>
      <c r="N46" s="208"/>
      <c r="O46" s="208"/>
      <c r="P46" s="208"/>
    </row>
    <row r="47" spans="1:20" ht="15" customHeight="1">
      <c r="A47" s="233" t="s">
        <v>108</v>
      </c>
      <c r="B47" s="234"/>
      <c r="C47" s="231"/>
      <c r="D47" s="232"/>
      <c r="E47" s="231"/>
      <c r="F47" s="615">
        <f>'PLEASE FILL IN HERE FIRST!!!'!B33</f>
        <v>43160</v>
      </c>
      <c r="G47" s="615"/>
      <c r="H47" s="615"/>
      <c r="I47" s="615"/>
      <c r="J47" s="615"/>
      <c r="K47" s="615"/>
      <c r="L47" s="615"/>
      <c r="M47" s="231"/>
      <c r="N47" s="208"/>
      <c r="O47" s="208"/>
      <c r="P47" s="208"/>
    </row>
    <row r="48" spans="1:20" ht="14">
      <c r="A48" s="623" t="str">
        <f>'PLEASE FILL IN HERE FIRST!!!'!B23</f>
        <v>Slovenian table tennis Association</v>
      </c>
      <c r="B48" s="623"/>
      <c r="C48" s="623"/>
      <c r="D48" s="623"/>
      <c r="E48" s="623"/>
      <c r="F48" s="616"/>
      <c r="G48" s="616"/>
      <c r="H48" s="616"/>
      <c r="I48" s="616"/>
      <c r="J48" s="616"/>
      <c r="K48" s="616"/>
      <c r="L48" s="616"/>
      <c r="M48" s="231"/>
      <c r="N48" s="208"/>
      <c r="O48" s="208"/>
      <c r="P48" s="208"/>
    </row>
    <row r="49" spans="1:22" s="210" customFormat="1" ht="15">
      <c r="A49" s="234"/>
      <c r="B49" s="211" t="s">
        <v>107</v>
      </c>
      <c r="C49" s="622" t="str">
        <f>'PLEASE FILL IN HERE FIRST!!!'!B27</f>
        <v>No fax</v>
      </c>
      <c r="D49" s="622"/>
      <c r="E49" s="233" t="s">
        <v>101</v>
      </c>
      <c r="F49" s="609"/>
      <c r="G49" s="610"/>
      <c r="H49" s="610"/>
      <c r="I49" s="610"/>
      <c r="J49" s="610"/>
      <c r="K49" s="610"/>
      <c r="L49" s="610"/>
      <c r="M49" s="611"/>
      <c r="N49" s="209"/>
      <c r="O49" s="209"/>
      <c r="P49" s="209"/>
      <c r="T49" s="54"/>
      <c r="U49" s="51"/>
      <c r="V49" s="60"/>
    </row>
    <row r="50" spans="1:22" s="210" customFormat="1" ht="15">
      <c r="A50" s="232" t="s">
        <v>208</v>
      </c>
      <c r="B50" s="617" t="str">
        <f>Prospectus!E13</f>
        <v>info@ntzs.si</v>
      </c>
      <c r="C50" s="618"/>
      <c r="D50" s="618"/>
      <c r="E50" s="619"/>
      <c r="F50" s="612"/>
      <c r="G50" s="613"/>
      <c r="H50" s="613"/>
      <c r="I50" s="613"/>
      <c r="J50" s="613"/>
      <c r="K50" s="613"/>
      <c r="L50" s="613"/>
      <c r="M50" s="614"/>
      <c r="N50" s="209"/>
      <c r="O50" s="209"/>
      <c r="P50" s="209"/>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1"/>
  <sheetViews>
    <sheetView showGridLines="0" workbookViewId="0">
      <selection activeCell="F12" sqref="F12"/>
    </sheetView>
  </sheetViews>
  <sheetFormatPr baseColWidth="10" defaultColWidth="11.5" defaultRowHeight="12" x14ac:dyDescent="0"/>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5">
      <c r="A1" s="629" t="str">
        <f>'PLEASE FILL IN HERE FIRST!!!'!B3&amp;" "&amp;"["&amp;'PLEASE FILL IN HERE FIRST!!!'!B5&amp;"]"</f>
        <v>ITTF Challenge [Challenge]</v>
      </c>
      <c r="B1" s="629"/>
      <c r="C1" s="629"/>
      <c r="D1" s="629"/>
      <c r="E1" s="629"/>
      <c r="F1" s="629"/>
      <c r="G1" s="629"/>
      <c r="H1" s="629"/>
      <c r="I1" s="629"/>
      <c r="J1" s="629"/>
      <c r="K1" s="629"/>
      <c r="L1" s="629"/>
      <c r="M1" s="629"/>
      <c r="AA1" s="74" t="s">
        <v>24</v>
      </c>
      <c r="AB1" s="72" t="s">
        <v>25</v>
      </c>
      <c r="AC1" s="73" t="s">
        <v>163</v>
      </c>
      <c r="AD1" s="74" t="s">
        <v>178</v>
      </c>
    </row>
    <row r="2" spans="1:30" ht="25">
      <c r="A2" s="629" t="s">
        <v>129</v>
      </c>
      <c r="B2" s="629"/>
      <c r="C2" s="629"/>
      <c r="D2" s="629"/>
      <c r="E2" s="629"/>
      <c r="F2" s="629"/>
      <c r="G2" s="629"/>
      <c r="H2" s="629"/>
      <c r="I2" s="629"/>
      <c r="J2" s="629"/>
      <c r="K2" s="629"/>
      <c r="L2" s="629"/>
      <c r="M2" s="629"/>
      <c r="AA2" s="74"/>
      <c r="AB2" s="72"/>
      <c r="AC2" s="73"/>
      <c r="AD2" s="74"/>
    </row>
    <row r="3" spans="1:30" ht="15" hidden="1">
      <c r="A3" s="630" t="str">
        <f>'PLEASE FILL IN HERE FIRST!!!'!B5</f>
        <v>Challenge</v>
      </c>
      <c r="B3" s="630"/>
      <c r="C3" s="630"/>
      <c r="D3" s="630"/>
      <c r="E3" s="630"/>
      <c r="F3" s="630"/>
      <c r="G3" s="630"/>
      <c r="H3" s="630"/>
      <c r="I3" s="630"/>
      <c r="J3" s="630"/>
      <c r="K3" s="630"/>
      <c r="L3" s="630"/>
      <c r="M3" s="630"/>
      <c r="AA3" s="74" t="s">
        <v>177</v>
      </c>
      <c r="AB3" s="72" t="s">
        <v>164</v>
      </c>
      <c r="AC3" s="73" t="s">
        <v>52</v>
      </c>
      <c r="AD3" s="74" t="s">
        <v>179</v>
      </c>
    </row>
    <row r="4" spans="1:30" ht="24" customHeight="1">
      <c r="A4" s="631" t="str">
        <f>'PLEASE FILL IN HERE FIRST!!!'!B7</f>
        <v>Otocec (SLO) - ITTF CHALLENGE</v>
      </c>
      <c r="B4" s="631"/>
      <c r="C4" s="631"/>
      <c r="D4" s="631"/>
      <c r="E4" s="631"/>
      <c r="F4" s="631"/>
      <c r="G4" s="631"/>
      <c r="H4" s="631"/>
      <c r="I4" s="631"/>
      <c r="J4" s="631"/>
      <c r="K4" s="631"/>
      <c r="L4" s="631"/>
      <c r="M4" s="631"/>
      <c r="AB4" s="74" t="s">
        <v>167</v>
      </c>
      <c r="AC4" s="73"/>
      <c r="AD4" s="74" t="s">
        <v>180</v>
      </c>
    </row>
    <row r="5" spans="1:30" ht="21" customHeight="1">
      <c r="A5" s="451" t="s">
        <v>434</v>
      </c>
      <c r="B5" s="452">
        <f>Accommodation!B5</f>
        <v>43192</v>
      </c>
      <c r="C5" s="453" t="s">
        <v>108</v>
      </c>
      <c r="D5" s="632">
        <f>Accommodation!D5</f>
        <v>43193</v>
      </c>
      <c r="E5" s="632"/>
      <c r="F5" s="636" t="s">
        <v>435</v>
      </c>
      <c r="G5" s="636"/>
      <c r="H5" s="632">
        <f>Accommodation!M5</f>
        <v>43194</v>
      </c>
      <c r="I5" s="632"/>
      <c r="J5" s="454" t="s">
        <v>108</v>
      </c>
      <c r="K5" s="455">
        <f>Accommodation!O5</f>
        <v>43196</v>
      </c>
      <c r="L5" s="456"/>
      <c r="M5" s="456"/>
      <c r="AB5" s="74" t="s">
        <v>176</v>
      </c>
      <c r="AC5" s="73"/>
    </row>
    <row r="6" spans="1:30" ht="7" customHeight="1">
      <c r="A6" s="424"/>
      <c r="B6" s="424"/>
      <c r="C6" s="424"/>
      <c r="D6" s="424"/>
      <c r="E6" s="424"/>
      <c r="F6" s="424"/>
      <c r="G6" s="424"/>
      <c r="H6" s="424"/>
      <c r="I6" s="424"/>
      <c r="J6" s="424"/>
      <c r="K6" s="424"/>
      <c r="L6" s="424"/>
      <c r="M6" s="424"/>
      <c r="AB6" s="74" t="s">
        <v>166</v>
      </c>
      <c r="AC6" s="73"/>
    </row>
    <row r="7" spans="1:30" ht="20">
      <c r="A7" s="599" t="s">
        <v>327</v>
      </c>
      <c r="B7" s="600"/>
      <c r="C7" s="633" t="str">
        <f>Accommodation!C7</f>
        <v>please fill in the name of the Association</v>
      </c>
      <c r="D7" s="634"/>
      <c r="E7" s="634"/>
      <c r="F7" s="634"/>
      <c r="G7" s="634"/>
      <c r="H7" s="634"/>
      <c r="I7" s="634"/>
      <c r="J7" s="634"/>
      <c r="K7" s="634"/>
      <c r="L7" s="634"/>
      <c r="M7" s="635"/>
    </row>
    <row r="8" spans="1:30">
      <c r="A8"/>
      <c r="B8"/>
      <c r="C8"/>
      <c r="D8"/>
      <c r="E8"/>
      <c r="F8"/>
      <c r="G8" s="1"/>
      <c r="H8"/>
      <c r="I8"/>
      <c r="J8"/>
      <c r="K8"/>
      <c r="L8"/>
      <c r="M8"/>
    </row>
    <row r="9" spans="1:30" ht="14">
      <c r="A9" s="640" t="s">
        <v>330</v>
      </c>
      <c r="B9" s="624" t="s">
        <v>110</v>
      </c>
      <c r="C9" s="624" t="s">
        <v>109</v>
      </c>
      <c r="D9" s="624" t="s">
        <v>111</v>
      </c>
      <c r="E9" s="624" t="s">
        <v>112</v>
      </c>
      <c r="F9" s="243" t="s">
        <v>113</v>
      </c>
      <c r="G9" s="244" t="s">
        <v>114</v>
      </c>
      <c r="H9" s="244" t="s">
        <v>115</v>
      </c>
      <c r="I9" s="244" t="s">
        <v>114</v>
      </c>
      <c r="J9" s="624" t="s">
        <v>116</v>
      </c>
      <c r="K9" s="244" t="s">
        <v>117</v>
      </c>
      <c r="L9" s="244" t="s">
        <v>117</v>
      </c>
      <c r="M9" s="624" t="s">
        <v>116</v>
      </c>
    </row>
    <row r="10" spans="1:30" ht="14">
      <c r="A10" s="641"/>
      <c r="B10" s="625"/>
      <c r="C10" s="625"/>
      <c r="D10" s="625"/>
      <c r="E10" s="625"/>
      <c r="F10" s="245" t="s">
        <v>118</v>
      </c>
      <c r="G10" s="264" t="s">
        <v>119</v>
      </c>
      <c r="H10" s="264" t="s">
        <v>120</v>
      </c>
      <c r="I10" s="264" t="s">
        <v>121</v>
      </c>
      <c r="J10" s="625"/>
      <c r="K10" s="264" t="s">
        <v>119</v>
      </c>
      <c r="L10" s="264" t="s">
        <v>121</v>
      </c>
      <c r="M10" s="625"/>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4">
      <c r="A42" s="250"/>
      <c r="B42" s="250"/>
      <c r="C42" s="250"/>
      <c r="D42" s="250"/>
      <c r="E42" s="250"/>
      <c r="F42" s="250"/>
      <c r="G42" s="251"/>
      <c r="H42" s="251"/>
      <c r="I42" s="251"/>
      <c r="J42" s="251"/>
      <c r="K42" s="251"/>
      <c r="L42" s="251"/>
      <c r="M42" s="251"/>
    </row>
    <row r="43" spans="1:13" ht="13">
      <c r="A43" s="628" t="s">
        <v>185</v>
      </c>
      <c r="B43" s="628"/>
      <c r="C43" s="628"/>
      <c r="D43" s="628"/>
      <c r="E43" s="628"/>
      <c r="F43" s="628"/>
      <c r="G43" s="628"/>
      <c r="H43" s="261"/>
      <c r="I43" s="261"/>
      <c r="J43" s="261"/>
      <c r="K43" s="259"/>
      <c r="L43" s="259"/>
      <c r="M43" s="1"/>
    </row>
    <row r="44" spans="1:13" ht="13">
      <c r="A44" s="253" t="s">
        <v>123</v>
      </c>
      <c r="B44" s="253"/>
      <c r="C44" s="253" t="s">
        <v>124</v>
      </c>
      <c r="D44" s="253"/>
      <c r="E44" s="253"/>
      <c r="F44" s="253"/>
      <c r="G44" s="254"/>
      <c r="H44" s="259"/>
      <c r="I44" s="259"/>
      <c r="J44" s="259"/>
      <c r="K44" s="259"/>
      <c r="L44" s="259"/>
      <c r="M44" s="1"/>
    </row>
    <row r="45" spans="1:13" ht="13">
      <c r="A45" s="253" t="s">
        <v>125</v>
      </c>
      <c r="B45" s="253"/>
      <c r="C45" s="253" t="s">
        <v>126</v>
      </c>
      <c r="D45" s="253"/>
      <c r="E45" s="253"/>
      <c r="F45" s="253"/>
      <c r="G45" s="254"/>
      <c r="H45" s="253"/>
      <c r="I45" s="253"/>
      <c r="J45" s="253"/>
      <c r="K45" s="253"/>
      <c r="L45" s="253"/>
      <c r="M45"/>
    </row>
    <row r="46" spans="1:13" ht="13">
      <c r="A46" s="253" t="s">
        <v>127</v>
      </c>
      <c r="B46" s="253"/>
      <c r="C46" s="253" t="s">
        <v>128</v>
      </c>
      <c r="D46" s="253"/>
      <c r="E46" s="253"/>
      <c r="F46" s="253"/>
      <c r="G46" s="254"/>
      <c r="H46" s="253"/>
      <c r="I46" s="253"/>
      <c r="J46" s="253"/>
      <c r="K46" s="253"/>
      <c r="L46" s="253"/>
      <c r="M46"/>
    </row>
    <row r="47" spans="1:13" ht="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37">
        <f>'PLEASE FILL IN HERE FIRST!!!'!B35</f>
        <v>43168</v>
      </c>
      <c r="H48" s="637"/>
      <c r="I48" s="637"/>
      <c r="J48" s="637"/>
      <c r="K48" s="637"/>
      <c r="L48" s="637"/>
      <c r="M48"/>
    </row>
    <row r="49" spans="1:30" ht="13">
      <c r="A49" s="255" t="s">
        <v>108</v>
      </c>
      <c r="B49" s="256"/>
      <c r="C49" s="256"/>
      <c r="D49" s="253"/>
      <c r="E49" s="253"/>
      <c r="F49" s="256"/>
      <c r="G49" s="637"/>
      <c r="H49" s="637"/>
      <c r="I49" s="637"/>
      <c r="J49" s="637"/>
      <c r="K49" s="637"/>
      <c r="L49" s="637"/>
      <c r="M49"/>
    </row>
    <row r="50" spans="1:30" s="25" customFormat="1" ht="24">
      <c r="A50" s="257" t="str">
        <f>'PLEASE FILL IN HERE FIRST!!!'!B23</f>
        <v>Slovenian table tennis Association</v>
      </c>
      <c r="B50" s="258" t="s">
        <v>107</v>
      </c>
      <c r="C50" s="638" t="str">
        <f>'PLEASE FILL IN HERE FIRST!!!'!B27</f>
        <v>No fax</v>
      </c>
      <c r="D50" s="638"/>
      <c r="E50" s="259" t="s">
        <v>104</v>
      </c>
      <c r="F50" s="627" t="str">
        <f>Accommodation!B50</f>
        <v>info@ntzs.si</v>
      </c>
      <c r="G50" s="627"/>
      <c r="H50" s="627"/>
      <c r="I50" s="262"/>
      <c r="J50" s="262"/>
      <c r="K50" s="262"/>
      <c r="L50" s="253"/>
      <c r="M50" s="2"/>
      <c r="AA50" s="18"/>
      <c r="AD50" s="18"/>
    </row>
    <row r="51" spans="1:30" s="25" customFormat="1" ht="15">
      <c r="A51" s="260" t="str">
        <f>'PLEASE FILL IN HERE FIRST!!!'!B15</f>
        <v>Mounir BESSAH</v>
      </c>
      <c r="B51" s="258" t="s">
        <v>107</v>
      </c>
      <c r="C51" s="639" t="str">
        <f>'PLEASE FILL IN HERE FIRST!!!'!B19</f>
        <v>no Fax</v>
      </c>
      <c r="D51" s="639"/>
      <c r="E51" s="259" t="s">
        <v>104</v>
      </c>
      <c r="F51" s="626" t="str">
        <f>'PLEASE FILL IN HERE FIRST!!!'!B21</f>
        <v>mbessah@ittf.com</v>
      </c>
      <c r="G51" s="626"/>
      <c r="H51" s="626"/>
      <c r="I51" s="263"/>
      <c r="J51" s="262"/>
      <c r="K51" s="262"/>
      <c r="L51" s="253"/>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formula1>$AA$1:$AA$3</formula1>
    </dataValidation>
    <dataValidation type="list" allowBlank="1" showInputMessage="1" showErrorMessage="1" sqref="E12:E41">
      <formula1>$AB$1:$AB$6</formula1>
    </dataValidation>
    <dataValidation type="list" allowBlank="1" showInputMessage="1" showErrorMessage="1" sqref="F12:F41">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42" t="s">
        <v>173</v>
      </c>
      <c r="B1" s="642"/>
      <c r="C1" s="642"/>
      <c r="D1" s="642"/>
      <c r="E1" s="642"/>
      <c r="F1" s="642"/>
      <c r="G1" s="642"/>
      <c r="H1" s="642"/>
      <c r="I1" s="642"/>
      <c r="J1" s="642"/>
      <c r="K1" s="642"/>
      <c r="L1" s="642"/>
      <c r="M1" s="642"/>
      <c r="N1" s="642"/>
      <c r="O1" s="642"/>
      <c r="P1" s="642"/>
      <c r="Q1" s="642"/>
      <c r="BB1" s="68"/>
    </row>
    <row r="2" spans="1:54" ht="23">
      <c r="A2" s="643" t="str">
        <f>'PLEASE FILL IN HERE FIRST!!!'!B5</f>
        <v>Challenge</v>
      </c>
      <c r="B2" s="643"/>
      <c r="C2" s="643"/>
      <c r="D2" s="643"/>
      <c r="E2" s="643"/>
      <c r="F2" s="643"/>
      <c r="G2" s="643"/>
      <c r="H2" s="643"/>
      <c r="I2" s="643"/>
      <c r="J2" s="643"/>
      <c r="K2" s="643"/>
      <c r="L2" s="643"/>
      <c r="M2" s="643"/>
      <c r="N2" s="643"/>
      <c r="O2" s="643"/>
      <c r="P2" s="643"/>
      <c r="Q2" s="643"/>
      <c r="S2" s="51">
        <v>1</v>
      </c>
      <c r="U2" s="51" t="s">
        <v>163</v>
      </c>
      <c r="V2" s="51" t="s">
        <v>52</v>
      </c>
      <c r="W2" s="51" t="s">
        <v>172</v>
      </c>
    </row>
    <row r="3" spans="1:54" ht="18">
      <c r="A3" s="644" t="str">
        <f>'PLEASE FILL IN HERE FIRST!!!'!B7</f>
        <v>Otocec (SLO) - ITTF CHALLENGE</v>
      </c>
      <c r="B3" s="644"/>
      <c r="C3" s="644"/>
      <c r="D3" s="644"/>
      <c r="E3" s="644"/>
      <c r="F3" s="644"/>
      <c r="G3" s="644"/>
      <c r="H3" s="644"/>
      <c r="I3" s="644"/>
      <c r="J3" s="644"/>
      <c r="K3" s="644"/>
      <c r="L3" s="644"/>
      <c r="M3" s="644"/>
      <c r="N3" s="644"/>
      <c r="O3" s="644"/>
      <c r="P3" s="644"/>
      <c r="Q3" s="644"/>
      <c r="S3" s="51" t="s">
        <v>130</v>
      </c>
      <c r="U3" s="53">
        <f>Prospectus!$I$73</f>
        <v>120</v>
      </c>
      <c r="V3" s="53">
        <f>Prospectus!$I$74</f>
        <v>120</v>
      </c>
    </row>
    <row r="4" spans="1:54" ht="15" customHeight="1">
      <c r="B4" s="12"/>
      <c r="C4" s="12"/>
      <c r="D4" s="12"/>
      <c r="E4" s="12"/>
      <c r="F4" s="21">
        <f>'PLEASE FILL IN HERE FIRST!!!'!B9</f>
        <v>43192</v>
      </c>
      <c r="G4" s="22" t="s">
        <v>108</v>
      </c>
      <c r="H4" s="649">
        <f>'PLEASE FILL IN HERE FIRST!!!'!D9</f>
        <v>43196</v>
      </c>
      <c r="I4" s="649"/>
      <c r="J4" s="649"/>
      <c r="K4" s="21"/>
      <c r="L4" s="21"/>
      <c r="M4" s="12"/>
      <c r="N4" s="12"/>
      <c r="O4" s="12"/>
      <c r="P4" s="12"/>
      <c r="Q4" s="12"/>
      <c r="S4" s="51" t="s">
        <v>131</v>
      </c>
      <c r="U4" s="53">
        <f>Prospectus!$H$86</f>
        <v>145</v>
      </c>
      <c r="V4" s="53">
        <f>Prospectus!$H$87</f>
        <v>120</v>
      </c>
    </row>
    <row r="5" spans="1:54">
      <c r="S5" s="51" t="s">
        <v>132</v>
      </c>
      <c r="U5" s="53">
        <f>Prospectus!$H$122</f>
        <v>0</v>
      </c>
      <c r="V5" s="53">
        <f>Prospectus!$H$123</f>
        <v>0</v>
      </c>
    </row>
    <row r="6" spans="1:54" ht="18">
      <c r="A6" s="23" t="s">
        <v>90</v>
      </c>
      <c r="B6" s="5"/>
      <c r="C6" s="650">
        <f>Preliminary!B7</f>
        <v>0</v>
      </c>
      <c r="D6" s="651"/>
      <c r="E6" s="651"/>
      <c r="F6" s="651"/>
      <c r="G6" s="651"/>
      <c r="H6" s="651"/>
      <c r="I6" s="651"/>
      <c r="J6" s="651"/>
      <c r="K6" s="651"/>
      <c r="L6" s="651"/>
      <c r="M6" s="651"/>
      <c r="N6" s="651"/>
      <c r="O6" s="651"/>
      <c r="P6" s="652"/>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53">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54"/>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54"/>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54"/>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54"/>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5"/>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63" t="s">
        <v>137</v>
      </c>
      <c r="B41" s="663"/>
      <c r="C41" s="663"/>
      <c r="D41" s="663"/>
      <c r="E41" s="663"/>
      <c r="F41" s="663"/>
      <c r="G41" s="663"/>
      <c r="H41" s="663"/>
      <c r="I41" s="663"/>
      <c r="J41" s="663"/>
      <c r="K41" s="663"/>
      <c r="L41" s="663"/>
      <c r="M41" s="663"/>
      <c r="N41" s="663"/>
      <c r="O41" s="62">
        <f>SUM(O11:O40)</f>
        <v>0</v>
      </c>
      <c r="P41" s="62">
        <f>SUM(P11:P40)</f>
        <v>0</v>
      </c>
      <c r="Q41" s="61">
        <f>SUM(Q11:Q40)</f>
        <v>12</v>
      </c>
      <c r="AB41" s="55" t="str">
        <f>IF($H$16="x",$V$2,"")</f>
        <v/>
      </c>
      <c r="AC41" s="42" t="str">
        <f>IF($H$16="x",$V$3,"")</f>
        <v/>
      </c>
      <c r="AD41" s="48">
        <v>6</v>
      </c>
    </row>
    <row r="42" spans="1:54" ht="19.5" customHeight="1" thickBot="1">
      <c r="A42" s="664" t="s">
        <v>138</v>
      </c>
      <c r="B42" s="664"/>
      <c r="C42" s="664"/>
      <c r="D42" s="664"/>
      <c r="E42" s="664"/>
      <c r="F42" s="664"/>
      <c r="G42" s="664"/>
      <c r="H42" s="664"/>
      <c r="I42" s="664"/>
      <c r="J42" s="664"/>
      <c r="K42" s="664"/>
      <c r="L42" s="664"/>
      <c r="M42" s="664"/>
      <c r="N42" s="664"/>
      <c r="O42" s="647">
        <f>O41+P41+Q41</f>
        <v>12</v>
      </c>
      <c r="P42" s="648"/>
      <c r="Q42" s="32" t="str">
        <f>'PLEASE FILL IN HERE FIRST!!!'!B43</f>
        <v>Euro €</v>
      </c>
      <c r="AB42" s="56" t="str">
        <f>IF($H$16="x",$U$2,"")</f>
        <v/>
      </c>
      <c r="AC42" s="43" t="str">
        <f>IF($H$16="x",$U$3,"")</f>
        <v/>
      </c>
      <c r="AD42" s="49"/>
    </row>
    <row r="43" spans="1:54" ht="15">
      <c r="A43" t="s">
        <v>139</v>
      </c>
      <c r="B43"/>
      <c r="C43"/>
      <c r="D43" s="1"/>
      <c r="E43" s="1"/>
      <c r="F43" s="1"/>
      <c r="G43" s="1"/>
      <c r="H43" s="1"/>
      <c r="I43" s="1"/>
      <c r="J43" s="1"/>
      <c r="K43" s="1"/>
      <c r="L43" s="1"/>
      <c r="M43" s="1"/>
      <c r="N43" s="1"/>
      <c r="O43" s="1"/>
      <c r="P43" s="1"/>
      <c r="AB43" s="56" t="str">
        <f>IF($I$16="x",$V$2,"")</f>
        <v/>
      </c>
      <c r="AC43" s="43" t="str">
        <f>IF($I$16="x",$V$4,"")</f>
        <v/>
      </c>
      <c r="AD43" s="49"/>
    </row>
    <row r="44" spans="1:54" ht="15">
      <c r="A44"/>
      <c r="B44"/>
      <c r="C44"/>
      <c r="D44" s="1"/>
      <c r="E44"/>
      <c r="F44"/>
      <c r="G44"/>
      <c r="H44"/>
      <c r="I44"/>
      <c r="J44"/>
      <c r="K44"/>
      <c r="L44"/>
      <c r="M44"/>
      <c r="N44"/>
      <c r="O44"/>
      <c r="P44"/>
      <c r="AB44" s="56" t="str">
        <f>IF($I$16="x",$U$2,"")</f>
        <v/>
      </c>
      <c r="AC44" s="43" t="str">
        <f>IF($I$16="x",$U$4,"")</f>
        <v/>
      </c>
      <c r="AD44" s="49"/>
    </row>
    <row r="45" spans="1:54" ht="15">
      <c r="A45" t="s">
        <v>105</v>
      </c>
      <c r="B45"/>
      <c r="C45"/>
      <c r="D45" s="1"/>
      <c r="E45"/>
      <c r="F45" s="661">
        <f>'PLEASE FILL IN HERE FIRST!!!'!B33</f>
        <v>43160</v>
      </c>
      <c r="G45" s="662"/>
      <c r="J45"/>
      <c r="K45"/>
      <c r="L45"/>
      <c r="M45"/>
      <c r="N45"/>
      <c r="O45"/>
      <c r="P45"/>
      <c r="AB45" s="56" t="str">
        <f>IF($J$16="x",$V$2,"")</f>
        <v/>
      </c>
      <c r="AC45" s="43" t="str">
        <f>IF($J$16="x",$V$5,"")</f>
        <v/>
      </c>
      <c r="AD45" s="49"/>
    </row>
    <row r="46" spans="1:54" ht="16" thickBot="1">
      <c r="A46" s="4" t="s">
        <v>108</v>
      </c>
      <c r="B46"/>
      <c r="C46" s="1"/>
      <c r="D46" s="1"/>
      <c r="E46"/>
      <c r="F46"/>
      <c r="G46"/>
      <c r="H46"/>
      <c r="I46"/>
      <c r="J46"/>
      <c r="K46"/>
      <c r="L46"/>
      <c r="M46"/>
      <c r="N46"/>
      <c r="O46"/>
      <c r="P46"/>
      <c r="AB46" s="58" t="str">
        <f>IF($J$16="x",$U$2,"")</f>
        <v/>
      </c>
      <c r="AC46" s="44" t="str">
        <f>IF($J$16="x",$U$5,"")</f>
        <v/>
      </c>
      <c r="AD46" s="50"/>
    </row>
    <row r="47" spans="1:54" s="25" customFormat="1" ht="15">
      <c r="A47" s="24" t="str">
        <f>'PLEASE FILL IN HERE FIRST!!!'!B23</f>
        <v>Slovenian table tennis Association</v>
      </c>
      <c r="B47" s="27" t="s">
        <v>107</v>
      </c>
      <c r="C47" s="29" t="str">
        <f>'PLEASE FILL IN HERE FIRST!!!'!B27</f>
        <v>No fax</v>
      </c>
      <c r="D47" s="30"/>
      <c r="E47" s="31" t="s">
        <v>101</v>
      </c>
      <c r="F47" s="657"/>
      <c r="G47" s="658"/>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5">
      <c r="A48" s="2"/>
      <c r="B48" s="28" t="s">
        <v>104</v>
      </c>
      <c r="C48" s="645" t="str">
        <f>'PLEASE FILL IN HERE FIRST!!!'!B29</f>
        <v>info@ntzs.si</v>
      </c>
      <c r="D48" s="645"/>
      <c r="E48" s="646"/>
      <c r="F48" s="659"/>
      <c r="G48" s="660"/>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5">
      <c r="A49"/>
      <c r="B49"/>
      <c r="C49"/>
      <c r="E49"/>
      <c r="F49" s="656"/>
      <c r="G49" s="656"/>
      <c r="H49" s="11"/>
      <c r="J49"/>
      <c r="K49"/>
      <c r="L49"/>
      <c r="M49"/>
      <c r="N49"/>
      <c r="O49"/>
      <c r="P49"/>
      <c r="S49" s="60"/>
      <c r="T49" s="60"/>
      <c r="U49" s="60"/>
      <c r="V49" s="60"/>
      <c r="AC49" s="56" t="str">
        <f>IF($I$17="x",$V$2,"")</f>
        <v/>
      </c>
      <c r="AD49" s="43" t="str">
        <f>IF($I$17="x",$V$4,"")</f>
        <v/>
      </c>
      <c r="AE49" s="49"/>
    </row>
    <row r="50" spans="1:33" ht="15">
      <c r="AC50" s="56" t="str">
        <f>IF($I$17="x",$U$2,"")</f>
        <v/>
      </c>
      <c r="AD50" s="43" t="str">
        <f>IF($I$17="x",$U$4,"")</f>
        <v/>
      </c>
      <c r="AE50" s="49"/>
    </row>
    <row r="51" spans="1:33" ht="15">
      <c r="AC51" s="56" t="str">
        <f>IF($J$17="x",$V$2,"")</f>
        <v/>
      </c>
      <c r="AD51" s="43" t="str">
        <f>IF($J$17="x",$V$5,"")</f>
        <v/>
      </c>
      <c r="AE51" s="49"/>
    </row>
    <row r="52" spans="1:33" ht="16" thickBot="1">
      <c r="AC52" s="58" t="str">
        <f>IF($J$17="x",$U$2,"")</f>
        <v/>
      </c>
      <c r="AD52" s="44" t="str">
        <f>IF($J$17="x",$U$5,"")</f>
        <v/>
      </c>
      <c r="AE52" s="50"/>
    </row>
    <row r="53" spans="1:33" ht="15">
      <c r="AD53" s="55" t="str">
        <f>IF($H$18="x",$V$2,"")</f>
        <v/>
      </c>
      <c r="AE53" s="42" t="str">
        <f>IF($H$18="x",$V$3,"")</f>
        <v/>
      </c>
      <c r="AF53" s="48">
        <v>8</v>
      </c>
    </row>
    <row r="54" spans="1:33" ht="15">
      <c r="AD54" s="56" t="str">
        <f>IF($H$18="x",$U$2,"")</f>
        <v/>
      </c>
      <c r="AE54" s="43" t="str">
        <f>IF($H$18="x",$U$3,"")</f>
        <v/>
      </c>
      <c r="AF54" s="49"/>
    </row>
    <row r="55" spans="1:33" ht="15">
      <c r="AD55" s="56" t="str">
        <f>IF($I$18="x",$V$2,"")</f>
        <v/>
      </c>
      <c r="AE55" s="43" t="str">
        <f>IF($I$18="x",$V$4,"")</f>
        <v/>
      </c>
      <c r="AF55" s="49"/>
    </row>
    <row r="56" spans="1:33" ht="15">
      <c r="AD56" s="56" t="str">
        <f>IF($I$18="x",$U$2,"")</f>
        <v/>
      </c>
      <c r="AE56" s="43" t="str">
        <f>IF($I$18="x",$U$4,"")</f>
        <v/>
      </c>
      <c r="AF56" s="49"/>
    </row>
    <row r="57" spans="1:33" ht="15">
      <c r="AD57" s="56" t="str">
        <f>IF($J$18="x",$V$2,"")</f>
        <v/>
      </c>
      <c r="AE57" s="43" t="str">
        <f>IF($J$18="x",$V$5,"")</f>
        <v/>
      </c>
      <c r="AF57" s="49"/>
    </row>
    <row r="58" spans="1:33" ht="16" thickBot="1">
      <c r="AD58" s="58" t="str">
        <f>IF($J$18="x",$U$2,"")</f>
        <v/>
      </c>
      <c r="AE58" s="44" t="str">
        <f>IF($J$18="x",$U$5,"")</f>
        <v/>
      </c>
      <c r="AF58" s="50"/>
    </row>
    <row r="59" spans="1:33" ht="15">
      <c r="AE59" s="55" t="str">
        <f>IF($H$19="x",$V$2,"")</f>
        <v/>
      </c>
      <c r="AF59" s="42" t="str">
        <f>IF($H$19="x",$V$3,"")</f>
        <v/>
      </c>
      <c r="AG59" s="48">
        <v>9</v>
      </c>
    </row>
    <row r="60" spans="1:33" ht="15">
      <c r="AE60" s="56" t="str">
        <f>IF($H$19="x",$U$2,"")</f>
        <v/>
      </c>
      <c r="AF60" s="43" t="str">
        <f>IF($H$19="x",$U$3,"")</f>
        <v/>
      </c>
      <c r="AG60" s="49"/>
    </row>
    <row r="61" spans="1:33" ht="15">
      <c r="AE61" s="56" t="str">
        <f>IF($I$19="x",$V$2,"")</f>
        <v/>
      </c>
      <c r="AF61" s="43" t="str">
        <f>IF($I$19="x",$V$4,"")</f>
        <v/>
      </c>
      <c r="AG61" s="49"/>
    </row>
    <row r="62" spans="1:33" ht="15">
      <c r="AE62" s="56" t="str">
        <f>IF($I$19="x",$U$2,"")</f>
        <v/>
      </c>
      <c r="AF62" s="43" t="str">
        <f>IF($I$19="x",$U$4,"")</f>
        <v/>
      </c>
      <c r="AG62" s="49"/>
    </row>
    <row r="63" spans="1:33" ht="15">
      <c r="AE63" s="56" t="str">
        <f>IF($J$19="x",$V$2,"")</f>
        <v/>
      </c>
      <c r="AF63" s="43" t="str">
        <f>IF($J$19="x",$V$5,"")</f>
        <v/>
      </c>
      <c r="AG63" s="49"/>
    </row>
    <row r="64" spans="1:33" ht="16" thickBot="1">
      <c r="AE64" s="58" t="str">
        <f>IF($J$19="x",$U$2,"")</f>
        <v/>
      </c>
      <c r="AF64" s="44" t="str">
        <f>IF($J$19="x",$U$5,"")</f>
        <v/>
      </c>
      <c r="AG64" s="50"/>
    </row>
    <row r="65" spans="32:36" ht="15">
      <c r="AF65" s="55" t="str">
        <f>IF($H$20="x",$V$2,"")</f>
        <v/>
      </c>
      <c r="AG65" s="42" t="str">
        <f>IF($H$20="x",$V$3,"")</f>
        <v/>
      </c>
      <c r="AH65" s="48">
        <v>10</v>
      </c>
    </row>
    <row r="66" spans="32:36" ht="15">
      <c r="AF66" s="56" t="str">
        <f>IF($H$20="x",$U$2,"")</f>
        <v/>
      </c>
      <c r="AG66" s="43" t="str">
        <f>IF($H$20="x",$U$3,"")</f>
        <v/>
      </c>
      <c r="AH66" s="49"/>
    </row>
    <row r="67" spans="32:36" ht="15">
      <c r="AF67" s="56" t="str">
        <f>IF($I$20="x",$V$2,"")</f>
        <v/>
      </c>
      <c r="AG67" s="43" t="str">
        <f>IF($I$20="x",$V$4,"")</f>
        <v/>
      </c>
      <c r="AH67" s="49"/>
    </row>
    <row r="68" spans="32:36" ht="15">
      <c r="AF68" s="56" t="str">
        <f>IF($I$20="x",$U$2,"")</f>
        <v/>
      </c>
      <c r="AG68" s="43" t="str">
        <f>IF($I$20="x",$U$4,"")</f>
        <v/>
      </c>
      <c r="AH68" s="49"/>
    </row>
    <row r="69" spans="32:36" ht="15">
      <c r="AF69" s="56" t="str">
        <f>IF($J$20="x",$V$2,"")</f>
        <v/>
      </c>
      <c r="AG69" s="43" t="str">
        <f>IF($J$20="x",$V$5,"")</f>
        <v/>
      </c>
      <c r="AH69" s="49"/>
    </row>
    <row r="70" spans="32:36" ht="16" thickBot="1">
      <c r="AF70" s="58" t="str">
        <f>IF($J$20="x",$U$2,"")</f>
        <v/>
      </c>
      <c r="AG70" s="44" t="str">
        <f>IF($J$20="x",$U$5,"")</f>
        <v/>
      </c>
      <c r="AH70" s="50"/>
    </row>
    <row r="71" spans="32:36" ht="15">
      <c r="AG71" s="55" t="str">
        <f>IF($H$21="x",$V$2,"")</f>
        <v/>
      </c>
      <c r="AH71" s="42" t="str">
        <f>IF($H$21="x",$V$3,"")</f>
        <v/>
      </c>
      <c r="AI71" s="48">
        <v>11</v>
      </c>
    </row>
    <row r="72" spans="32:36" ht="15">
      <c r="AG72" s="56" t="str">
        <f>IF($H$21="x",$U$2,"")</f>
        <v/>
      </c>
      <c r="AH72" s="43" t="str">
        <f>IF($H$21="x",$U$3,"")</f>
        <v/>
      </c>
      <c r="AI72" s="49"/>
    </row>
    <row r="73" spans="32:36" ht="15">
      <c r="AG73" s="56" t="str">
        <f>IF($I$21="x",$V$2,"")</f>
        <v/>
      </c>
      <c r="AH73" s="43" t="str">
        <f>IF($I$21="x",$V$4,"")</f>
        <v/>
      </c>
      <c r="AI73" s="49"/>
    </row>
    <row r="74" spans="32:36" ht="15">
      <c r="AG74" s="56" t="str">
        <f>IF($I$21="x",$U$2,"")</f>
        <v/>
      </c>
      <c r="AH74" s="43" t="str">
        <f>IF($I$21="x",$U$4,"")</f>
        <v/>
      </c>
      <c r="AI74" s="49"/>
    </row>
    <row r="75" spans="32:36" ht="15">
      <c r="AG75" s="56" t="str">
        <f>IF($J$21="x",$V$2,"")</f>
        <v/>
      </c>
      <c r="AH75" s="43" t="str">
        <f>IF($J$21="x",$V$5,"")</f>
        <v/>
      </c>
      <c r="AI75" s="49"/>
    </row>
    <row r="76" spans="32:36" ht="16" thickBot="1">
      <c r="AG76" s="58" t="str">
        <f>IF($J$21="x",$U$2,"")</f>
        <v/>
      </c>
      <c r="AH76" s="44" t="str">
        <f>IF($J$21="x",$U$5,"")</f>
        <v/>
      </c>
      <c r="AI76" s="50"/>
    </row>
    <row r="77" spans="32:36" ht="15">
      <c r="AH77" s="55" t="str">
        <f>IF($H$22="x",$V$2,"")</f>
        <v/>
      </c>
      <c r="AI77" s="42" t="str">
        <f>IF($H$22="x",$V$3,"")</f>
        <v/>
      </c>
      <c r="AJ77" s="48">
        <v>12</v>
      </c>
    </row>
    <row r="78" spans="32:36" ht="15">
      <c r="AH78" s="56" t="str">
        <f>IF($H$22="x",$U$2,"")</f>
        <v/>
      </c>
      <c r="AI78" s="43" t="str">
        <f>IF($H$22="x",$U$3,"")</f>
        <v/>
      </c>
      <c r="AJ78" s="49"/>
    </row>
    <row r="79" spans="32:36" ht="15">
      <c r="AH79" s="56" t="str">
        <f>IF($I$22="x",$V$2,"")</f>
        <v/>
      </c>
      <c r="AI79" s="43" t="str">
        <f>IF($I$22="x",$V$4,"")</f>
        <v/>
      </c>
      <c r="AJ79" s="49"/>
    </row>
    <row r="80" spans="32:36" ht="15">
      <c r="AH80" s="56" t="str">
        <f>IF($I$22="x",$U$2,"")</f>
        <v/>
      </c>
      <c r="AI80" s="43" t="str">
        <f>IF($I$22="x",$U$4,"")</f>
        <v/>
      </c>
      <c r="AJ80" s="49"/>
    </row>
    <row r="81" spans="34:39" ht="15">
      <c r="AH81" s="56" t="str">
        <f>IF($J$22="x",$V$2,"")</f>
        <v/>
      </c>
      <c r="AI81" s="43" t="str">
        <f>IF($J$22="x",$V$5,"")</f>
        <v/>
      </c>
      <c r="AJ81" s="49"/>
    </row>
    <row r="82" spans="34:39" ht="16" thickBot="1">
      <c r="AH82" s="58" t="str">
        <f>IF($J$22="x",$U$2,"")</f>
        <v/>
      </c>
      <c r="AI82" s="44" t="str">
        <f>IF($J$22="x",$U$5,"")</f>
        <v/>
      </c>
      <c r="AJ82" s="50"/>
    </row>
    <row r="83" spans="34:39" ht="15">
      <c r="AI83" s="55" t="str">
        <f>IF($H$23="x",$V$2,"")</f>
        <v/>
      </c>
      <c r="AJ83" s="42" t="str">
        <f>IF($H$23="x",$V$3,"")</f>
        <v/>
      </c>
      <c r="AK83" s="48">
        <v>13</v>
      </c>
    </row>
    <row r="84" spans="34:39" ht="15">
      <c r="AI84" s="56" t="str">
        <f>IF($H$23="x",$U$2,"")</f>
        <v/>
      </c>
      <c r="AJ84" s="43" t="str">
        <f>IF($H$23="x",$U$3,"")</f>
        <v/>
      </c>
      <c r="AK84" s="49"/>
    </row>
    <row r="85" spans="34:39" ht="15">
      <c r="AI85" s="56" t="str">
        <f>IF($I$23="x",$V$2,"")</f>
        <v/>
      </c>
      <c r="AJ85" s="43" t="str">
        <f>IF($I$23="x",$V$4,"")</f>
        <v/>
      </c>
      <c r="AK85" s="49"/>
    </row>
    <row r="86" spans="34:39" ht="15">
      <c r="AI86" s="56" t="str">
        <f>IF($I$23="x",$U$2,"")</f>
        <v/>
      </c>
      <c r="AJ86" s="43" t="str">
        <f>IF($I$23="x",$U$4,"")</f>
        <v/>
      </c>
      <c r="AK86" s="49"/>
    </row>
    <row r="87" spans="34:39" ht="15">
      <c r="AI87" s="56" t="str">
        <f>IF($J$23="x",$V$2,"")</f>
        <v/>
      </c>
      <c r="AJ87" s="43" t="str">
        <f>IF($J$23="x",$V$5,"")</f>
        <v/>
      </c>
      <c r="AK87" s="49"/>
    </row>
    <row r="88" spans="34:39" ht="16" thickBot="1">
      <c r="AI88" s="58" t="str">
        <f>IF($J$23="x",$U$2,"")</f>
        <v/>
      </c>
      <c r="AJ88" s="44" t="str">
        <f>IF($J$23="x",$U$5,"")</f>
        <v/>
      </c>
      <c r="AK88" s="50"/>
    </row>
    <row r="89" spans="34:39" ht="15">
      <c r="AJ89" s="55" t="str">
        <f>IF($H$24="x",$V$2,"")</f>
        <v/>
      </c>
      <c r="AK89" s="42" t="str">
        <f>IF($H$24="x",$V$3,"")</f>
        <v/>
      </c>
      <c r="AL89" s="48">
        <v>14</v>
      </c>
    </row>
    <row r="90" spans="34:39" ht="15">
      <c r="AJ90" s="56" t="str">
        <f>IF($H$24="x",$U$2,"")</f>
        <v/>
      </c>
      <c r="AK90" s="43" t="str">
        <f>IF($H$24="x",$U$3,"")</f>
        <v/>
      </c>
      <c r="AL90" s="49"/>
    </row>
    <row r="91" spans="34:39" ht="15">
      <c r="AJ91" s="56" t="str">
        <f>IF($I$24="x",$V$2,"")</f>
        <v/>
      </c>
      <c r="AK91" s="43" t="str">
        <f>IF($I$24="x",$V$4,"")</f>
        <v/>
      </c>
      <c r="AL91" s="49"/>
    </row>
    <row r="92" spans="34:39" ht="15">
      <c r="AJ92" s="56" t="str">
        <f>IF($I$24="x",$U$2,"")</f>
        <v/>
      </c>
      <c r="AK92" s="43" t="str">
        <f>IF($I$24="x",$U$4,"")</f>
        <v/>
      </c>
      <c r="AL92" s="49"/>
    </row>
    <row r="93" spans="34:39" ht="15">
      <c r="AJ93" s="56" t="str">
        <f>IF($J$24="x",$V$2,"")</f>
        <v/>
      </c>
      <c r="AK93" s="43" t="str">
        <f>IF($J$24="x",$V$5,"")</f>
        <v/>
      </c>
      <c r="AL93" s="49"/>
    </row>
    <row r="94" spans="34:39" ht="16" thickBot="1">
      <c r="AJ94" s="58" t="str">
        <f>IF($J$24="x",$U$2,"")</f>
        <v/>
      </c>
      <c r="AK94" s="44" t="str">
        <f>IF($J$24="x",$U$5,"")</f>
        <v/>
      </c>
      <c r="AL94" s="50"/>
    </row>
    <row r="95" spans="34:39" ht="15">
      <c r="AK95" s="55" t="str">
        <f>IF($H$25="x",$V$2,"")</f>
        <v/>
      </c>
      <c r="AL95" s="42" t="str">
        <f>IF($H$25="x",$V$3,"")</f>
        <v/>
      </c>
      <c r="AM95" s="48">
        <v>15</v>
      </c>
    </row>
    <row r="96" spans="34:39" ht="15">
      <c r="AK96" s="56" t="str">
        <f>IF($H$25="x",$U$2,"")</f>
        <v/>
      </c>
      <c r="AL96" s="43" t="str">
        <f>IF($H$25="x",$U$3,"")</f>
        <v/>
      </c>
      <c r="AM96" s="49"/>
    </row>
    <row r="97" spans="37:41" ht="15">
      <c r="AK97" s="56" t="str">
        <f>IF($I$25="x",$V$2,"")</f>
        <v/>
      </c>
      <c r="AL97" s="43" t="str">
        <f>IF($I$25="x",$V$4,"")</f>
        <v/>
      </c>
      <c r="AM97" s="49"/>
    </row>
    <row r="98" spans="37:41" ht="15">
      <c r="AK98" s="56" t="str">
        <f>IF($I$25="x",$U$2,"")</f>
        <v/>
      </c>
      <c r="AL98" s="43" t="str">
        <f>IF($I$25="x",$U$4,"")</f>
        <v/>
      </c>
      <c r="AM98" s="49"/>
    </row>
    <row r="99" spans="37:41" ht="15">
      <c r="AK99" s="56" t="str">
        <f>IF($J$25="x",$V$2,"")</f>
        <v/>
      </c>
      <c r="AL99" s="43" t="str">
        <f>IF($J$25="x",$V$5,"")</f>
        <v/>
      </c>
      <c r="AM99" s="49"/>
    </row>
    <row r="100" spans="37:41" ht="16" thickBot="1">
      <c r="AK100" s="58" t="str">
        <f>IF($J$25="x",$U$2,"")</f>
        <v/>
      </c>
      <c r="AL100" s="44" t="str">
        <f>IF($J$25="x",$U$5,"")</f>
        <v/>
      </c>
      <c r="AM100" s="50"/>
    </row>
    <row r="101" spans="37:41" ht="15">
      <c r="AL101" s="55" t="str">
        <f>IF($H$26="x",$V$2,"")</f>
        <v/>
      </c>
      <c r="AM101" s="42" t="str">
        <f>IF($H$26="x",$V$3,"")</f>
        <v/>
      </c>
      <c r="AN101" s="48">
        <v>16</v>
      </c>
    </row>
    <row r="102" spans="37:41" ht="15">
      <c r="AL102" s="56" t="str">
        <f>IF($H$26="x",$U$2,"")</f>
        <v/>
      </c>
      <c r="AM102" s="43" t="str">
        <f>IF($H$26="x",$U$3,"")</f>
        <v/>
      </c>
      <c r="AN102" s="49"/>
    </row>
    <row r="103" spans="37:41" ht="15">
      <c r="AL103" s="56" t="str">
        <f>IF($I$26="x",$V$2,"")</f>
        <v/>
      </c>
      <c r="AM103" s="43" t="str">
        <f>IF($I$26="x",$V$4,"")</f>
        <v/>
      </c>
      <c r="AN103" s="49"/>
    </row>
    <row r="104" spans="37:41" ht="15">
      <c r="AL104" s="56" t="str">
        <f>IF($I$26="x",$U$2,"")</f>
        <v/>
      </c>
      <c r="AM104" s="43" t="str">
        <f>IF($I$26="x",$U$4,"")</f>
        <v/>
      </c>
      <c r="AN104" s="49"/>
    </row>
    <row r="105" spans="37:41" ht="15">
      <c r="AL105" s="56" t="str">
        <f>IF($J$26="x",$V$2,"")</f>
        <v/>
      </c>
      <c r="AM105" s="43" t="str">
        <f>IF($J$26="x",$V$5,"")</f>
        <v/>
      </c>
      <c r="AN105" s="49"/>
    </row>
    <row r="106" spans="37:41" ht="16" thickBot="1">
      <c r="AL106" s="58" t="str">
        <f>IF($J$26="x",$U$2,"")</f>
        <v/>
      </c>
      <c r="AM106" s="44" t="str">
        <f>IF($J$26="x",$U$5,"")</f>
        <v/>
      </c>
      <c r="AN106" s="50"/>
    </row>
    <row r="107" spans="37:41" ht="15">
      <c r="AM107" s="55" t="str">
        <f>IF($H$27="x",$V$2,"")</f>
        <v/>
      </c>
      <c r="AN107" s="42" t="str">
        <f>IF($H$27="x",$V$3,"")</f>
        <v/>
      </c>
      <c r="AO107" s="48">
        <v>17</v>
      </c>
    </row>
    <row r="108" spans="37:41" ht="15">
      <c r="AM108" s="56" t="str">
        <f>IF($H$27="x",$U$2,"")</f>
        <v/>
      </c>
      <c r="AN108" s="43" t="str">
        <f>IF($H$27="x",$U$3,"")</f>
        <v/>
      </c>
      <c r="AO108" s="49"/>
    </row>
    <row r="109" spans="37:41" ht="15">
      <c r="AM109" s="56" t="str">
        <f>IF($I$27="x",$V$2,"")</f>
        <v/>
      </c>
      <c r="AN109" s="43" t="str">
        <f>IF($I$27="x",$V$4,"")</f>
        <v/>
      </c>
      <c r="AO109" s="49"/>
    </row>
    <row r="110" spans="37:41" ht="15">
      <c r="AM110" s="56" t="str">
        <f>IF($I$27="x",$U$2,"")</f>
        <v/>
      </c>
      <c r="AN110" s="43" t="str">
        <f>IF($I$27="x",$U$4,"")</f>
        <v/>
      </c>
      <c r="AO110" s="49"/>
    </row>
    <row r="111" spans="37:41" ht="15">
      <c r="AM111" s="56" t="str">
        <f>IF($J$27="x",$V$2,"")</f>
        <v/>
      </c>
      <c r="AN111" s="43" t="str">
        <f>IF($J$27="x",$V$5,"")</f>
        <v/>
      </c>
      <c r="AO111" s="49"/>
    </row>
    <row r="112" spans="37:41" ht="16" thickBot="1">
      <c r="AM112" s="58" t="str">
        <f>IF($J$27="x",$U$2,"")</f>
        <v/>
      </c>
      <c r="AN112" s="44" t="str">
        <f>IF($J$27="x",$U$5,"")</f>
        <v/>
      </c>
      <c r="AO112" s="50"/>
    </row>
    <row r="113" spans="40:44" ht="15">
      <c r="AN113" s="55" t="str">
        <f>IF($H$28="x",$V$2,"")</f>
        <v/>
      </c>
      <c r="AO113" s="42" t="str">
        <f>IF($H$28="x",$V$3,"")</f>
        <v/>
      </c>
      <c r="AP113" s="48">
        <v>18</v>
      </c>
    </row>
    <row r="114" spans="40:44" ht="15">
      <c r="AN114" s="56" t="str">
        <f>IF($H$28="x",$U$2,"")</f>
        <v/>
      </c>
      <c r="AO114" s="43" t="str">
        <f>IF($H$28="x",$U$3,"")</f>
        <v/>
      </c>
      <c r="AP114" s="49"/>
    </row>
    <row r="115" spans="40:44" ht="15">
      <c r="AN115" s="56" t="str">
        <f>IF($I$28="x",$V$2,"")</f>
        <v/>
      </c>
      <c r="AO115" s="43" t="str">
        <f>IF($I$28="x",$V$4,"")</f>
        <v/>
      </c>
      <c r="AP115" s="49"/>
    </row>
    <row r="116" spans="40:44" ht="15">
      <c r="AN116" s="56" t="str">
        <f>IF($I$28="x",$U$2,"")</f>
        <v/>
      </c>
      <c r="AO116" s="43" t="str">
        <f>IF($I$28="x",$U$4,"")</f>
        <v/>
      </c>
      <c r="AP116" s="49"/>
    </row>
    <row r="117" spans="40:44" ht="15">
      <c r="AN117" s="56" t="str">
        <f>IF($J$28="x",$V$2,"")</f>
        <v/>
      </c>
      <c r="AO117" s="43" t="str">
        <f>IF($J$28="x",$V$5,"")</f>
        <v/>
      </c>
      <c r="AP117" s="49"/>
    </row>
    <row r="118" spans="40:44" ht="16" thickBot="1">
      <c r="AN118" s="58" t="str">
        <f>IF($J$28="x",$U$2,"")</f>
        <v/>
      </c>
      <c r="AO118" s="44" t="str">
        <f>IF($J$28="x",$U$5,"")</f>
        <v/>
      </c>
      <c r="AP118" s="50"/>
    </row>
    <row r="119" spans="40:44" ht="15">
      <c r="AO119" s="55" t="str">
        <f>IF($H$29="x",$V$2,"")</f>
        <v/>
      </c>
      <c r="AP119" s="42" t="str">
        <f>IF($H$29="x",$V$3,"")</f>
        <v/>
      </c>
      <c r="AQ119" s="48">
        <v>19</v>
      </c>
    </row>
    <row r="120" spans="40:44" ht="15">
      <c r="AO120" s="56" t="str">
        <f>IF($H$29="x",$U$2,"")</f>
        <v/>
      </c>
      <c r="AP120" s="43" t="str">
        <f>IF($H$29="x",$U$3,"")</f>
        <v/>
      </c>
      <c r="AQ120" s="49"/>
    </row>
    <row r="121" spans="40:44" ht="15">
      <c r="AO121" s="56" t="str">
        <f>IF($I$29="x",$V$2,"")</f>
        <v/>
      </c>
      <c r="AP121" s="43" t="str">
        <f>IF($I$29="x",$V$4,"")</f>
        <v/>
      </c>
      <c r="AQ121" s="49"/>
    </row>
    <row r="122" spans="40:44" ht="15">
      <c r="AO122" s="56" t="str">
        <f>IF($I$29="x",$U$2,"")</f>
        <v/>
      </c>
      <c r="AP122" s="43" t="str">
        <f>IF($I$29="x",$U$4,"")</f>
        <v/>
      </c>
      <c r="AQ122" s="49"/>
    </row>
    <row r="123" spans="40:44" ht="15">
      <c r="AO123" s="56" t="str">
        <f>IF($J$29="x",$V$2,"")</f>
        <v/>
      </c>
      <c r="AP123" s="43" t="str">
        <f>IF($J$29="x",$V$5,"")</f>
        <v/>
      </c>
      <c r="AQ123" s="49"/>
    </row>
    <row r="124" spans="40:44" ht="16" thickBot="1">
      <c r="AO124" s="58" t="str">
        <f>IF($J$29="x",$U$2,"")</f>
        <v/>
      </c>
      <c r="AP124" s="44" t="str">
        <f>IF($J$29="x",$U$5,"")</f>
        <v/>
      </c>
      <c r="AQ124" s="50"/>
    </row>
    <row r="125" spans="40:44" ht="15">
      <c r="AP125" s="55" t="str">
        <f>IF($H$30="x",$V$2,"")</f>
        <v/>
      </c>
      <c r="AQ125" s="42" t="str">
        <f>IF($H$30="x",$V$3,"")</f>
        <v/>
      </c>
      <c r="AR125" s="48">
        <v>20</v>
      </c>
    </row>
    <row r="126" spans="40:44" ht="15">
      <c r="AP126" s="56" t="str">
        <f>IF($H$30="x",$U$2,"")</f>
        <v/>
      </c>
      <c r="AQ126" s="43" t="str">
        <f>IF($H$30="x",$U$3,"")</f>
        <v/>
      </c>
      <c r="AR126" s="49"/>
    </row>
    <row r="127" spans="40:44" ht="15">
      <c r="AP127" s="56" t="str">
        <f>IF($I$30="x",$V$2,"")</f>
        <v/>
      </c>
      <c r="AQ127" s="43" t="str">
        <f>IF($I$30="x",$V$4,"")</f>
        <v/>
      </c>
      <c r="AR127" s="49"/>
    </row>
    <row r="128" spans="40:44" ht="15">
      <c r="AP128" s="56" t="str">
        <f>IF($I$30="x",$U$2,"")</f>
        <v/>
      </c>
      <c r="AQ128" s="43" t="str">
        <f>IF($I$30="x",$U$4,"")</f>
        <v/>
      </c>
      <c r="AR128" s="49"/>
    </row>
    <row r="129" spans="42:47" ht="15">
      <c r="AP129" s="56" t="str">
        <f>IF($J$30="x",$V$2,"")</f>
        <v/>
      </c>
      <c r="AQ129" s="43" t="str">
        <f>IF($J$30="x",$V$5,"")</f>
        <v/>
      </c>
      <c r="AR129" s="49"/>
    </row>
    <row r="130" spans="42:47" ht="16" thickBot="1">
      <c r="AP130" s="58" t="str">
        <f>IF($J$30="x",$U$2,"")</f>
        <v/>
      </c>
      <c r="AQ130" s="44" t="str">
        <f>IF($J$30="x",$U$5,"")</f>
        <v/>
      </c>
      <c r="AR130" s="50"/>
    </row>
    <row r="131" spans="42:47" ht="15">
      <c r="AQ131" s="55" t="str">
        <f>IF($H$31="x",$V$2,"")</f>
        <v/>
      </c>
      <c r="AR131" s="42" t="str">
        <f>IF($H$31="x",$V$3,"")</f>
        <v/>
      </c>
      <c r="AS131" s="48">
        <v>21</v>
      </c>
    </row>
    <row r="132" spans="42:47" ht="15">
      <c r="AQ132" s="56" t="str">
        <f>IF($H$31="x",$U$2,"")</f>
        <v/>
      </c>
      <c r="AR132" s="43" t="str">
        <f>IF($H$31="x",$U$3,"")</f>
        <v/>
      </c>
      <c r="AS132" s="49"/>
    </row>
    <row r="133" spans="42:47" ht="15">
      <c r="AQ133" s="56" t="str">
        <f>IF($I$31="x",$V$2,"")</f>
        <v/>
      </c>
      <c r="AR133" s="43" t="str">
        <f>IF($I$31="x",$V$4,"")</f>
        <v/>
      </c>
      <c r="AS133" s="49"/>
    </row>
    <row r="134" spans="42:47" ht="15">
      <c r="AQ134" s="56" t="str">
        <f>IF($I$31="x",$U$2,"")</f>
        <v/>
      </c>
      <c r="AR134" s="43" t="str">
        <f>IF($I$31="x",$U$4,"")</f>
        <v/>
      </c>
      <c r="AS134" s="49"/>
    </row>
    <row r="135" spans="42:47" ht="15">
      <c r="AQ135" s="56" t="str">
        <f>IF($J$31="x",$V$2,"")</f>
        <v/>
      </c>
      <c r="AR135" s="43" t="str">
        <f>IF($J$31="x",$V$5,"")</f>
        <v/>
      </c>
      <c r="AS135" s="49"/>
    </row>
    <row r="136" spans="42:47" ht="16" thickBot="1">
      <c r="AQ136" s="58" t="str">
        <f>IF($J$31="x",$U$2,"")</f>
        <v/>
      </c>
      <c r="AR136" s="44" t="str">
        <f>IF($J$31="x",$U$5,"")</f>
        <v/>
      </c>
      <c r="AS136" s="50"/>
    </row>
    <row r="137" spans="42:47" ht="15">
      <c r="AR137" s="55" t="str">
        <f>IF($H$32="x",$V$2,"")</f>
        <v/>
      </c>
      <c r="AS137" s="42" t="str">
        <f>IF($H$32="x",$V$3,"")</f>
        <v/>
      </c>
      <c r="AT137" s="48">
        <v>22</v>
      </c>
    </row>
    <row r="138" spans="42:47" ht="15">
      <c r="AR138" s="56" t="str">
        <f>IF($H$32="x",$U$2,"")</f>
        <v/>
      </c>
      <c r="AS138" s="43" t="str">
        <f>IF($H$32="x",$U$3,"")</f>
        <v/>
      </c>
      <c r="AT138" s="49"/>
    </row>
    <row r="139" spans="42:47" ht="15">
      <c r="AR139" s="56" t="str">
        <f>IF($I$32="x",$V$2,"")</f>
        <v/>
      </c>
      <c r="AS139" s="43" t="str">
        <f>IF($I$32="x",$V$4,"")</f>
        <v/>
      </c>
      <c r="AT139" s="49"/>
    </row>
    <row r="140" spans="42:47" ht="15">
      <c r="AR140" s="56" t="str">
        <f>IF($I$32="x",$U$2,"")</f>
        <v/>
      </c>
      <c r="AS140" s="43" t="str">
        <f>IF($I$32="x",$U$4,"")</f>
        <v/>
      </c>
      <c r="AT140" s="49"/>
    </row>
    <row r="141" spans="42:47" ht="15">
      <c r="AR141" s="56" t="str">
        <f>IF($J$32="x",$V$2,"")</f>
        <v/>
      </c>
      <c r="AS141" s="43" t="str">
        <f>IF($J$32="x",$V$5,"")</f>
        <v/>
      </c>
      <c r="AT141" s="49"/>
    </row>
    <row r="142" spans="42:47" ht="16" thickBot="1">
      <c r="AR142" s="58" t="str">
        <f>IF($J$32="x",$U$2,"")</f>
        <v/>
      </c>
      <c r="AS142" s="44" t="str">
        <f>IF($J$32="x",$U$5,"")</f>
        <v/>
      </c>
      <c r="AT142" s="50"/>
    </row>
    <row r="143" spans="42:47" ht="15">
      <c r="AS143" s="55" t="str">
        <f>IF($H$33="x",$V$2,"")</f>
        <v/>
      </c>
      <c r="AT143" s="42" t="str">
        <f>IF($H$33="x",$V$3,"")</f>
        <v/>
      </c>
      <c r="AU143" s="48">
        <v>23</v>
      </c>
    </row>
    <row r="144" spans="42:47" ht="15">
      <c r="AS144" s="56" t="str">
        <f>IF($H$33="x",$U$2,"")</f>
        <v/>
      </c>
      <c r="AT144" s="43" t="str">
        <f>IF($H$33="x",$U$3,"")</f>
        <v/>
      </c>
      <c r="AU144" s="49"/>
    </row>
    <row r="145" spans="45:49" ht="15">
      <c r="AS145" s="56" t="str">
        <f>IF($I$33="x",$V$2,"")</f>
        <v/>
      </c>
      <c r="AT145" s="43" t="str">
        <f>IF($I$33="x",$V$4,"")</f>
        <v/>
      </c>
      <c r="AU145" s="49"/>
    </row>
    <row r="146" spans="45:49" ht="15">
      <c r="AS146" s="56" t="str">
        <f>IF($I$33="x",$U$2,"")</f>
        <v/>
      </c>
      <c r="AT146" s="43" t="str">
        <f>IF($I$33="x",$U$4,"")</f>
        <v/>
      </c>
      <c r="AU146" s="49"/>
    </row>
    <row r="147" spans="45:49" ht="15">
      <c r="AS147" s="56" t="str">
        <f>IF($J$33="x",$V$2,"")</f>
        <v/>
      </c>
      <c r="AT147" s="43" t="str">
        <f>IF($J$33="x",$V$5,"")</f>
        <v/>
      </c>
      <c r="AU147" s="49"/>
    </row>
    <row r="148" spans="45:49" ht="16" thickBot="1">
      <c r="AS148" s="58" t="str">
        <f>IF($J$33="x",$U$2,"")</f>
        <v/>
      </c>
      <c r="AT148" s="44" t="str">
        <f>IF($J$33="x",$U$5,"")</f>
        <v/>
      </c>
      <c r="AU148" s="50"/>
    </row>
    <row r="149" spans="45:49" ht="15">
      <c r="AT149" s="55" t="str">
        <f>IF($H$34="x",$V$2,"")</f>
        <v/>
      </c>
      <c r="AU149" s="42" t="str">
        <f>IF($H$34="x",$V$3,"")</f>
        <v/>
      </c>
      <c r="AV149" s="48">
        <v>24</v>
      </c>
    </row>
    <row r="150" spans="45:49" ht="15">
      <c r="AT150" s="56" t="str">
        <f>IF($H$34="x",$U$2,"")</f>
        <v/>
      </c>
      <c r="AU150" s="43" t="str">
        <f>IF($H$34="x",$U$3,"")</f>
        <v/>
      </c>
      <c r="AV150" s="49"/>
    </row>
    <row r="151" spans="45:49" ht="15">
      <c r="AT151" s="56" t="str">
        <f>IF($I$34="x",$V$2,"")</f>
        <v/>
      </c>
      <c r="AU151" s="43" t="str">
        <f>IF($I$34="x",$V$4,"")</f>
        <v/>
      </c>
      <c r="AV151" s="49"/>
    </row>
    <row r="152" spans="45:49" ht="15">
      <c r="AT152" s="56" t="str">
        <f>IF($I$34="x",$U$2,"")</f>
        <v/>
      </c>
      <c r="AU152" s="43" t="str">
        <f>IF($I$34="x",$U$4,"")</f>
        <v/>
      </c>
      <c r="AV152" s="49"/>
    </row>
    <row r="153" spans="45:49" ht="15">
      <c r="AT153" s="56" t="str">
        <f>IF($J$34="x",$V$2,"")</f>
        <v/>
      </c>
      <c r="AU153" s="43" t="str">
        <f>IF($J$34="x",$V$5,"")</f>
        <v/>
      </c>
      <c r="AV153" s="49"/>
    </row>
    <row r="154" spans="45:49" ht="16" thickBot="1">
      <c r="AT154" s="58" t="str">
        <f>IF($J$34="x",$U$2,"")</f>
        <v/>
      </c>
      <c r="AU154" s="44" t="str">
        <f>IF($J$34="x",$U$5,"")</f>
        <v/>
      </c>
      <c r="AV154" s="50"/>
    </row>
    <row r="155" spans="45:49" ht="15">
      <c r="AU155" s="55" t="str">
        <f>IF($H$35="x",$V$2,"")</f>
        <v/>
      </c>
      <c r="AV155" s="42" t="str">
        <f>IF($H$35="x",$V$3,"")</f>
        <v/>
      </c>
      <c r="AW155" s="48">
        <v>25</v>
      </c>
    </row>
    <row r="156" spans="45:49" ht="15">
      <c r="AU156" s="56" t="str">
        <f>IF($H$35="x",$U$2,"")</f>
        <v/>
      </c>
      <c r="AV156" s="43" t="str">
        <f>IF($H$35="x",$U$3,"")</f>
        <v/>
      </c>
      <c r="AW156" s="49"/>
    </row>
    <row r="157" spans="45:49" ht="15">
      <c r="AU157" s="56" t="str">
        <f>IF($I$35="x",$V$2,"")</f>
        <v/>
      </c>
      <c r="AV157" s="43" t="str">
        <f>IF($I$35="x",$V$4,"")</f>
        <v/>
      </c>
      <c r="AW157" s="49"/>
    </row>
    <row r="158" spans="45:49" ht="15">
      <c r="AU158" s="56" t="str">
        <f>IF($I$35="x",$U$2,"")</f>
        <v/>
      </c>
      <c r="AV158" s="43" t="str">
        <f>IF($I$35="x",$U$4,"")</f>
        <v/>
      </c>
      <c r="AW158" s="49"/>
    </row>
    <row r="159" spans="45:49" ht="15">
      <c r="AU159" s="56" t="str">
        <f>IF($J$35="x",$V$2,"")</f>
        <v/>
      </c>
      <c r="AV159" s="43" t="str">
        <f>IF($J$35="x",$V$5,"")</f>
        <v/>
      </c>
      <c r="AW159" s="49"/>
    </row>
    <row r="160" spans="45:49" ht="16" thickBot="1">
      <c r="AU160" s="58" t="str">
        <f>IF($J$35="x",$U$2,"")</f>
        <v/>
      </c>
      <c r="AV160" s="44" t="str">
        <f>IF($J$35="x",$U$5,"")</f>
        <v/>
      </c>
      <c r="AW160" s="50"/>
    </row>
    <row r="161" spans="48:52" ht="15">
      <c r="AV161" s="55" t="str">
        <f>IF($H$36="x",$V$2,"")</f>
        <v/>
      </c>
      <c r="AW161" s="42" t="str">
        <f>IF($H$36="x",$V$3,"")</f>
        <v/>
      </c>
      <c r="AX161" s="48">
        <v>26</v>
      </c>
    </row>
    <row r="162" spans="48:52" ht="15">
      <c r="AV162" s="56" t="str">
        <f>IF($H$36="x",$U$2,"")</f>
        <v/>
      </c>
      <c r="AW162" s="43" t="str">
        <f>IF($H$36="x",$U$3,"")</f>
        <v/>
      </c>
      <c r="AX162" s="49"/>
    </row>
    <row r="163" spans="48:52" ht="15">
      <c r="AV163" s="56" t="str">
        <f>IF($I$36="x",$V$2,"")</f>
        <v/>
      </c>
      <c r="AW163" s="43" t="str">
        <f>IF($I$36="x",$V$4,"")</f>
        <v/>
      </c>
      <c r="AX163" s="49"/>
    </row>
    <row r="164" spans="48:52" ht="15">
      <c r="AV164" s="56" t="str">
        <f>IF($I$36="x",$U$2,"")</f>
        <v/>
      </c>
      <c r="AW164" s="43" t="str">
        <f>IF($I$36="x",$U$4,"")</f>
        <v/>
      </c>
      <c r="AX164" s="49"/>
    </row>
    <row r="165" spans="48:52" ht="15">
      <c r="AV165" s="56" t="str">
        <f>IF($J$36="x",$V$2,"")</f>
        <v/>
      </c>
      <c r="AW165" s="43" t="str">
        <f>IF($J$36="x",$V$5,"")</f>
        <v/>
      </c>
      <c r="AX165" s="49"/>
    </row>
    <row r="166" spans="48:52" ht="16" thickBot="1">
      <c r="AV166" s="58" t="str">
        <f>IF($J$36="x",$U$2,"")</f>
        <v/>
      </c>
      <c r="AW166" s="44" t="str">
        <f>IF($J$36="x",$U$5,"")</f>
        <v/>
      </c>
      <c r="AX166" s="50"/>
    </row>
    <row r="167" spans="48:52" ht="15">
      <c r="AW167" s="55" t="str">
        <f>IF($H$37="x",$V$2,"")</f>
        <v/>
      </c>
      <c r="AX167" s="42" t="str">
        <f>IF($H$37="x",$V$3,"")</f>
        <v/>
      </c>
      <c r="AY167" s="48">
        <v>27</v>
      </c>
    </row>
    <row r="168" spans="48:52" ht="15">
      <c r="AW168" s="56" t="str">
        <f>IF($H$37="x",$U$2,"")</f>
        <v/>
      </c>
      <c r="AX168" s="43" t="str">
        <f>IF($H$37="x",$U$3,"")</f>
        <v/>
      </c>
      <c r="AY168" s="49"/>
    </row>
    <row r="169" spans="48:52" ht="15">
      <c r="AW169" s="56" t="str">
        <f>IF($I$37="x",$V$2,"")</f>
        <v/>
      </c>
      <c r="AX169" s="43" t="str">
        <f>IF($I$37="x",$V$4,"")</f>
        <v/>
      </c>
      <c r="AY169" s="49"/>
    </row>
    <row r="170" spans="48:52" ht="15">
      <c r="AW170" s="56" t="str">
        <f>IF($I$37="x",$U$2,"")</f>
        <v/>
      </c>
      <c r="AX170" s="43" t="str">
        <f>IF($I$37="x",$U$4,"")</f>
        <v/>
      </c>
      <c r="AY170" s="49"/>
    </row>
    <row r="171" spans="48:52" ht="15">
      <c r="AW171" s="56" t="str">
        <f>IF($J$37="x",$V$2,"")</f>
        <v/>
      </c>
      <c r="AX171" s="43" t="str">
        <f>IF($J$37="x",$V$5,"")</f>
        <v/>
      </c>
      <c r="AY171" s="49"/>
    </row>
    <row r="172" spans="48:52" ht="16" thickBot="1">
      <c r="AW172" s="58" t="str">
        <f>IF($J$37="x",$U$2,"")</f>
        <v/>
      </c>
      <c r="AX172" s="44" t="str">
        <f>IF($J$37="x",$U$5,"")</f>
        <v/>
      </c>
      <c r="AY172" s="50"/>
    </row>
    <row r="173" spans="48:52" ht="15">
      <c r="AX173" s="55" t="str">
        <f>IF($H$38="x",$V$2,"")</f>
        <v/>
      </c>
      <c r="AY173" s="42" t="str">
        <f>IF($H$38="x",$V$3,"")</f>
        <v/>
      </c>
      <c r="AZ173" s="48">
        <v>28</v>
      </c>
    </row>
    <row r="174" spans="48:52" ht="15">
      <c r="AX174" s="56" t="str">
        <f>IF($H$38="x",$U$2,"")</f>
        <v/>
      </c>
      <c r="AY174" s="43" t="str">
        <f>IF($H$38="x",$U$3,"")</f>
        <v/>
      </c>
      <c r="AZ174" s="49"/>
    </row>
    <row r="175" spans="48:52" ht="15">
      <c r="AX175" s="56" t="str">
        <f>IF($I$38="x",$V$2,"")</f>
        <v/>
      </c>
      <c r="AY175" s="43" t="str">
        <f>IF($I$38="x",$V$4,"")</f>
        <v/>
      </c>
      <c r="AZ175" s="49"/>
    </row>
    <row r="176" spans="48:52" ht="15">
      <c r="AX176" s="56" t="str">
        <f>IF($I$38="x",$U$2,"")</f>
        <v/>
      </c>
      <c r="AY176" s="43" t="str">
        <f>IF($I$38="x",$U$4,"")</f>
        <v/>
      </c>
      <c r="AZ176" s="49"/>
    </row>
    <row r="177" spans="50:54" ht="15">
      <c r="AX177" s="56" t="str">
        <f>IF($J$38="x",$V$2,"")</f>
        <v/>
      </c>
      <c r="AY177" s="43" t="str">
        <f>IF($J$38="x",$V$5,"")</f>
        <v/>
      </c>
      <c r="AZ177" s="49"/>
    </row>
    <row r="178" spans="50:54" ht="16" thickBot="1">
      <c r="AX178" s="58" t="str">
        <f>IF($J$38="x",$U$2,"")</f>
        <v/>
      </c>
      <c r="AY178" s="44" t="str">
        <f>IF($J$38="x",$U$5,"")</f>
        <v/>
      </c>
      <c r="AZ178" s="50"/>
    </row>
    <row r="179" spans="50:54" ht="15">
      <c r="AY179" s="55" t="str">
        <f>IF($H$39="x",$V$2,"")</f>
        <v/>
      </c>
      <c r="AZ179" s="42" t="str">
        <f>IF($H$39="x",$V$3,"")</f>
        <v/>
      </c>
      <c r="BA179" s="48">
        <v>29</v>
      </c>
    </row>
    <row r="180" spans="50:54" ht="15">
      <c r="AY180" s="56" t="str">
        <f>IF($H$39="x",$U$2,"")</f>
        <v/>
      </c>
      <c r="AZ180" s="43" t="str">
        <f>IF($H$39="x",$U$3,"")</f>
        <v/>
      </c>
      <c r="BA180" s="49"/>
    </row>
    <row r="181" spans="50:54" ht="15">
      <c r="AY181" s="56" t="str">
        <f>IF($I$39="x",$V$2,"")</f>
        <v/>
      </c>
      <c r="AZ181" s="43" t="str">
        <f>IF($I$39="x",$V$4,"")</f>
        <v/>
      </c>
      <c r="BA181" s="49"/>
    </row>
    <row r="182" spans="50:54" ht="15">
      <c r="AY182" s="56" t="str">
        <f>IF($I$39="x",$U$2,"")</f>
        <v/>
      </c>
      <c r="AZ182" s="43" t="str">
        <f>IF($I$39="x",$U$4,"")</f>
        <v/>
      </c>
      <c r="BA182" s="49"/>
    </row>
    <row r="183" spans="50:54" ht="15">
      <c r="AY183" s="56" t="str">
        <f>IF($J$39="x",$V$2,"")</f>
        <v/>
      </c>
      <c r="AZ183" s="43" t="str">
        <f>IF($J$39="x",$V$5,"")</f>
        <v/>
      </c>
      <c r="BA183" s="49"/>
    </row>
    <row r="184" spans="50:54" ht="16" thickBot="1">
      <c r="AY184" s="58" t="str">
        <f>IF($J$39="x",$U$2,"")</f>
        <v/>
      </c>
      <c r="AZ184" s="44" t="str">
        <f>IF($J$39="x",$U$5,"")</f>
        <v/>
      </c>
      <c r="BA184" s="50"/>
    </row>
    <row r="185" spans="50:54" ht="15">
      <c r="AZ185" s="55" t="str">
        <f>IF($H$40="x",$V$2,"")</f>
        <v/>
      </c>
      <c r="BA185" s="42" t="str">
        <f>IF($H$40="x",$V$3,"")</f>
        <v/>
      </c>
      <c r="BB185" s="48">
        <v>30</v>
      </c>
    </row>
    <row r="186" spans="50:54" ht="15">
      <c r="AZ186" s="56" t="str">
        <f>IF($H$40="x",$U$2,"")</f>
        <v/>
      </c>
      <c r="BA186" s="43" t="str">
        <f>IF($H$40="x",$U$3,"")</f>
        <v/>
      </c>
      <c r="BB186" s="49"/>
    </row>
    <row r="187" spans="50:54" ht="15">
      <c r="AZ187" s="56" t="str">
        <f>IF($I$40="x",$V$2,"")</f>
        <v/>
      </c>
      <c r="BA187" s="43" t="str">
        <f>IF($I$40="x",$V$4,"")</f>
        <v/>
      </c>
      <c r="BB187" s="49"/>
    </row>
    <row r="188" spans="50:54" ht="15">
      <c r="AZ188" s="56" t="str">
        <f>IF($I$40="x",$U$2,"")</f>
        <v/>
      </c>
      <c r="BA188" s="43" t="str">
        <f>IF($I$40="x",$U$4,"")</f>
        <v/>
      </c>
      <c r="BB188" s="49"/>
    </row>
    <row r="189" spans="50:54" ht="15">
      <c r="AZ189" s="56" t="str">
        <f>IF($J$40="x",$V$2,"")</f>
        <v/>
      </c>
      <c r="BA189" s="43" t="str">
        <f>IF($J$40="x",$V$5,"")</f>
        <v/>
      </c>
      <c r="BB189" s="49"/>
    </row>
    <row r="190" spans="50:54" ht="16"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11</vt:i4>
      </vt:variant>
    </vt:vector>
  </HeadingPairs>
  <TitlesOfParts>
    <vt:vector size="11"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Karl Jindrak</cp:lastModifiedBy>
  <cp:lastPrinted>2018-02-07T13:00:03Z</cp:lastPrinted>
  <dcterms:created xsi:type="dcterms:W3CDTF">2006-06-28T15:36:35Z</dcterms:created>
  <dcterms:modified xsi:type="dcterms:W3CDTF">2018-02-07T13:00:49Z</dcterms:modified>
</cp:coreProperties>
</file>