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231"/>
  <workbookPr showInkAnnotation="0" checkCompatibility="1" autoCompressPictures="0"/>
  <mc:AlternateContent xmlns:mc="http://schemas.openxmlformats.org/markup-compatibility/2006">
    <mc:Choice Requires="x15">
      <x15ac:absPath xmlns:x15ac="http://schemas.microsoft.com/office/spreadsheetml/2010/11/ac" url="C:\Users\dmess\Desktop\SWEDEN_2020\"/>
    </mc:Choice>
  </mc:AlternateContent>
  <xr:revisionPtr revIDLastSave="0" documentId="13_ncr:1_{A6E0E174-B97E-4561-A77F-F306DB9D6CC4}" xr6:coauthVersionLast="45" xr6:coauthVersionMax="45" xr10:uidLastSave="{00000000-0000-0000-0000-000000000000}"/>
  <workbookProtection workbookAlgorithmName="SHA-512" workbookHashValue="TU1ldrug19mT4YB9+5LMNXEeMNcHMjgYyKdA/yimlJLMSQgXl7w2NQ7POPrh36sVCcP3gTM6VU8gzomW+NOrMA==" workbookSaltValue="X2dud7KVfQPYx/frABPJJQ==" workbookSpinCount="100000" lockStructure="1"/>
  <bookViews>
    <workbookView xWindow="-120" yWindow="-120" windowWidth="29040" windowHeight="15840" tabRatio="706" firstSheet="4" activeTab="4" xr2:uid="{00000000-000D-0000-FFFF-FFFF00000000}"/>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Events">'PLEASE FILL IN HERE FIRST!!!'!$Q$7:$Q$17</definedName>
    <definedName name="hours">OFFSET(Listes!$J$1,1,,COUNTA(Listes!$J:$J)-1)</definedName>
    <definedName name="Men´s_Singles__MS">'PLEASE FILL IN HERE FIRST!!!'!$Q$7:$Q$17</definedName>
    <definedName name="nb_tables">Listes!$A$2:$A$101</definedName>
    <definedName name="Participants">Accommodation!$T$12:$T$41</definedName>
    <definedName name="_xlnm.Print_Area" localSheetId="4">Accommodation!$A$1:$Q$51</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Prospectus!$A$1:$J$196</definedName>
    <definedName name="_xlnm.Print_Area" localSheetId="5">Travel!$A$1:$N$51</definedName>
    <definedName name="_xlnm.Print_Titles" localSheetId="2">Prospectus!$1:$7</definedName>
    <definedName name="Sports_Floor">Listes!$E$2:$E$23</definedName>
    <definedName name="Tables">Listes!$C$2:$C$140</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Q11" i="14" l="1"/>
  <c r="A1" i="14"/>
  <c r="A4" i="14"/>
  <c r="B39" i="11"/>
  <c r="O12" i="17"/>
  <c r="B47" i="11"/>
  <c r="J7" i="17"/>
  <c r="J3" i="17"/>
  <c r="J2" i="17"/>
  <c r="J14" i="17"/>
  <c r="J13" i="17"/>
  <c r="J12" i="17"/>
  <c r="J11" i="17"/>
  <c r="J10" i="17"/>
  <c r="J9" i="17"/>
  <c r="J8" i="17"/>
  <c r="J6" i="17"/>
  <c r="J5" i="17"/>
  <c r="J4" i="17"/>
  <c r="P7" i="17"/>
  <c r="O7" i="17"/>
  <c r="A63" i="11"/>
  <c r="G49" i="7"/>
  <c r="G48" i="7"/>
  <c r="A65" i="11"/>
  <c r="E50" i="7"/>
  <c r="I93" i="7"/>
  <c r="P4" i="17"/>
  <c r="O4" i="17"/>
  <c r="O2" i="17"/>
  <c r="I79" i="7"/>
  <c r="A1" i="4"/>
  <c r="O13" i="14"/>
  <c r="L11" i="4"/>
  <c r="H11" i="4"/>
  <c r="O3" i="17"/>
  <c r="P3" i="17"/>
  <c r="O5" i="17"/>
  <c r="P5" i="17"/>
  <c r="O6" i="17"/>
  <c r="P6" i="17"/>
  <c r="O8" i="17"/>
  <c r="P8" i="17"/>
  <c r="O9" i="17"/>
  <c r="P9" i="17"/>
  <c r="O10" i="17"/>
  <c r="P10" i="17"/>
  <c r="O11" i="17"/>
  <c r="P11" i="17"/>
  <c r="P2" i="17"/>
  <c r="P12" i="17"/>
  <c r="O13" i="17"/>
  <c r="P13" i="17"/>
  <c r="O14" i="17"/>
  <c r="P14" i="17"/>
  <c r="K5" i="17" a="1"/>
  <c r="K5" i="17"/>
  <c r="K6" i="17" a="1"/>
  <c r="K6" i="17"/>
  <c r="K7" i="17" a="1"/>
  <c r="K7" i="17"/>
  <c r="K8" i="17" a="1"/>
  <c r="K8" i="17"/>
  <c r="K4" i="17" a="1"/>
  <c r="K4" i="17"/>
  <c r="K10" i="17" a="1"/>
  <c r="K10" i="17"/>
  <c r="D5" i="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P12" i="14"/>
  <c r="N12" i="14"/>
  <c r="O12" i="14"/>
  <c r="Q12" i="14"/>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B21" i="11"/>
  <c r="B19" i="11"/>
  <c r="B17" i="11"/>
  <c r="A53" i="11"/>
  <c r="K2" i="17" a="1"/>
  <c r="K2" i="17"/>
  <c r="A59" i="11"/>
  <c r="A57" i="11"/>
  <c r="A55" i="11"/>
  <c r="K43" i="17"/>
  <c r="K42" i="17"/>
  <c r="K41" i="17"/>
  <c r="K40" i="17"/>
  <c r="K39" i="17"/>
  <c r="K38" i="17"/>
  <c r="K37" i="17"/>
  <c r="K36" i="17"/>
  <c r="K35" i="17"/>
  <c r="K34" i="17"/>
  <c r="K33" i="17" a="1"/>
  <c r="K33" i="17"/>
  <c r="K32" i="17" a="1"/>
  <c r="K32" i="17"/>
  <c r="K31" i="17" a="1"/>
  <c r="K31" i="17"/>
  <c r="K30" i="17" a="1"/>
  <c r="K30" i="17"/>
  <c r="K29" i="17" a="1"/>
  <c r="K29" i="17"/>
  <c r="K28" i="17" a="1"/>
  <c r="K28" i="17"/>
  <c r="K27" i="17" a="1"/>
  <c r="K27" i="17"/>
  <c r="K26" i="17" a="1"/>
  <c r="K26" i="17"/>
  <c r="K25" i="17" a="1"/>
  <c r="K25" i="17"/>
  <c r="K24" i="17" a="1"/>
  <c r="K24" i="17"/>
  <c r="K23" i="17" a="1"/>
  <c r="K23" i="17"/>
  <c r="K22" i="17" a="1"/>
  <c r="K22" i="17"/>
  <c r="K21" i="17" a="1"/>
  <c r="K21" i="17"/>
  <c r="K20" i="17" a="1"/>
  <c r="K20" i="17"/>
  <c r="K19" i="17" a="1"/>
  <c r="K19" i="17"/>
  <c r="K18" i="17" a="1"/>
  <c r="K18" i="17"/>
  <c r="K17" i="17" a="1"/>
  <c r="K17" i="17"/>
  <c r="K16" i="17" a="1"/>
  <c r="K16" i="17"/>
  <c r="K15" i="17" a="1"/>
  <c r="K15" i="17"/>
  <c r="K14" i="17" a="1"/>
  <c r="K14" i="17"/>
  <c r="K13" i="17" a="1"/>
  <c r="K13" i="17"/>
  <c r="K12" i="17" a="1"/>
  <c r="K12" i="17"/>
  <c r="K11" i="17" a="1"/>
  <c r="K11" i="17"/>
  <c r="K9" i="17" a="1"/>
  <c r="K9" i="17"/>
  <c r="K3" i="17" a="1"/>
  <c r="K3" i="17"/>
  <c r="C7" i="4"/>
  <c r="A4" i="4"/>
  <c r="A2"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B51" i="14"/>
  <c r="F42" i="1"/>
  <c r="L13" i="4"/>
  <c r="L14" i="4"/>
  <c r="L15" i="4"/>
  <c r="L16" i="4"/>
  <c r="L17" i="4"/>
  <c r="L18" i="4"/>
  <c r="L19" i="4"/>
  <c r="L20" i="4"/>
  <c r="L21" i="4"/>
  <c r="L22" i="4"/>
  <c r="L23" i="4"/>
  <c r="L24" i="4"/>
  <c r="L25" i="4"/>
  <c r="L26" i="4"/>
  <c r="L27" i="4"/>
  <c r="L28" i="4"/>
  <c r="L29" i="4"/>
  <c r="L30" i="4"/>
  <c r="L31" i="4"/>
  <c r="L32" i="4"/>
  <c r="L33" i="4"/>
  <c r="L34" i="4"/>
  <c r="L35" i="4"/>
  <c r="L36" i="4"/>
  <c r="L37" i="4"/>
  <c r="L38" i="4"/>
  <c r="L39" i="4"/>
  <c r="L40" i="4"/>
  <c r="L41"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J80" i="7"/>
  <c r="J79" i="7"/>
  <c r="L12" i="4"/>
  <c r="H12" i="4"/>
  <c r="B29" i="11"/>
  <c r="C48" i="5"/>
  <c r="B27" i="11"/>
  <c r="C50" i="14"/>
  <c r="B25" i="11"/>
  <c r="B23" i="11"/>
  <c r="A49" i="14"/>
  <c r="B33" i="11"/>
  <c r="F48" i="14"/>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92" i="7"/>
  <c r="B35" i="11"/>
  <c r="H48" i="4"/>
  <c r="A3" i="7"/>
  <c r="A3" i="1"/>
  <c r="A4" i="1"/>
  <c r="B42" i="1"/>
  <c r="A3" i="4"/>
  <c r="A50" i="4"/>
  <c r="C50"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A47" i="5"/>
  <c r="C47"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B5" i="14"/>
  <c r="B5" i="4"/>
  <c r="B31" i="11"/>
  <c r="H40" i="1"/>
  <c r="Q10" i="5"/>
  <c r="Q11" i="5"/>
  <c r="Q41" i="5"/>
  <c r="H141" i="7"/>
  <c r="H19" i="1"/>
  <c r="U7" i="5"/>
  <c r="S11" i="5"/>
  <c r="B49" i="11"/>
  <c r="P10" i="5"/>
  <c r="W6" i="5"/>
  <c r="D22" i="1"/>
  <c r="H4" i="5"/>
  <c r="F5" i="1"/>
  <c r="F4" i="5"/>
  <c r="D5" i="1"/>
  <c r="G132" i="7"/>
  <c r="O42" i="14"/>
  <c r="I5" i="4"/>
  <c r="O5" i="14"/>
  <c r="L5" i="4"/>
  <c r="P42" i="14"/>
  <c r="P41" i="5"/>
  <c r="O41" i="5"/>
  <c r="Q42" i="14"/>
  <c r="U3" i="5"/>
  <c r="O10" i="5"/>
  <c r="F50" i="4"/>
  <c r="E48" i="7"/>
  <c r="E49" i="7"/>
  <c r="E51" i="7"/>
  <c r="F45" i="5"/>
  <c r="G50" i="7"/>
  <c r="O42" i="5"/>
  <c r="I80" i="7"/>
  <c r="V3" i="5"/>
  <c r="U9" i="5"/>
  <c r="U10" i="5"/>
  <c r="H20" i="1"/>
  <c r="U8" i="5"/>
  <c r="O43"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100-000001000000}">
      <text>
        <r>
          <rPr>
            <b/>
            <sz val="9"/>
            <color rgb="FF000000"/>
            <rFont val="Arial"/>
            <family val="2"/>
            <charset val="238"/>
          </rPr>
          <t xml:space="preserve">PLEASE USE THE DROP DOWN MENU!
</t>
        </r>
        <r>
          <rPr>
            <sz val="9"/>
            <color rgb="FF000000"/>
            <rFont val="Arial"/>
            <family val="2"/>
            <charset val="238"/>
          </rPr>
          <t xml:space="preserve">
</t>
        </r>
      </text>
    </comment>
    <comment ref="B5" authorId="0" shapeId="0" xr:uid="{00000000-0006-0000-0100-000002000000}">
      <text>
        <r>
          <rPr>
            <b/>
            <sz val="9"/>
            <color rgb="FF000000"/>
            <rFont val="Arial"/>
            <family val="2"/>
            <charset val="238"/>
          </rPr>
          <t xml:space="preserve">PLEASE USE THE DROP DOWN MENU!
</t>
        </r>
        <r>
          <rPr>
            <sz val="9"/>
            <color rgb="FF000000"/>
            <rFont val="Arial"/>
            <family val="2"/>
            <charset val="238"/>
          </rPr>
          <t xml:space="preserve">
</t>
        </r>
      </text>
    </comment>
    <comment ref="B7" authorId="0" shapeId="0" xr:uid="{00000000-0006-0000-0100-000003000000}">
      <text>
        <r>
          <rPr>
            <b/>
            <sz val="9"/>
            <color rgb="FF000000"/>
            <rFont val="Arial"/>
            <family val="2"/>
            <charset val="238"/>
          </rPr>
          <t>PLEASE USE THE DROP DOWN MENU!</t>
        </r>
        <r>
          <rPr>
            <sz val="9"/>
            <color rgb="FF000000"/>
            <rFont val="Arial"/>
            <family val="2"/>
            <charset val="238"/>
          </rPr>
          <t xml:space="preserve">
</t>
        </r>
      </text>
    </comment>
    <comment ref="B43" authorId="0" shapeId="0" xr:uid="{00000000-0006-0000-0100-000004000000}">
      <text>
        <r>
          <rPr>
            <b/>
            <sz val="9"/>
            <color rgb="FF000000"/>
            <rFont val="Arial"/>
            <family val="2"/>
            <charset val="238"/>
          </rPr>
          <t>PLEASE USE THE DROP DOWN MENU!</t>
        </r>
        <r>
          <rPr>
            <sz val="9"/>
            <color rgb="FF000000"/>
            <rFont val="Arial"/>
            <family val="2"/>
            <charset val="238"/>
          </rPr>
          <t xml:space="preserve">
</t>
        </r>
      </text>
    </comment>
    <comment ref="B49" authorId="0" shapeId="0" xr:uid="{00000000-0006-0000-0100-000005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shapeId="0" xr:uid="{00000000-0006-0000-0100-000006000000}">
      <text>
        <r>
          <rPr>
            <b/>
            <sz val="9"/>
            <color indexed="81"/>
            <rFont val="Arial"/>
            <family val="2"/>
            <charset val="238"/>
          </rPr>
          <t>PLEASE USE THE DROP DOWN MENU!</t>
        </r>
        <r>
          <rPr>
            <sz val="9"/>
            <color indexed="81"/>
            <rFont val="Arial"/>
            <family val="2"/>
            <charset val="238"/>
          </rPr>
          <t xml:space="preserve">
</t>
        </r>
      </text>
    </comment>
    <comment ref="B59" authorId="0" shapeId="0" xr:uid="{00000000-0006-0000-0100-000007000000}">
      <text>
        <r>
          <rPr>
            <b/>
            <sz val="9"/>
            <color indexed="81"/>
            <rFont val="Arial"/>
            <family val="2"/>
            <charset val="238"/>
          </rPr>
          <t>PLEASE USE THE DROP DOWN MENU!</t>
        </r>
        <r>
          <rPr>
            <sz val="9"/>
            <color indexed="81"/>
            <rFont val="Arial"/>
            <family val="2"/>
            <charset val="238"/>
          </rPr>
          <t xml:space="preserve">
</t>
        </r>
      </text>
    </comment>
    <comment ref="B61" authorId="0" shapeId="0" xr:uid="{00000000-0006-0000-0100-000008000000}">
      <text>
        <r>
          <rPr>
            <b/>
            <sz val="9"/>
            <color indexed="81"/>
            <rFont val="Arial"/>
            <family val="2"/>
            <charset val="238"/>
          </rPr>
          <t>PLEASE USE THE DROP DOWN MENU!</t>
        </r>
        <r>
          <rPr>
            <sz val="9"/>
            <color indexed="81"/>
            <rFont val="Arial"/>
            <family val="2"/>
            <charset val="238"/>
          </rPr>
          <t xml:space="preserve">
</t>
        </r>
      </text>
    </comment>
    <comment ref="B63" authorId="0" shapeId="0" xr:uid="{00000000-0006-0000-0100-000009000000}">
      <text>
        <r>
          <rPr>
            <b/>
            <sz val="9"/>
            <color indexed="81"/>
            <rFont val="Arial"/>
            <family val="2"/>
            <charset val="238"/>
          </rPr>
          <t>PLEASE USE THE DROP DOWN MENU!</t>
        </r>
        <r>
          <rPr>
            <sz val="9"/>
            <color indexed="81"/>
            <rFont val="Arial"/>
            <family val="2"/>
            <charset val="238"/>
          </rPr>
          <t xml:space="preserve">
</t>
        </r>
      </text>
    </comment>
    <comment ref="B65" authorId="0" shapeId="0" xr:uid="{00000000-0006-0000-0100-00000A000000}">
      <text>
        <r>
          <rPr>
            <b/>
            <sz val="9"/>
            <color indexed="81"/>
            <rFont val="Arial"/>
            <family val="2"/>
            <charset val="238"/>
          </rPr>
          <t>PLEASE USE THE DROP DOWN MENU!</t>
        </r>
        <r>
          <rPr>
            <sz val="9"/>
            <color indexed="81"/>
            <rFont val="Arial"/>
            <family val="2"/>
            <charset val="238"/>
          </rPr>
          <t xml:space="preserve">
</t>
        </r>
      </text>
    </comment>
    <comment ref="A83" authorId="0" shapeId="0" xr:uid="{00000000-0006-0000-01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100-00000C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
    <author xml:space="preserve"> CV</author>
    <author>Christian Veronese</author>
  </authors>
  <commentList>
    <comment ref="E16" authorId="0" shapeId="0" xr:uid="{00000000-0006-0000-0200-000002000000}">
      <text>
        <r>
          <rPr>
            <b/>
            <sz val="8"/>
            <color rgb="FF000000"/>
            <rFont val="Tahoma"/>
            <family val="2"/>
          </rPr>
          <t xml:space="preserve">Enter the name of the Pro Tour Director
</t>
        </r>
        <r>
          <rPr>
            <b/>
            <i/>
            <sz val="8"/>
            <color rgb="FFDD0806"/>
            <rFont val="Tahoma"/>
            <family val="2"/>
          </rPr>
          <t>(This person will be in direct contact with TMS)</t>
        </r>
        <r>
          <rPr>
            <sz val="8"/>
            <color rgb="FF000000"/>
            <rFont val="Tahoma"/>
            <family val="2"/>
          </rPr>
          <t xml:space="preserve">
</t>
        </r>
      </text>
    </comment>
    <comment ref="E36" authorId="1" shapeId="0" xr:uid="{18C6A93F-75D5-9A42-B7F1-D21F85BDF4CE}">
      <text>
        <r>
          <rPr>
            <b/>
            <sz val="8"/>
            <color rgb="FF000000"/>
            <rFont val="Tahoma"/>
            <family val="2"/>
            <charset val="1"/>
          </rPr>
          <t xml:space="preserve">Enter the name and full address of the venue on 3 lines
</t>
        </r>
      </text>
    </comment>
    <comment ref="G57" authorId="0" shapeId="0" xr:uid="{00000000-0006-0000-0200-000004000000}">
      <text>
        <r>
          <rPr>
            <b/>
            <sz val="8"/>
            <color rgb="FF000000"/>
            <rFont val="Tahoma"/>
            <family val="2"/>
          </rPr>
          <t xml:space="preserve">Enter the date with  the format : 
</t>
        </r>
        <r>
          <rPr>
            <b/>
            <sz val="8"/>
            <color rgb="FF0000D4"/>
            <rFont val="Tahoma"/>
            <family val="2"/>
          </rPr>
          <t>DD-MM-YY</t>
        </r>
      </text>
    </comment>
    <comment ref="F58" authorId="0" shapeId="0" xr:uid="{00000000-0006-0000-0200-000005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60" authorId="0" shapeId="0" xr:uid="{004971D3-BB68-024D-B0C5-C8D9C770BE45}">
      <text>
        <r>
          <rPr>
            <b/>
            <sz val="8"/>
            <color rgb="FF000000"/>
            <rFont val="Tahoma"/>
            <family val="2"/>
          </rPr>
          <t xml:space="preserve">Enter the date with  the format : 
</t>
        </r>
        <r>
          <rPr>
            <b/>
            <sz val="8"/>
            <color rgb="FF0000D4"/>
            <rFont val="Tahoma"/>
            <family val="2"/>
          </rPr>
          <t>DD-MM-YY</t>
        </r>
      </text>
    </comment>
    <comment ref="F61" authorId="0" shapeId="0" xr:uid="{DFE9D4D4-A83B-6C40-8ED7-E86D3F027966}">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2" authorId="0" shapeId="0" xr:uid="{49148E96-16EC-FB4B-ADD0-115CE303FC53}">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6" authorId="2" shapeId="0" xr:uid="{00000000-0006-0000-0200-000007000000}">
      <text>
        <r>
          <rPr>
            <b/>
            <sz val="8"/>
            <color rgb="FF000000"/>
            <rFont val="Tahoma"/>
            <family val="2"/>
          </rPr>
          <t xml:space="preserve"> Enter the name with stars, full address, phone, fax and email of the hotel
</t>
        </r>
        <r>
          <rPr>
            <b/>
            <sz val="8"/>
            <color rgb="FF3366FF"/>
            <rFont val="Tahoma"/>
            <family val="2"/>
          </rPr>
          <t>ex: Novotel ***</t>
        </r>
        <r>
          <rPr>
            <sz val="8"/>
            <color rgb="FF000000"/>
            <rFont val="Tahoma"/>
            <family val="2"/>
          </rPr>
          <t xml:space="preserve">
</t>
        </r>
      </text>
    </comment>
    <comment ref="H92" authorId="0" shapeId="0" xr:uid="{71DDA054-0C54-0E47-BCCB-24D920E51F11}">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93" authorId="0" shapeId="0" xr:uid="{E128AEE0-79E8-F946-80F0-71CE656991DA}">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10" authorId="1" shapeId="0" xr:uid="{0EB337FD-17FF-9C49-9323-18A6BD2172D6}">
      <text>
        <r>
          <rPr>
            <b/>
            <sz val="8"/>
            <color rgb="FF000000"/>
            <rFont val="Tahoma"/>
            <family val="2"/>
            <charset val="1"/>
          </rPr>
          <t xml:space="preserve"> Enter the name of the airport
</t>
        </r>
      </text>
    </comment>
    <comment ref="F112" authorId="1" shapeId="0" xr:uid="{4E58384B-3406-CF4E-95CF-91BBB6A48F0F}">
      <text>
        <r>
          <rPr>
            <b/>
            <sz val="8"/>
            <color rgb="FF000000"/>
            <rFont val="Tahoma"/>
            <family val="2"/>
            <charset val="1"/>
          </rPr>
          <t xml:space="preserve"> Enter the name of the railway station
</t>
        </r>
      </text>
    </comment>
    <comment ref="G118" authorId="0" shapeId="0" xr:uid="{00000000-0006-0000-0200-000010000000}">
      <text>
        <r>
          <rPr>
            <b/>
            <sz val="8"/>
            <color indexed="81"/>
            <rFont val="Tahoma"/>
            <family val="2"/>
          </rPr>
          <t>The ROOM CANCELLATION DEADLINE is fixed to one week before the event starts!</t>
        </r>
      </text>
    </comment>
    <comment ref="E127" authorId="3" shapeId="0" xr:uid="{3A040F04-8949-B248-84F0-67334159024E}">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28" authorId="3" shapeId="0" xr:uid="{00000000-0006-0000-0200-000012000000}">
      <text>
        <r>
          <rPr>
            <b/>
            <sz val="9"/>
            <color rgb="FF000000"/>
            <rFont val="Tahoma"/>
            <family val="2"/>
          </rPr>
          <t xml:space="preserve">Enter the date with  the format : </t>
        </r>
        <r>
          <rPr>
            <b/>
            <sz val="9"/>
            <color rgb="FF0000D4"/>
            <rFont val="Tahoma"/>
            <family val="2"/>
          </rPr>
          <t xml:space="preserve">
</t>
        </r>
        <r>
          <rPr>
            <b/>
            <sz val="9"/>
            <color rgb="FF0000D4"/>
            <rFont val="Tahoma"/>
            <family val="2"/>
          </rPr>
          <t>DD-MM-YY</t>
        </r>
        <r>
          <rPr>
            <sz val="9"/>
            <color rgb="FF000000"/>
            <rFont val="Tahoma"/>
            <family val="2"/>
          </rPr>
          <t xml:space="preserve">
</t>
        </r>
      </text>
    </comment>
    <comment ref="F129" authorId="0" shapeId="0" xr:uid="{00000000-0006-0000-0200-000013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35" authorId="0" shapeId="0" xr:uid="{00000000-0006-0000-0200-000014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36" authorId="0" shapeId="0" xr:uid="{00000000-0006-0000-0200-000015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List>
</comments>
</file>

<file path=xl/sharedStrings.xml><?xml version="1.0" encoding="utf-8"?>
<sst xmlns="http://schemas.openxmlformats.org/spreadsheetml/2006/main" count="1101" uniqueCount="671">
  <si>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</si>
  <si>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</si>
  <si>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</si>
  <si>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</si>
  <si>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</si>
  <si>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</si>
  <si>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</si>
  <si>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</si>
  <si>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</si>
  <si>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</si>
  <si>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</si>
  <si>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</si>
  <si>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</si>
  <si>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</si>
  <si>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</si>
  <si>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</si>
  <si>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</si>
  <si>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</si>
  <si>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</si>
  <si>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</si>
  <si>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</si>
  <si>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</si>
  <si>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</si>
  <si>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</si>
  <si>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</si>
  <si>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</si>
  <si>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</si>
  <si>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</si>
  <si>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</si>
  <si>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</si>
  <si>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</si>
  <si>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</si>
  <si>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</si>
  <si>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</si>
  <si>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</si>
  <si>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</si>
  <si>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</si>
  <si>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</si>
  <si>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</si>
  <si>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</si>
  <si>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</si>
  <si>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</si>
  <si>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</si>
  <si>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</si>
  <si>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</si>
  <si>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</si>
  <si>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</si>
  <si>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</si>
  <si>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</si>
  <si>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</si>
  <si>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</si>
  <si>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</si>
  <si>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</si>
  <si>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</si>
  <si>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</si>
  <si>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</si>
  <si>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</si>
  <si>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</si>
  <si>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</si>
  <si>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</si>
  <si>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</si>
  <si>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</si>
  <si>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</si>
  <si>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</si>
  <si>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</si>
  <si>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ROOM CANCELLATION</t>
  </si>
  <si>
    <t>For room cancellation after</t>
  </si>
  <si>
    <t>ACCREDITATION</t>
  </si>
  <si>
    <t>DEADLINES</t>
  </si>
  <si>
    <t>Final entries for doubles</t>
  </si>
  <si>
    <t>ENTRY CANCELLATION</t>
  </si>
  <si>
    <t xml:space="preserve">Cancellation of participation is possible till </t>
  </si>
  <si>
    <t>ENTRIES</t>
  </si>
  <si>
    <t>ONLINE ENTRIES ONLY</t>
  </si>
  <si>
    <t>PAYMENT</t>
  </si>
  <si>
    <t>VISA</t>
  </si>
  <si>
    <t>and the</t>
  </si>
  <si>
    <t>Name of Account Holder</t>
  </si>
  <si>
    <t>Name of bank</t>
  </si>
  <si>
    <t>Postal Address of bank</t>
  </si>
  <si>
    <t>IBAN number</t>
  </si>
  <si>
    <t>SWIFT-BIC number</t>
  </si>
  <si>
    <t>Nb de tables</t>
  </si>
  <si>
    <t>blue</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</si>
  <si>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</si>
  <si>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</si>
  <si>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</si>
  <si>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</si>
  <si>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</si>
  <si>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</si>
  <si>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</si>
  <si>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</si>
  <si>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</si>
  <si>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</si>
  <si>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</si>
  <si>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</si>
  <si>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</si>
  <si>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</si>
  <si>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</si>
  <si>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</si>
  <si>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</si>
  <si>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</si>
  <si>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</si>
  <si>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</si>
  <si>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</si>
  <si>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</si>
  <si>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</si>
  <si>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</si>
  <si>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</si>
  <si>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</si>
  <si>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</si>
  <si>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</si>
  <si>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</si>
  <si>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</si>
  <si>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</si>
  <si>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</si>
  <si>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</si>
  <si>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</si>
  <si>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</si>
  <si>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M=Men, W=Women</t>
  </si>
  <si>
    <t>Abbreviations : Function</t>
  </si>
  <si>
    <t xml:space="preserve">PLA=Player, COA=Coach, MED=Medical, PRE= Press, ACC=Accompanying person, </t>
  </si>
  <si>
    <t>Abbreviations : Means of Transport</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</si>
  <si>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</si>
  <si>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</si>
  <si>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</si>
  <si>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</si>
  <si>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</si>
  <si>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</si>
  <si>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</si>
  <si>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</si>
  <si>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</si>
  <si>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</si>
  <si>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</si>
  <si>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</si>
  <si>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</si>
  <si>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</si>
  <si>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</si>
  <si>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</si>
  <si>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</si>
  <si>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</si>
  <si>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</si>
  <si>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</si>
  <si>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</si>
  <si>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</si>
  <si>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as per the national laws</t>
  </si>
  <si>
    <t>HOSPITALITY</t>
  </si>
  <si>
    <t>Address</t>
  </si>
  <si>
    <t>Tel.</t>
  </si>
  <si>
    <t>Fax.</t>
  </si>
  <si>
    <t>Single room per person per day</t>
  </si>
  <si>
    <t>Double room per person per day</t>
  </si>
  <si>
    <t>INFORMATION FOR PLAYERS</t>
  </si>
  <si>
    <t>SR</t>
  </si>
  <si>
    <t>COA</t>
  </si>
  <si>
    <t>Accreditation fee</t>
  </si>
  <si>
    <t>ACC</t>
  </si>
  <si>
    <t>MED</t>
  </si>
  <si>
    <t>ITTF COMPETITION MANAGER</t>
  </si>
  <si>
    <t>INFORMATION FOR PARTICIPANTS</t>
  </si>
  <si>
    <t>Entry Fee</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</si>
  <si>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</si>
  <si>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</si>
  <si>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</si>
  <si>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</si>
  <si>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</si>
  <si>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</si>
  <si>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</si>
  <si>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</si>
  <si>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</si>
  <si>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</si>
  <si>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</si>
  <si>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</si>
  <si>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</si>
  <si>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</si>
  <si>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</si>
  <si>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</si>
  <si>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</si>
  <si>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</si>
  <si>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</si>
  <si>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</si>
  <si>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</si>
  <si>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</si>
  <si>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</si>
  <si>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</si>
  <si>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</si>
  <si>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</si>
  <si>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</si>
  <si>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</si>
  <si>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</si>
  <si>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</si>
  <si>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</si>
  <si>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</si>
  <si>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</si>
  <si>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</si>
  <si>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</si>
  <si>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</si>
  <si>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</si>
  <si>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</si>
  <si>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</si>
  <si>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</si>
  <si>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</si>
  <si>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</si>
  <si>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</si>
  <si>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</si>
  <si>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</si>
  <si>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</si>
  <si>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</si>
  <si>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</si>
  <si>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</si>
  <si>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</si>
  <si>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</si>
  <si>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</si>
  <si>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</si>
  <si>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</si>
  <si>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</si>
  <si>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</si>
  <si>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</si>
  <si>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</si>
  <si>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</si>
  <si>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</si>
  <si>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</si>
  <si>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</si>
  <si>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</si>
  <si>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</si>
  <si>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</si>
  <si>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</si>
  <si>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</si>
  <si>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</si>
  <si>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</si>
  <si>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</si>
  <si>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</si>
  <si>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</si>
  <si>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</si>
  <si>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</si>
  <si>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</si>
  <si>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</si>
  <si>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</si>
  <si>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</si>
  <si>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</si>
  <si>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</si>
  <si>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</si>
  <si>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</si>
  <si>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</si>
  <si>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</si>
  <si>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</si>
  <si>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</si>
  <si>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</si>
  <si>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</si>
  <si>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</si>
  <si>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</si>
  <si>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</si>
  <si>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</si>
  <si>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</si>
  <si>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</si>
  <si>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</si>
  <si>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</si>
  <si>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</si>
  <si>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</si>
  <si>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</si>
  <si>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</si>
  <si>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</si>
  <si>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</si>
  <si>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</si>
  <si>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</si>
  <si>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</si>
  <si>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</si>
  <si>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</si>
  <si>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</si>
  <si>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</si>
  <si>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</si>
  <si>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</si>
  <si>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</si>
  <si>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</si>
  <si>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</si>
  <si>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</si>
  <si>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</si>
  <si>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</si>
  <si>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</si>
  <si>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</si>
  <si>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</si>
  <si>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</si>
  <si>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</si>
  <si>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</si>
  <si>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</si>
  <si>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</si>
  <si>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</si>
  <si>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</si>
  <si>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</si>
  <si>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</si>
  <si>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</si>
  <si>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</si>
  <si>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</si>
  <si>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</si>
  <si>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</si>
  <si>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</si>
  <si>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</si>
  <si>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</si>
  <si>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</si>
  <si>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</si>
  <si>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</si>
  <si>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</si>
  <si>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</si>
  <si>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</si>
  <si>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</si>
  <si>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</si>
  <si>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</si>
  <si>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</si>
  <si>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</si>
  <si>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Association:</t>
  </si>
  <si>
    <t>PLEASE FILL IN FIRST THE ACCOMMODATION FORM ON ALL SHADED CELLS</t>
  </si>
  <si>
    <t xml:space="preserve">Please return this form by email attachment not later than </t>
  </si>
  <si>
    <t>No.</t>
  </si>
  <si>
    <t>Website</t>
  </si>
  <si>
    <t>and if you send back your travel form in time. Please check the deadline in the item 15.</t>
  </si>
  <si>
    <t>Event</t>
  </si>
  <si>
    <t>Prize Money</t>
  </si>
  <si>
    <t>Budapest (HUN) - WORLD TOUR</t>
  </si>
  <si>
    <t>World Tour</t>
  </si>
  <si>
    <t>Doha (QAT) - WORLD TOUR PLATINUM</t>
  </si>
  <si>
    <t>Olomouc (CZE) - WORLD TOUR</t>
  </si>
  <si>
    <t>Linz (AUT) - WORLD TOUR PLATINUM</t>
  </si>
  <si>
    <t>Start</t>
  </si>
  <si>
    <t>End</t>
  </si>
  <si>
    <t>Tier</t>
  </si>
  <si>
    <t>WTGF</t>
  </si>
  <si>
    <t>Events per tier (after selecting in B5)</t>
  </si>
  <si>
    <t>Event Type</t>
  </si>
  <si>
    <t>U21</t>
  </si>
  <si>
    <t>Groups</t>
  </si>
  <si>
    <t>Qual.days</t>
  </si>
  <si>
    <t>Qual.System</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</si>
  <si>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</si>
  <si>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</si>
  <si>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</si>
  <si>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</si>
  <si>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</si>
  <si>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</si>
  <si>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</si>
  <si>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</si>
  <si>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</si>
  <si>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</si>
  <si>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</si>
  <si>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</si>
  <si>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</si>
  <si>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</si>
  <si>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</si>
  <si>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</si>
  <si>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</si>
  <si>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</si>
  <si>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</si>
  <si>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</si>
  <si>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</si>
  <si>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</si>
  <si>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</si>
  <si>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</si>
  <si>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</si>
  <si>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</si>
  <si>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</si>
  <si>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</si>
  <si>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</si>
  <si>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</si>
  <si>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</si>
  <si>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</si>
  <si>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</si>
  <si>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</si>
  <si>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</si>
  <si>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</si>
  <si>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</si>
  <si>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</si>
  <si>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</si>
  <si>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</si>
  <si>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</si>
  <si>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</si>
  <si>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</si>
  <si>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</si>
  <si>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</si>
  <si>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</si>
  <si>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</si>
  <si>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</si>
  <si>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</si>
  <si>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</si>
  <si>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</si>
  <si>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</si>
  <si>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</si>
  <si>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</si>
  <si>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</si>
  <si>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</si>
  <si>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</si>
  <si>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</si>
  <si>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</si>
  <si>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</si>
  <si>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</si>
  <si>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</si>
  <si>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</si>
  <si>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</si>
  <si>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</si>
  <si>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</si>
  <si>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</si>
  <si>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</si>
  <si>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</si>
  <si>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Associations will not be allowed to enter future WORLD TOUR and CHALLENGE events if any cancellation fees remain outstanding.</t>
  </si>
  <si>
    <t>Floor Color</t>
  </si>
  <si>
    <t>Red</t>
  </si>
  <si>
    <t>Green</t>
  </si>
  <si>
    <t>Blue</t>
  </si>
  <si>
    <t>Maroon</t>
  </si>
  <si>
    <t>Purple</t>
  </si>
  <si>
    <t>DHS D40+***</t>
  </si>
  <si>
    <t>Bremen (GER) - WORLD TOUR PLATINUM</t>
  </si>
  <si>
    <t>Hong Kong (HKG) - WORLD TOUR</t>
  </si>
  <si>
    <t>Shenzhen (CHN) - WORLD TOUR PLATINUM</t>
  </si>
  <si>
    <t>Panagyuristhe (BUL) - WORLD TOUR</t>
  </si>
  <si>
    <t>WORLD TOUR GRAND FINALS</t>
  </si>
  <si>
    <t>no</t>
  </si>
  <si>
    <t>kjindrak@ittf.com</t>
  </si>
  <si>
    <t>dleroy@ittf.com</t>
  </si>
  <si>
    <t>rcalin@ittf.com</t>
  </si>
  <si>
    <t>mdawlatly@ittf.com</t>
  </si>
  <si>
    <t>vicky@ittf.com</t>
  </si>
  <si>
    <t>dmessinis@ittf.com</t>
  </si>
  <si>
    <t>zena@ittf.com</t>
  </si>
  <si>
    <t>zbencsik@ittf.com</t>
  </si>
  <si>
    <t>SURNAME</t>
  </si>
  <si>
    <t>SURNAME Name</t>
  </si>
  <si>
    <t>Gender</t>
  </si>
  <si>
    <t>Abbreviations : Gender</t>
  </si>
  <si>
    <t>For U21 there is only Main Draw but played during the qualification days, as indicated under point (6) Schedule.</t>
  </si>
  <si>
    <t>Travel Details</t>
  </si>
  <si>
    <t>Please fill in the name of the Association</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</si>
  <si>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</si>
  <si>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</si>
  <si>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</si>
  <si>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</si>
  <si>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</si>
  <si>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white</t>
  </si>
  <si>
    <t>Knock-Out</t>
  </si>
  <si>
    <t>from (railway station name if any)</t>
  </si>
  <si>
    <t>729 YG-1</t>
  </si>
  <si>
    <t>Carlton CS-699</t>
  </si>
  <si>
    <t>Double Fish 233</t>
  </si>
  <si>
    <t>Double Happiness DHS 1024</t>
  </si>
  <si>
    <t>Double Happiness DHS Rainbow</t>
  </si>
  <si>
    <t>Double Happiness DHS Rainbow Paris</t>
  </si>
  <si>
    <t>Double Happiness DHS T1223</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</si>
  <si>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</si>
  <si>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</si>
  <si>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</si>
  <si>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</si>
  <si>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</si>
  <si>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</si>
  <si>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</si>
  <si>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</si>
  <si>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</si>
  <si>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</si>
  <si>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</si>
  <si>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</si>
  <si>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</si>
  <si>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</si>
  <si>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</si>
  <si>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</si>
  <si>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</si>
  <si>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</si>
  <si>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Triple S K2008</t>
  </si>
  <si>
    <t>Victas VF-25SC</t>
  </si>
  <si>
    <t>Xiom T8</t>
  </si>
  <si>
    <t>Yinhe Pro 25</t>
  </si>
  <si>
    <t>Blue, Green</t>
  </si>
  <si>
    <t>Green, Blue</t>
  </si>
  <si>
    <t>Blue, Green, Grey</t>
  </si>
  <si>
    <t>Blue, Grey</t>
  </si>
  <si>
    <t>Blue, Green, Black</t>
  </si>
  <si>
    <t>Black</t>
  </si>
  <si>
    <t>Blue, Purple</t>
  </si>
  <si>
    <t>729 729 JD-1</t>
  </si>
  <si>
    <t>Andro Niveau</t>
  </si>
  <si>
    <t>Artengo FA950C</t>
  </si>
  <si>
    <t>Butterfly Europa</t>
  </si>
  <si>
    <t>Butterfly International</t>
  </si>
  <si>
    <t>Butterfly National League</t>
  </si>
  <si>
    <t>Champion 690</t>
  </si>
  <si>
    <t>Cornilleau Clip</t>
  </si>
  <si>
    <t>Cornilleau Competition</t>
  </si>
  <si>
    <t>Donic Clip</t>
  </si>
  <si>
    <t>Donic Stress</t>
  </si>
  <si>
    <t>Double Fish 137C</t>
  </si>
  <si>
    <t>Double Fish Volant</t>
  </si>
  <si>
    <t>Double Happiness P100</t>
  </si>
  <si>
    <t>Double Happiness P105</t>
  </si>
  <si>
    <t>Double Happiness P108</t>
  </si>
  <si>
    <t>Double Happiness P118</t>
  </si>
  <si>
    <t>Double Happiness P145</t>
  </si>
  <si>
    <t>Gewo World Cup</t>
  </si>
  <si>
    <t>Giant Dragon 9819N</t>
  </si>
  <si>
    <t>Joola Pro Tour</t>
  </si>
  <si>
    <t>Joola Spring</t>
  </si>
  <si>
    <t>Joola WM</t>
  </si>
  <si>
    <t>Joola WM Ultra</t>
  </si>
  <si>
    <t>Kinson Professional</t>
  </si>
  <si>
    <t>Nittaku I.N.</t>
  </si>
  <si>
    <t>Peace SP20</t>
  </si>
  <si>
    <t>San-Ei Integral</t>
  </si>
  <si>
    <t>Sponeta Classic</t>
  </si>
  <si>
    <t>Stag Clipper</t>
  </si>
  <si>
    <t>Stag Expert</t>
  </si>
  <si>
    <t>Stag Pro</t>
  </si>
  <si>
    <t>Stag Smash</t>
  </si>
  <si>
    <t>Stag Snap-On</t>
  </si>
  <si>
    <t>Stiga Clipper VM</t>
  </si>
  <si>
    <t>Stiga Evolution</t>
  </si>
  <si>
    <t>Stiga Premium Clip</t>
  </si>
  <si>
    <t>Stiga Premium VM</t>
  </si>
  <si>
    <t>Sunflex Pro</t>
  </si>
  <si>
    <t>Tibhar Clip</t>
  </si>
  <si>
    <t>Tibhar Rondo</t>
  </si>
  <si>
    <t>Tibhar Smash</t>
  </si>
  <si>
    <t>Tmount PN900</t>
  </si>
  <si>
    <t>TSP CL</t>
  </si>
  <si>
    <t>TSP MS</t>
  </si>
  <si>
    <t>Victas VC</t>
  </si>
  <si>
    <t>Xiom N6</t>
  </si>
  <si>
    <t>Yasaka Master 2000</t>
  </si>
  <si>
    <t>Tinsue TRO 700G (TRO-700G)</t>
  </si>
  <si>
    <t>Tinsue TLO 500B (TS500b)</t>
  </si>
  <si>
    <t>Tinsue TLO 500R</t>
  </si>
  <si>
    <t>BT-1211</t>
  </si>
  <si>
    <t>QQ18145</t>
  </si>
  <si>
    <t xml:space="preserve">Stag  </t>
  </si>
  <si>
    <t>Framboise</t>
  </si>
  <si>
    <t>Trioflor-SU5.0 (Red)</t>
  </si>
  <si>
    <t>Trioflor-SU5.0 (Blue)</t>
  </si>
  <si>
    <t>Mixed Doubles (XD)</t>
  </si>
  <si>
    <t>XD</t>
  </si>
  <si>
    <t>Geelong (AUS) - WORLD TOUR PLATINUM</t>
  </si>
  <si>
    <t>Main Draw dates:</t>
  </si>
  <si>
    <t>paid in cash</t>
  </si>
  <si>
    <t>paid by bank transfer</t>
  </si>
  <si>
    <t>Total prize money in US$</t>
  </si>
  <si>
    <t>Sapporo (JPN) - WORLD TOUR PLATINUM</t>
  </si>
  <si>
    <t>mo</t>
  </si>
  <si>
    <t>mbessah@ittf.com</t>
  </si>
  <si>
    <t>00974 55 44 76 88</t>
  </si>
  <si>
    <t>After this deadline, the penalty for non show policy  will apply, as well as the cancellation fee.</t>
  </si>
  <si>
    <t>First Stage dates:</t>
  </si>
  <si>
    <t>First Stage:  2 Days</t>
  </si>
  <si>
    <t>First Stage:  3 Days</t>
  </si>
  <si>
    <t>DRAW for First Stage</t>
  </si>
  <si>
    <t xml:space="preserve">Free transportation will only be arranged when booking the full official hospitality package (OHP) </t>
  </si>
  <si>
    <t xml:space="preserve">Cancellations must be sent to the ITTF </t>
  </si>
  <si>
    <t>Competition Manager AND the Organisers</t>
  </si>
  <si>
    <t>For those who would need a visa to enter into the country, please contact the organizers to get a letter of invitation at least 50 days in advance with: Full name, nationality, passport number with expiration date, address and occupation and also birthday and place of birth.</t>
  </si>
  <si>
    <t>For all doubles the selection is otherwise done according to the Doubles Ranking. Only the Top pairs up to the maximum numbers indicated on the WT Directives and the maximum numbers per NA as described above will be approved.</t>
  </si>
  <si>
    <t>Entries in singles and doubles will be approved based on the final number of entries and excess entries will be put on Waiting List.</t>
  </si>
  <si>
    <t>Please refer to the Official Documents on the World Tour section of the ITTF.com  or contact the Competition Manager.</t>
  </si>
  <si>
    <t>UPDATE MANUALLY FOR PLATINUM</t>
  </si>
  <si>
    <t>Cangshi CS008</t>
  </si>
  <si>
    <t>Cornilleau Competition 540</t>
  </si>
  <si>
    <t>Cornilleau Event (till 30 June 2019)</t>
  </si>
  <si>
    <t>Donic SKY Line Q (till 30 June 2019)</t>
  </si>
  <si>
    <t>Double Happiness DHS Rainbow DÙsseldorf</t>
  </si>
  <si>
    <t>Joola GSC 25</t>
  </si>
  <si>
    <t>KBS 25-2</t>
  </si>
  <si>
    <t>Nexy Panthera</t>
  </si>
  <si>
    <t>Nittaku Crest-25</t>
  </si>
  <si>
    <t>Nittaku Ecoking-Z</t>
  </si>
  <si>
    <t>Nittaku GADO-25W</t>
  </si>
  <si>
    <t>Nittaku Flyer 25-W</t>
  </si>
  <si>
    <t>Nittaku STX212-W (till 30 June 2019)</t>
  </si>
  <si>
    <t>Raise Bridge</t>
  </si>
  <si>
    <t>San-Ei Infinity II (till 30 June 2019)</t>
  </si>
  <si>
    <t>San-Ei One Earth 2014 (till 30 June 2019)</t>
  </si>
  <si>
    <t>San-Ei Tibhar SP Allstar</t>
  </si>
  <si>
    <t>Shiamiq David Jacobs-Pro</t>
  </si>
  <si>
    <t>Shiamiq Showcourt-25 (till 30 June 2019)</t>
  </si>
  <si>
    <t>Stiga 7190-Pro</t>
  </si>
  <si>
    <t>Tagro K-Star</t>
  </si>
  <si>
    <t>Victas VT-25</t>
  </si>
  <si>
    <t>Victas VT-25W</t>
  </si>
  <si>
    <t>Yinhe Prime X25</t>
  </si>
  <si>
    <t>YZJ D99-5</t>
  </si>
  <si>
    <t>Recreation 60</t>
  </si>
  <si>
    <t>Taraflex Table Tennis 3.7</t>
  </si>
  <si>
    <t>Taraflex TT 6.2</t>
  </si>
  <si>
    <t>PVC Flooring DX1303</t>
  </si>
  <si>
    <t>Trioflor-SU5.0 (Purple)</t>
  </si>
  <si>
    <t>DT218</t>
  </si>
  <si>
    <t>Super Weaving Surface (Red)</t>
  </si>
  <si>
    <t>Super Weaving Surface (Purple)</t>
  </si>
  <si>
    <t>Enlio TT7.0</t>
  </si>
  <si>
    <t>San-Ei Limitless (till 30 June 2019)</t>
  </si>
  <si>
    <t>San-Ei Tibhar Integral</t>
  </si>
  <si>
    <t>*prize money over US$1,500 will be paid by bank transfer</t>
  </si>
  <si>
    <t>Busan (KOR) - WORLD TOUR</t>
  </si>
  <si>
    <t>Swedish Table Tennis Association</t>
  </si>
  <si>
    <t>Köping Arena</t>
  </si>
  <si>
    <t>731 85 Köping, Sweden</t>
  </si>
  <si>
    <t>Max Ansbro</t>
  </si>
  <si>
    <t>+46767770477</t>
  </si>
  <si>
    <t>max.ansbro@svenskbordtennis.com</t>
  </si>
  <si>
    <t>Gerflor Taraflex TT 6.2</t>
  </si>
  <si>
    <t>Stockholm Central Station</t>
  </si>
  <si>
    <t>1) After receiving an invoice from the Organizing Committee please send your payment by bank transfer, to:</t>
  </si>
  <si>
    <t xml:space="preserve">info@svenskbordtennis.com </t>
  </si>
  <si>
    <t>www.svenskbordtennis.com</t>
  </si>
  <si>
    <t>TOURNAMENT DIRECTOR</t>
  </si>
  <si>
    <t>TBD</t>
  </si>
  <si>
    <t>Helsingborg Arena</t>
  </si>
  <si>
    <t>Mellersta Stenbocksgatan 14</t>
  </si>
  <si>
    <t xml:space="preserve">254 37 Helsingborg, Sweden </t>
  </si>
  <si>
    <t>U21 Men's Singles (U21MS)</t>
  </si>
  <si>
    <t>U21 Women's Singles (U21WS)</t>
  </si>
  <si>
    <t>Venue</t>
  </si>
  <si>
    <t xml:space="preserve">Scandic Helsingborg Nord </t>
  </si>
  <si>
    <t>Florettgatan 41</t>
  </si>
  <si>
    <t>250 24 Helsingborg, Sweden</t>
  </si>
  <si>
    <t>https://www.scandichotels.se/hotell/sverige/helsingborg/scandic-helsingborg-nord</t>
  </si>
  <si>
    <t>Free transportation from/to Helsingborg Central Station (train/bus/ferry) and from/to hotel/venue</t>
  </si>
  <si>
    <t>Helsingborg Train Station</t>
  </si>
  <si>
    <t xml:space="preserve">from </t>
  </si>
  <si>
    <t>the hotel and the venue and back</t>
  </si>
  <si>
    <t>Men's Singles: 112</t>
  </si>
  <si>
    <t>Women's Singles: 112</t>
  </si>
  <si>
    <t>U21 Men's Singles: 64</t>
  </si>
  <si>
    <t>U21 Women's Singles: 64</t>
  </si>
  <si>
    <t>First Stage: 3 Days</t>
  </si>
  <si>
    <t>Peter Johansson</t>
  </si>
  <si>
    <t>+46708604389</t>
  </si>
  <si>
    <t>peter.johansson@svenskbordtennis.com</t>
  </si>
  <si>
    <t xml:space="preserve">The participation fee for the players is fixed to </t>
  </si>
  <si>
    <t>WORLD RANKING / SEEDING LIST</t>
  </si>
  <si>
    <t xml:space="preserve">Commuter trains depart every hour from Copenhagen Airport to Helsingborg Central Station. The journey takes about one hour. Be ready to show your passport when entering Sweden from Denmark. 
The lunch buffet will be served in a restaurant 400 meters from the venue Helsingborg Arena. </t>
  </si>
  <si>
    <t>the hotel (28 November) and in the venue (29 November)</t>
  </si>
  <si>
    <t>BTK Rekord</t>
  </si>
  <si>
    <t>Swedbank AB</t>
  </si>
  <si>
    <t>Box 1273</t>
  </si>
  <si>
    <t>251 12 Helsingborg</t>
  </si>
  <si>
    <t>SE81 8000 0821 4996 4105 8459</t>
  </si>
  <si>
    <t>82149-9641058459</t>
  </si>
  <si>
    <t>SWEDSESS</t>
  </si>
  <si>
    <t>Helsingborg (SWE)</t>
  </si>
  <si>
    <r>
      <t xml:space="preserve">Main Draw:  3 Days        </t>
    </r>
    <r>
      <rPr>
        <b/>
        <sz val="11"/>
        <rFont val="Verdana"/>
        <family val="2"/>
      </rPr>
      <t>Knock-out</t>
    </r>
  </si>
  <si>
    <r>
      <t xml:space="preserve">Accreditation fee payment </t>
    </r>
    <r>
      <rPr>
        <b/>
        <sz val="11"/>
        <color rgb="FFFF0000"/>
        <rFont val="Verdana"/>
        <family val="2"/>
      </rPr>
      <t>without</t>
    </r>
    <r>
      <rPr>
        <b/>
        <sz val="11"/>
        <rFont val="Verdana"/>
        <family val="2"/>
      </rPr>
      <t xml:space="preserve"> hospitality</t>
    </r>
  </si>
  <si>
    <r>
      <t xml:space="preserve">In case the participants choose Option 1 the Organizers will </t>
    </r>
    <r>
      <rPr>
        <b/>
        <sz val="11"/>
        <color rgb="FFFF0000"/>
        <rFont val="Verdana"/>
        <family val="2"/>
      </rPr>
      <t>not</t>
    </r>
    <r>
      <rPr>
        <sz val="11"/>
        <rFont val="Verdana"/>
        <family val="2"/>
      </rPr>
      <t xml:space="preserve"> offer an official hospitality package.</t>
    </r>
  </si>
  <si>
    <r>
      <t xml:space="preserve">Accreditation fee for the </t>
    </r>
    <r>
      <rPr>
        <b/>
        <sz val="11"/>
        <rFont val="Verdana"/>
        <family val="2"/>
      </rPr>
      <t>players</t>
    </r>
    <r>
      <rPr>
        <sz val="11"/>
        <rFont val="Verdana"/>
        <family val="2"/>
      </rPr>
      <t xml:space="preserve"> is fixed to (according to the currency)</t>
    </r>
  </si>
  <si>
    <r>
      <t xml:space="preserve">Accreditation fee for the </t>
    </r>
    <r>
      <rPr>
        <b/>
        <sz val="11"/>
        <rFont val="Verdana"/>
        <family val="2"/>
      </rPr>
      <t>coaches and medical staff</t>
    </r>
    <r>
      <rPr>
        <sz val="11"/>
        <rFont val="Verdana"/>
        <family val="2"/>
      </rPr>
      <t xml:space="preserve"> is fixed to (according to the currency)</t>
    </r>
  </si>
  <si>
    <r>
      <t xml:space="preserve">The hospitality package includes </t>
    </r>
    <r>
      <rPr>
        <b/>
        <sz val="11"/>
        <color rgb="FFFF0000"/>
        <rFont val="Verdana"/>
        <family val="2"/>
      </rPr>
      <t>(</t>
    </r>
    <r>
      <rPr>
        <b/>
        <i/>
        <sz val="11"/>
        <color rgb="FFFF0000"/>
        <rFont val="Verdana"/>
        <family val="2"/>
      </rPr>
      <t>3 nights minimum)</t>
    </r>
  </si>
  <si>
    <r>
      <t xml:space="preserve">at </t>
    </r>
    <r>
      <rPr>
        <b/>
        <sz val="11"/>
        <rFont val="Verdana"/>
        <family val="2"/>
      </rPr>
      <t>12h</t>
    </r>
    <r>
      <rPr>
        <sz val="11"/>
        <rFont val="Verdana"/>
        <family val="2"/>
      </rPr>
      <t xml:space="preserve"> local time</t>
    </r>
  </si>
  <si>
    <r>
      <t xml:space="preserve">For </t>
    </r>
    <r>
      <rPr>
        <b/>
        <sz val="11"/>
        <color rgb="FFFF0000"/>
        <rFont val="Verdana"/>
        <family val="2"/>
      </rPr>
      <t>seeded players</t>
    </r>
    <r>
      <rPr>
        <sz val="11"/>
        <color rgb="FFFF0000"/>
        <rFont val="Verdana"/>
        <family val="2"/>
      </rPr>
      <t xml:space="preserve"> a fee of </t>
    </r>
    <r>
      <rPr>
        <b/>
        <sz val="11"/>
        <color rgb="FFFF0000"/>
        <rFont val="Verdana"/>
        <family val="2"/>
      </rPr>
      <t>US$ 2000</t>
    </r>
    <r>
      <rPr>
        <sz val="11"/>
        <color rgb="FFFF0000"/>
        <rFont val="Verdana"/>
        <family val="2"/>
      </rPr>
      <t>, unless a medical certificate is submitted, and the player does not compete in other events during the event. In case a medical certificate is submitted and approved by the ITTF the normal cancellation as for non-seeded players will apply. 
The ITTF will confirm to the LOC the cancellation fee to be charged in these cases.</t>
    </r>
  </si>
  <si>
    <r>
      <t>2)</t>
    </r>
    <r>
      <rPr>
        <sz val="11"/>
        <rFont val="Verdana"/>
        <family val="2"/>
      </rPr>
      <t xml:space="preserve"> No cash will be accepted due to COVID-19</t>
    </r>
  </si>
  <si>
    <r>
      <rPr>
        <b/>
        <sz val="11"/>
        <rFont val="Verdana"/>
        <family val="2"/>
      </rPr>
      <t>Men and Women Doubles:</t>
    </r>
    <r>
      <rPr>
        <sz val="11"/>
        <rFont val="Verdana"/>
        <family val="2"/>
      </rPr>
      <t xml:space="preserve"> Maximum 2 pairs of 4 players per National Association (3 pairs or 6 players for the Host Association)</t>
    </r>
  </si>
  <si>
    <r>
      <rPr>
        <b/>
        <sz val="11"/>
        <rFont val="Verdana"/>
        <family val="2"/>
      </rPr>
      <t xml:space="preserve">Mixed Doubles: </t>
    </r>
    <r>
      <rPr>
        <sz val="11"/>
        <rFont val="Verdana"/>
        <family val="2"/>
      </rPr>
      <t xml:space="preserve"> Maximum 2 pairs or 4 players per NA (including the Host Association). Only pairs from the same NOC are allowed. 
1 pair or 2 players per NA will be first approved  provided they are in the  Top 40 pairs entered and  an additional pair will only be approved if spots are available.</t>
    </r>
  </si>
  <si>
    <t xml:space="preserve">These cancellation amounts will be added to the associations´s invoice to be paid, together with the hospitality costs, to the organizers by bank transfer. </t>
  </si>
  <si>
    <t>DRAW for Seeded Players</t>
  </si>
  <si>
    <t>Challenge Plus points will be awarded based on the 2020 ITTF World Ranking Regulation. Seeding list according to the November 2020 ITTF World Ranking.</t>
  </si>
  <si>
    <t>* The entering association will be charged with one night costs of the official hospitality package (single room rate). This is valid for players, coaches, medical staff and accompanied persons. 
* For room changes in the room nights, after check-in, the LOC must inform the National Association concerned about the exact costs.</t>
  </si>
  <si>
    <t>Final entries (Seniors AND U21)</t>
  </si>
  <si>
    <r>
      <t>For cancellations after the entry deadline, a</t>
    </r>
    <r>
      <rPr>
        <b/>
        <sz val="11"/>
        <rFont val="Verdana"/>
        <family val="2"/>
      </rPr>
      <t xml:space="preserve"> cancellation fee</t>
    </r>
    <r>
      <rPr>
        <sz val="11"/>
        <rFont val="Verdana"/>
        <family val="2"/>
      </rPr>
      <t xml:space="preserve"> of </t>
    </r>
  </si>
  <si>
    <r>
      <rPr>
        <b/>
        <sz val="11"/>
        <rFont val="Verdana"/>
        <family val="2"/>
      </rPr>
      <t>each player, coach and medical staff</t>
    </r>
    <r>
      <rPr>
        <sz val="11"/>
        <rFont val="Verdana"/>
        <family val="2"/>
      </rPr>
      <t>.</t>
    </r>
  </si>
  <si>
    <t>Maximum number of entries per event:</t>
  </si>
  <si>
    <r>
      <t xml:space="preserve">Only the final entries are taken into consideration by the ITTF Competition Manager and Organizers
</t>
    </r>
    <r>
      <rPr>
        <b/>
        <sz val="11"/>
        <rFont val="Verdana"/>
        <family val="2"/>
      </rPr>
      <t>Singles</t>
    </r>
    <r>
      <rPr>
        <sz val="11"/>
        <rFont val="Verdana"/>
        <family val="2"/>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one per gender (eg. 1 male, 1 female and
so on).
In cases of oversubscription, players for each NA will be approved by WR. All players in the seeded positions will be approved automatically and
remaining positions per NA will be filled as well by WR. NAs will have the right to make replacements after, either with non-entered players or
players from the Waiting List, with the restriction that the replaced player has to be removed from the entry list and cannot be put on Waiting
List.
</t>
    </r>
    <r>
      <rPr>
        <b/>
        <sz val="11"/>
        <rFont val="Verdana"/>
        <family val="2"/>
      </rPr>
      <t>U21 Singles</t>
    </r>
    <r>
      <rPr>
        <sz val="11"/>
        <rFont val="Verdana"/>
        <family val="2"/>
      </rPr>
      <t>: Maximum 4 players per NA per gender. All players will be accepted according to the latest available U21 World Ranking on the final entries deadline.
Entries in singles and U21 singles will be approved based on the final number of entries and excess entries will be put on Waiting List.</t>
    </r>
  </si>
  <si>
    <t>First Stage:</t>
  </si>
  <si>
    <t>x</t>
  </si>
  <si>
    <t>SR: 190€ per person per day and DR: 155€ per person per day</t>
  </si>
  <si>
    <t>Estimated</t>
  </si>
  <si>
    <t>Airport: A, T=Train, C=Car</t>
  </si>
  <si>
    <t>arrival time at
Helsingborg train station</t>
  </si>
  <si>
    <t xml:space="preserve">By entering the event, players agree to abide by all ITTF rules, policies (including signing the Conditions of Pariticipation form) and by the rules and regulations of the Organizing Committee  including, but not limited by the ITTF´s anti-doping rules and local authorities COVID-19 Guidelines. All entered associations,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
Players must have their names printed on the back of their shirts starting from the main draw matches. Players who do not fulfill this obligation will be disqualified. </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</si>
  <si>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
Participants entering the event will have to follow all requirements and instructions given by the Obligation ITTF and LOC, through the ITTF official and event documents, prospectus information and in addition any regulations required by the Swedish authorities/LOC, especially regarding domestic transportation and COVID-19 regulations.</t>
  </si>
  <si>
    <t>*Based on the ITTF COVID-19 Guidelines for international events, the official hospitality package provided by the LOC must be limited to one (1) hotel and the choice of official hospitality package will be mandatory.</t>
  </si>
  <si>
    <t>Tiago Viegas</t>
  </si>
  <si>
    <t>tviegas@ittf.com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</si>
</sst>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 numFmtId="174" formatCode="[$-1009]d\-mmm\-yy;@"/>
  </numFmts>
  <fonts count="141" x14ac:knownFonts="1">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10"/>
      <color indexed="12"/>
      <name val="Verdan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b/>
      <sz val="12"/>
      <name val="Calibri"/>
      <family val="2"/>
    </font>
    <font>
      <sz val="8"/>
      <name val="Arial"/>
      <family val="2"/>
    </font>
    <font>
      <u/>
      <sz val="10"/>
      <color theme="11"/>
      <name val="Arial"/>
      <family val="2"/>
      <charset val="238"/>
    </font>
    <font>
      <b/>
      <sz val="9"/>
      <color indexed="1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i/>
      <sz val="10"/>
      <color rgb="FFDD0806"/>
      <name val="Verdana"/>
      <family val="2"/>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i/>
      <sz val="10"/>
      <color theme="0"/>
      <name val="Verdana"/>
      <family val="2"/>
      <charset val="238"/>
    </font>
    <font>
      <b/>
      <i/>
      <sz val="20"/>
      <color indexed="9"/>
      <name val="Verdana"/>
      <family val="2"/>
      <charset val="238"/>
    </font>
    <font>
      <b/>
      <sz val="11"/>
      <color theme="0"/>
      <name val="Verdana"/>
      <family val="2"/>
      <charset val="238"/>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b/>
      <sz val="11"/>
      <color theme="1"/>
      <name val="Verdana"/>
      <family val="2"/>
      <charset val="238"/>
    </font>
    <font>
      <b/>
      <sz val="9"/>
      <color rgb="FF000000"/>
      <name val="Arial"/>
      <family val="2"/>
      <charset val="238"/>
    </font>
    <font>
      <sz val="9"/>
      <color rgb="FF000000"/>
      <name val="Arial"/>
      <family val="2"/>
      <charset val="238"/>
    </font>
    <font>
      <b/>
      <sz val="8"/>
      <color rgb="FF000000"/>
      <name val="Tahoma"/>
      <family val="2"/>
    </font>
    <font>
      <sz val="8"/>
      <color rgb="FF000000"/>
      <name val="Tahoma"/>
      <family val="2"/>
    </font>
    <font>
      <b/>
      <sz val="8"/>
      <color rgb="FF0000D4"/>
      <name val="Tahoma"/>
      <family val="2"/>
    </font>
    <font>
      <b/>
      <sz val="9"/>
      <color rgb="FF000000"/>
      <name val="Tahoma"/>
      <family val="2"/>
    </font>
    <font>
      <b/>
      <sz val="9"/>
      <color rgb="FF0000D4"/>
      <name val="Tahoma"/>
      <family val="2"/>
    </font>
    <font>
      <sz val="9"/>
      <color rgb="FF000000"/>
      <name val="Tahoma"/>
      <family val="2"/>
    </font>
    <font>
      <sz val="10"/>
      <color rgb="FFFFFF00"/>
      <name val="Verdana"/>
      <family val="2"/>
    </font>
    <font>
      <sz val="9"/>
      <color rgb="FFFFFF00"/>
      <name val="Verdana"/>
      <family val="2"/>
    </font>
    <font>
      <i/>
      <sz val="12"/>
      <color rgb="FFFFFF00"/>
      <name val="Verdana"/>
      <family val="2"/>
    </font>
    <font>
      <b/>
      <i/>
      <sz val="8"/>
      <color rgb="FFDD0806"/>
      <name val="Tahoma"/>
      <family val="2"/>
    </font>
    <font>
      <b/>
      <sz val="8"/>
      <color rgb="FF000000"/>
      <name val="Tahoma"/>
      <family val="2"/>
      <charset val="1"/>
    </font>
    <font>
      <b/>
      <sz val="8"/>
      <color rgb="FF3366FF"/>
      <name val="Tahoma"/>
      <family val="2"/>
    </font>
    <font>
      <sz val="18"/>
      <name val="Verdana"/>
      <family val="2"/>
    </font>
    <font>
      <sz val="17"/>
      <color indexed="10"/>
      <name val="Verdana"/>
      <family val="2"/>
    </font>
    <font>
      <b/>
      <sz val="18"/>
      <color theme="0"/>
      <name val="Verdana"/>
      <family val="2"/>
    </font>
    <font>
      <sz val="11"/>
      <name val="Verdana"/>
      <family val="2"/>
    </font>
    <font>
      <b/>
      <sz val="10"/>
      <color theme="0"/>
      <name val="Verdana"/>
      <family val="2"/>
    </font>
    <font>
      <b/>
      <sz val="11"/>
      <name val="Verdana"/>
      <family val="2"/>
    </font>
    <font>
      <b/>
      <sz val="11"/>
      <color rgb="FF0000FF"/>
      <name val="Verdana"/>
      <family val="2"/>
    </font>
    <font>
      <b/>
      <sz val="11"/>
      <color rgb="FFFF0000"/>
      <name val="Verdana"/>
      <family val="2"/>
    </font>
    <font>
      <b/>
      <i/>
      <sz val="8"/>
      <color rgb="FFFF0000"/>
      <name val="Verdana"/>
      <family val="2"/>
    </font>
    <font>
      <b/>
      <i/>
      <sz val="11"/>
      <color indexed="10"/>
      <name val="Verdana"/>
      <family val="2"/>
    </font>
    <font>
      <b/>
      <sz val="11"/>
      <color theme="0"/>
      <name val="Verdana"/>
      <family val="2"/>
    </font>
    <font>
      <sz val="11"/>
      <color rgb="FFFF0000"/>
      <name val="Verdana"/>
      <family val="2"/>
    </font>
    <font>
      <b/>
      <i/>
      <sz val="11"/>
      <name val="Verdana"/>
      <family val="2"/>
    </font>
    <font>
      <u/>
      <sz val="10"/>
      <color indexed="12"/>
      <name val="Verdana"/>
      <family val="2"/>
    </font>
    <font>
      <b/>
      <i/>
      <sz val="11"/>
      <color rgb="FFFF0000"/>
      <name val="Verdana"/>
      <family val="2"/>
    </font>
    <font>
      <i/>
      <sz val="11"/>
      <name val="Verdana"/>
      <family val="2"/>
    </font>
    <font>
      <b/>
      <sz val="11"/>
      <color indexed="10"/>
      <name val="Verdana"/>
      <family val="2"/>
    </font>
    <font>
      <b/>
      <sz val="11"/>
      <color theme="1"/>
      <name val="Verdana"/>
      <family val="2"/>
    </font>
    <font>
      <b/>
      <sz val="9"/>
      <color rgb="FFFF0000"/>
      <name val="Verdana"/>
      <family val="2"/>
    </font>
    <font>
      <sz val="11"/>
      <color theme="1"/>
      <name val="Verdana"/>
      <family val="2"/>
    </font>
    <font>
      <sz val="10"/>
      <color rgb="FFFF0000"/>
      <name val="Verdana"/>
      <family val="2"/>
    </font>
    <font>
      <b/>
      <u/>
      <sz val="12"/>
      <color theme="0"/>
      <name val="Verdana"/>
      <family val="2"/>
    </font>
    <font>
      <b/>
      <sz val="11"/>
      <color indexed="9"/>
      <name val="Verdana"/>
      <family val="2"/>
    </font>
    <font>
      <sz val="10"/>
      <color indexed="10"/>
      <name val="Verdana"/>
      <family val="2"/>
    </font>
    <font>
      <b/>
      <i/>
      <sz val="10"/>
      <color rgb="FFFF0000"/>
      <name val="Verdana"/>
      <family val="2"/>
    </font>
    <font>
      <u/>
      <sz val="11"/>
      <color indexed="12"/>
      <name val="Verdana"/>
      <family val="2"/>
    </font>
    <font>
      <b/>
      <sz val="18"/>
      <color rgb="FF004D40"/>
      <name val="Verdana"/>
      <family val="2"/>
    </font>
    <font>
      <b/>
      <sz val="16"/>
      <color rgb="FF004D40"/>
      <name val="Verdana"/>
      <family val="2"/>
    </font>
    <font>
      <sz val="16"/>
      <name val="Verdana"/>
      <family val="2"/>
    </font>
    <font>
      <b/>
      <sz val="13"/>
      <name val="Verdana"/>
      <family val="2"/>
    </font>
    <font>
      <b/>
      <sz val="16"/>
      <name val="Verdana"/>
      <family val="2"/>
    </font>
    <font>
      <b/>
      <sz val="14"/>
      <color rgb="FFFF0000"/>
      <name val="Verdana"/>
      <family val="2"/>
    </font>
    <font>
      <b/>
      <u/>
      <sz val="11"/>
      <color rgb="FFFF0000"/>
      <name val="Verdana"/>
      <family val="2"/>
    </font>
    <font>
      <b/>
      <i/>
      <u/>
      <sz val="16"/>
      <color indexed="10"/>
      <name val="Verdana"/>
      <family val="2"/>
    </font>
    <font>
      <sz val="12"/>
      <name val="Verdana"/>
      <family val="2"/>
    </font>
    <font>
      <b/>
      <sz val="13"/>
      <color rgb="FF004D40"/>
      <name val="Verdana"/>
      <family val="2"/>
    </font>
    <font>
      <sz val="13"/>
      <name val="Verdana"/>
      <family val="2"/>
    </font>
    <font>
      <b/>
      <sz val="12"/>
      <name val="Verdana"/>
      <family val="2"/>
    </font>
    <font>
      <b/>
      <sz val="9"/>
      <color theme="0"/>
      <name val="Verdana"/>
      <family val="2"/>
    </font>
    <font>
      <b/>
      <i/>
      <sz val="9"/>
      <color rgb="FFFF0000"/>
      <name val="Verdana"/>
      <family val="2"/>
    </font>
    <font>
      <b/>
      <sz val="9"/>
      <color indexed="9"/>
      <name val="Verdana"/>
      <family val="2"/>
    </font>
    <font>
      <sz val="9"/>
      <color rgb="FFFF0000"/>
      <name val="Verdana"/>
      <family val="2"/>
    </font>
    <font>
      <b/>
      <sz val="9"/>
      <name val="Verdana"/>
      <family val="2"/>
    </font>
    <font>
      <b/>
      <sz val="9"/>
      <color indexed="10"/>
      <name val="Verdana"/>
      <family val="2"/>
    </font>
  </fonts>
  <fills count="27">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
      <patternFill patternType="solid">
        <fgColor rgb="FFFF0000"/>
        <bgColor indexed="64"/>
      </patternFill>
    </fill>
  </fills>
  <borders count="32">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
      <left/>
      <right/>
      <top style="thin">
        <color theme="1"/>
      </top>
      <bottom/>
      <diagonal/>
    </border>
    <border>
      <left/>
      <right/>
      <top style="thin">
        <color indexed="8"/>
      </top>
      <bottom/>
      <diagonal/>
    </border>
    <border>
      <left/>
      <right/>
      <top/>
      <bottom style="thin">
        <color indexed="8"/>
      </bottom>
      <diagonal/>
    </border>
  </borders>
  <cellStyleXfs count="390">
    <xf numFmtId="0" fontId="0" fillId="0" borderId="0"/>
    <xf numFmtId="0" fontId="8" fillId="0" borderId="0" applyNumberFormat="0" applyFill="0" applyBorder="0" applyAlignment="0" applyProtection="0">
      <alignment vertical="top"/>
      <protection locked="0"/>
    </xf>
    <xf numFmtId="0" fontId="10"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7" fillId="0" borderId="0"/>
  </cellStyleXfs>
  <cellXfs count="603">
    <xf numFmtId="0" fontId="0" fillId="0" borderId="0" xfId="0"/>
    <xf numFmtId="0" fontId="0" fillId="0" borderId="0" xfId="0" applyAlignment="1">
      <alignment horizontal="center"/>
    </xf>
    <xf numFmtId="0" fontId="5" fillId="0" borderId="0" xfId="0" applyFont="1"/>
    <xf numFmtId="0" fontId="0" fillId="0" borderId="0" xfId="0" applyAlignment="1">
      <alignment vertical="center"/>
    </xf>
    <xf numFmtId="0" fontId="0" fillId="0" borderId="0" xfId="0" applyAlignment="1">
      <alignment horizontal="right"/>
    </xf>
    <xf numFmtId="0" fontId="4" fillId="0" borderId="0" xfId="0" applyFont="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xf numFmtId="165" fontId="6" fillId="2" borderId="0" xfId="0" applyNumberFormat="1" applyFont="1" applyFill="1" applyAlignment="1" applyProtection="1">
      <alignment vertical="center"/>
      <protection locked="0"/>
    </xf>
    <xf numFmtId="168" fontId="15" fillId="0" borderId="0" xfId="0" applyNumberFormat="1" applyFo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6" fillId="0" borderId="2" xfId="0" applyFont="1" applyBorder="1" applyAlignment="1">
      <alignment horizontal="center"/>
    </xf>
    <xf numFmtId="0" fontId="5" fillId="0" borderId="0" xfId="0" applyFont="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3" fillId="0" borderId="0" xfId="0" applyNumberFormat="1" applyFont="1" applyAlignment="1">
      <alignment horizontal="center" vertical="center"/>
    </xf>
    <xf numFmtId="168" fontId="32" fillId="0" borderId="0" xfId="0" applyNumberFormat="1" applyFont="1" applyAlignment="1">
      <alignment horizontal="center" vertical="center"/>
    </xf>
    <xf numFmtId="0" fontId="30" fillId="0" borderId="0" xfId="0" applyFont="1" applyAlignment="1">
      <alignment horizontal="center" vertical="center"/>
    </xf>
    <xf numFmtId="0" fontId="36" fillId="0" borderId="0" xfId="0" applyFont="1" applyAlignment="1">
      <alignment horizontal="right"/>
    </xf>
    <xf numFmtId="0" fontId="6" fillId="0" borderId="0" xfId="0" applyFont="1" applyAlignment="1">
      <alignment horizontal="left"/>
    </xf>
    <xf numFmtId="0" fontId="36" fillId="0" borderId="11" xfId="0" applyFont="1" applyBorder="1" applyAlignment="1">
      <alignment horizontal="center" vertical="center"/>
    </xf>
    <xf numFmtId="0" fontId="5" fillId="0" borderId="0" xfId="0" applyFont="1" applyAlignment="1">
      <alignment vertical="center"/>
    </xf>
    <xf numFmtId="0" fontId="5" fillId="0" borderId="0" xfId="0" applyFont="1" applyAlignment="1">
      <alignment horizontal="right" vertical="center"/>
    </xf>
    <xf numFmtId="0" fontId="38"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6" fillId="0" borderId="0" xfId="0" applyFont="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6" fillId="0" borderId="20" xfId="0" applyFont="1" applyBorder="1" applyAlignment="1">
      <alignment vertical="center"/>
    </xf>
    <xf numFmtId="0" fontId="6" fillId="0" borderId="21" xfId="0" applyFont="1" applyBorder="1" applyAlignment="1">
      <alignment vertical="center"/>
    </xf>
    <xf numFmtId="0" fontId="6" fillId="0" borderId="22" xfId="0" applyFont="1" applyBorder="1" applyAlignment="1">
      <alignment vertical="center"/>
    </xf>
    <xf numFmtId="4" fontId="0" fillId="0" borderId="0" xfId="0" applyNumberFormat="1" applyAlignment="1">
      <alignment horizontal="center" vertical="center"/>
    </xf>
    <xf numFmtId="4" fontId="0" fillId="0" borderId="23" xfId="0" applyNumberFormat="1" applyBorder="1" applyAlignment="1">
      <alignment horizontal="center" vertical="center"/>
    </xf>
    <xf numFmtId="4" fontId="0" fillId="0" borderId="24" xfId="0" applyNumberFormat="1" applyBorder="1" applyAlignment="1">
      <alignment horizontal="center" vertical="center"/>
    </xf>
    <xf numFmtId="49" fontId="0" fillId="0" borderId="0" xfId="0" applyNumberFormat="1" applyAlignment="1">
      <alignment horizontal="center" vertical="center"/>
    </xf>
    <xf numFmtId="4" fontId="0" fillId="0" borderId="25" xfId="0" applyNumberFormat="1" applyBorder="1" applyAlignment="1">
      <alignment horizontal="center" vertical="center"/>
    </xf>
    <xf numFmtId="2" fontId="6" fillId="0" borderId="5" xfId="0" applyNumberFormat="1" applyFont="1" applyBorder="1" applyAlignment="1">
      <alignment horizontal="center"/>
    </xf>
    <xf numFmtId="4" fontId="6" fillId="0" borderId="5" xfId="0" applyNumberFormat="1" applyFont="1" applyBorder="1" applyAlignment="1">
      <alignment horizont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7" fillId="4" borderId="2" xfId="0" applyNumberFormat="1" applyFont="1" applyFill="1" applyBorder="1" applyAlignment="1">
      <alignment horizontal="center" vertical="center"/>
    </xf>
    <xf numFmtId="2" fontId="0" fillId="0" borderId="0" xfId="0" applyNumberFormat="1" applyAlignment="1">
      <alignment horizontal="center" vertical="center"/>
    </xf>
    <xf numFmtId="0" fontId="0" fillId="7" borderId="0" xfId="0" applyFill="1"/>
    <xf numFmtId="0" fontId="0" fillId="0" borderId="0" xfId="0" applyAlignment="1">
      <alignment vertical="top"/>
    </xf>
    <xf numFmtId="0" fontId="45" fillId="0" borderId="0" xfId="0" applyFont="1" applyAlignment="1">
      <alignment horizontal="center" vertical="center"/>
    </xf>
    <xf numFmtId="0" fontId="46" fillId="0" borderId="0" xfId="0" applyFont="1" applyAlignment="1">
      <alignment horizontal="center" vertical="center"/>
    </xf>
    <xf numFmtId="0" fontId="0" fillId="0" borderId="0" xfId="0" quotePrefix="1" applyAlignment="1">
      <alignment horizontal="left" vertical="center"/>
    </xf>
    <xf numFmtId="0" fontId="52" fillId="0" borderId="0" xfId="0" applyFont="1"/>
    <xf numFmtId="3" fontId="52" fillId="0" borderId="0" xfId="0" applyNumberFormat="1" applyFont="1" applyAlignment="1">
      <alignment horizontal="left" vertical="center"/>
    </xf>
    <xf numFmtId="0" fontId="31" fillId="0" borderId="0" xfId="0" applyFont="1" applyAlignment="1" applyProtection="1">
      <alignment horizontal="center" vertical="center"/>
      <protection locked="0"/>
    </xf>
    <xf numFmtId="0" fontId="10" fillId="0" borderId="0" xfId="0" applyFont="1" applyAlignment="1">
      <alignment horizontal="center" vertical="center"/>
    </xf>
    <xf numFmtId="0" fontId="13" fillId="0" borderId="0" xfId="0" applyFont="1" applyAlignment="1">
      <alignment horizontal="center"/>
    </xf>
    <xf numFmtId="0" fontId="59" fillId="10" borderId="0" xfId="0" applyFont="1" applyFill="1" applyAlignment="1" applyProtection="1">
      <alignment horizontal="center" vertical="center"/>
      <protection locked="0"/>
    </xf>
    <xf numFmtId="0" fontId="58" fillId="9" borderId="14" xfId="0" applyFont="1" applyFill="1" applyBorder="1" applyAlignment="1">
      <alignment horizontal="center" vertical="center"/>
    </xf>
    <xf numFmtId="0" fontId="61" fillId="9" borderId="14" xfId="0" applyFont="1" applyFill="1" applyBorder="1" applyAlignment="1">
      <alignment horizontal="center" vertical="center"/>
    </xf>
    <xf numFmtId="0" fontId="58" fillId="0" borderId="0" xfId="0" applyFont="1" applyAlignment="1">
      <alignment horizontal="center" vertical="center"/>
    </xf>
    <xf numFmtId="0" fontId="14" fillId="0" borderId="0" xfId="0" applyFont="1" applyAlignment="1">
      <alignment horizontal="center" vertical="center"/>
    </xf>
    <xf numFmtId="0" fontId="62" fillId="9" borderId="14" xfId="0" applyFont="1" applyFill="1" applyBorder="1" applyAlignment="1">
      <alignment horizontal="center" vertical="center"/>
    </xf>
    <xf numFmtId="169" fontId="59" fillId="10" borderId="0" xfId="0" applyNumberFormat="1" applyFont="1" applyFill="1" applyAlignment="1" applyProtection="1">
      <alignment horizontal="center" vertical="center"/>
      <protection locked="0"/>
    </xf>
    <xf numFmtId="167" fontId="64" fillId="0" borderId="0" xfId="0" applyNumberFormat="1" applyFont="1" applyAlignment="1">
      <alignment vertical="center"/>
    </xf>
    <xf numFmtId="0" fontId="58" fillId="0" borderId="0" xfId="0" applyFont="1" applyAlignment="1">
      <alignment horizontal="center" vertical="center" shrinkToFit="1"/>
    </xf>
    <xf numFmtId="0" fontId="62" fillId="0" borderId="0" xfId="0" applyFont="1" applyAlignment="1">
      <alignment horizontal="center" vertical="center"/>
    </xf>
    <xf numFmtId="167" fontId="63" fillId="13" borderId="0" xfId="0" applyNumberFormat="1" applyFont="1" applyFill="1" applyAlignment="1">
      <alignment horizontal="center" vertical="center"/>
    </xf>
    <xf numFmtId="4" fontId="64" fillId="12" borderId="0" xfId="0" applyNumberFormat="1" applyFont="1" applyFill="1" applyAlignment="1">
      <alignment horizontal="center" vertical="center"/>
    </xf>
    <xf numFmtId="4" fontId="63" fillId="12" borderId="0" xfId="0" applyNumberFormat="1" applyFont="1" applyFill="1" applyAlignment="1">
      <alignment horizontal="center" vertical="center"/>
    </xf>
    <xf numFmtId="0" fontId="58" fillId="5" borderId="14" xfId="0" applyFont="1" applyFill="1" applyBorder="1" applyAlignment="1">
      <alignment horizontal="center" vertical="center"/>
    </xf>
    <xf numFmtId="0" fontId="61" fillId="5" borderId="14" xfId="0" applyFont="1" applyFill="1" applyBorder="1" applyAlignment="1">
      <alignment horizontal="center" vertical="center"/>
    </xf>
    <xf numFmtId="0" fontId="14" fillId="0" borderId="0" xfId="0" applyFont="1" applyAlignment="1">
      <alignment vertical="center"/>
    </xf>
    <xf numFmtId="0" fontId="62" fillId="11" borderId="0" xfId="0" applyFont="1" applyFill="1" applyAlignment="1">
      <alignment horizontal="center" vertical="center"/>
    </xf>
    <xf numFmtId="0" fontId="60" fillId="0" borderId="0" xfId="0" applyFont="1" applyAlignment="1">
      <alignment vertical="center"/>
    </xf>
    <xf numFmtId="0" fontId="14" fillId="0" borderId="0" xfId="0" quotePrefix="1" applyFont="1" applyAlignment="1">
      <alignment vertical="center"/>
    </xf>
    <xf numFmtId="169" fontId="14" fillId="0" borderId="0" xfId="0" applyNumberFormat="1" applyFont="1" applyAlignment="1">
      <alignment vertical="center"/>
    </xf>
    <xf numFmtId="167" fontId="64" fillId="0" borderId="0" xfId="0" applyNumberFormat="1" applyFont="1" applyAlignment="1">
      <alignment horizontal="center" vertical="center"/>
    </xf>
    <xf numFmtId="0" fontId="14" fillId="0" borderId="0" xfId="0" quotePrefix="1" applyFont="1" applyAlignment="1">
      <alignment horizontal="center" vertical="center"/>
    </xf>
    <xf numFmtId="0" fontId="14" fillId="9" borderId="14" xfId="0" applyFont="1" applyFill="1" applyBorder="1" applyAlignment="1">
      <alignment horizontal="center" vertical="center"/>
    </xf>
    <xf numFmtId="0" fontId="56" fillId="13" borderId="0" xfId="0" applyFont="1" applyFill="1" applyAlignment="1">
      <alignment horizontal="center" vertical="center"/>
    </xf>
    <xf numFmtId="0" fontId="14" fillId="13" borderId="0" xfId="0" applyFont="1" applyFill="1" applyAlignment="1">
      <alignment horizontal="center" vertical="center"/>
    </xf>
    <xf numFmtId="0" fontId="58" fillId="13" borderId="0" xfId="0" applyFont="1" applyFill="1" applyAlignment="1">
      <alignment horizontal="center" vertical="center"/>
    </xf>
    <xf numFmtId="0" fontId="62" fillId="13" borderId="0" xfId="0" applyFont="1" applyFill="1" applyAlignment="1">
      <alignment horizontal="center" vertical="center"/>
    </xf>
    <xf numFmtId="0" fontId="57" fillId="13" borderId="0" xfId="0" applyFont="1" applyFill="1" applyAlignment="1">
      <alignment horizontal="center" vertical="center"/>
    </xf>
    <xf numFmtId="0" fontId="58" fillId="0" borderId="14" xfId="0" applyFont="1" applyBorder="1" applyAlignment="1">
      <alignment horizontal="center" vertical="center"/>
    </xf>
    <xf numFmtId="0" fontId="59" fillId="10" borderId="14" xfId="0" applyFont="1" applyFill="1" applyBorder="1" applyAlignment="1" applyProtection="1">
      <alignment horizontal="center" vertical="center"/>
      <protection locked="0"/>
    </xf>
    <xf numFmtId="169" fontId="64" fillId="0" borderId="0" xfId="0" applyNumberFormat="1" applyFont="1" applyAlignment="1">
      <alignment horizontal="center" vertical="center"/>
    </xf>
    <xf numFmtId="169" fontId="67" fillId="0" borderId="0" xfId="1" applyNumberFormat="1" applyFont="1" applyAlignment="1" applyProtection="1">
      <alignment horizontal="center" vertical="center"/>
    </xf>
    <xf numFmtId="169" fontId="24" fillId="0" borderId="0" xfId="0" applyNumberFormat="1" applyFont="1" applyAlignment="1">
      <alignment horizontal="center" vertical="center"/>
    </xf>
    <xf numFmtId="169" fontId="19" fillId="0" borderId="0" xfId="0" applyNumberFormat="1" applyFont="1" applyAlignment="1">
      <alignment horizontal="center" vertical="center"/>
    </xf>
    <xf numFmtId="0" fontId="8" fillId="0" borderId="0" xfId="1" applyAlignment="1" applyProtection="1">
      <alignment horizontal="center" vertical="center"/>
    </xf>
    <xf numFmtId="169" fontId="8" fillId="0" borderId="0" xfId="1" applyNumberFormat="1" applyAlignment="1" applyProtection="1">
      <alignment horizontal="center" vertical="center"/>
    </xf>
    <xf numFmtId="169" fontId="63" fillId="0" borderId="0" xfId="0" applyNumberFormat="1" applyFont="1" applyAlignment="1">
      <alignment horizontal="center" vertical="center"/>
    </xf>
    <xf numFmtId="0" fontId="24" fillId="0" borderId="0" xfId="0" applyFont="1" applyAlignment="1">
      <alignment horizontal="center" vertical="center"/>
    </xf>
    <xf numFmtId="169" fontId="63" fillId="13" borderId="0" xfId="0" applyNumberFormat="1" applyFont="1" applyFill="1" applyAlignment="1">
      <alignment horizontal="center" vertical="center"/>
    </xf>
    <xf numFmtId="169" fontId="53" fillId="13" borderId="0" xfId="1" applyNumberFormat="1" applyFont="1" applyFill="1" applyAlignment="1" applyProtection="1">
      <alignment horizontal="center" vertical="center"/>
    </xf>
    <xf numFmtId="169" fontId="65" fillId="0" borderId="0" xfId="1" applyNumberFormat="1" applyFont="1" applyAlignment="1" applyProtection="1">
      <alignment horizontal="center" vertical="center"/>
    </xf>
    <xf numFmtId="167" fontId="63" fillId="0" borderId="0" xfId="0" applyNumberFormat="1" applyFont="1" applyAlignment="1">
      <alignment horizontal="center" vertical="center"/>
    </xf>
    <xf numFmtId="1" fontId="64" fillId="0" borderId="0" xfId="0" applyNumberFormat="1" applyFont="1" applyAlignment="1">
      <alignment vertical="center"/>
    </xf>
    <xf numFmtId="1" fontId="64" fillId="0" borderId="0" xfId="0" applyNumberFormat="1" applyFont="1" applyAlignment="1">
      <alignment horizontal="center" vertical="center"/>
    </xf>
    <xf numFmtId="1" fontId="14" fillId="0" borderId="0" xfId="0" applyNumberFormat="1" applyFont="1" applyAlignment="1">
      <alignment vertical="center"/>
    </xf>
    <xf numFmtId="1" fontId="14" fillId="0" borderId="0" xfId="0" applyNumberFormat="1" applyFont="1" applyAlignment="1">
      <alignment horizontal="center" vertical="center"/>
    </xf>
    <xf numFmtId="1" fontId="62" fillId="0" borderId="0" xfId="0" applyNumberFormat="1" applyFont="1" applyAlignment="1">
      <alignment horizontal="center" vertical="center"/>
    </xf>
    <xf numFmtId="1" fontId="63" fillId="0" borderId="0" xfId="0" applyNumberFormat="1" applyFont="1" applyAlignment="1">
      <alignment horizontal="center" vertical="center"/>
    </xf>
    <xf numFmtId="0" fontId="62" fillId="11" borderId="0" xfId="0" applyFont="1" applyFill="1" applyAlignment="1">
      <alignment vertical="center"/>
    </xf>
    <xf numFmtId="0" fontId="61" fillId="16" borderId="0" xfId="0" applyFont="1" applyFill="1" applyAlignment="1">
      <alignment horizontal="center" vertical="center" shrinkToFit="1"/>
    </xf>
    <xf numFmtId="0" fontId="62" fillId="16" borderId="0" xfId="0" applyFont="1" applyFill="1" applyAlignment="1">
      <alignment horizontal="center" vertical="center" wrapText="1" shrinkToFit="1"/>
    </xf>
    <xf numFmtId="169" fontId="65" fillId="13" borderId="0" xfId="1" applyNumberFormat="1" applyFont="1" applyFill="1" applyAlignment="1" applyProtection="1">
      <alignment horizontal="center" vertical="center"/>
    </xf>
    <xf numFmtId="0" fontId="14" fillId="0" borderId="0" xfId="0" applyFont="1"/>
    <xf numFmtId="0" fontId="4" fillId="0" borderId="0" xfId="0" applyFont="1" applyAlignment="1">
      <alignment horizontal="center"/>
    </xf>
    <xf numFmtId="0" fontId="4" fillId="0" borderId="1" xfId="0" applyFont="1" applyBorder="1" applyAlignment="1" applyProtection="1">
      <alignment horizontal="center" vertical="center"/>
      <protection locked="0"/>
    </xf>
    <xf numFmtId="0" fontId="28" fillId="0" borderId="0" xfId="0" applyFont="1" applyAlignment="1">
      <alignment vertical="center"/>
    </xf>
    <xf numFmtId="3" fontId="55" fillId="0" borderId="0" xfId="0" applyNumberFormat="1" applyFont="1" applyAlignment="1">
      <alignment horizontal="center" vertical="center"/>
    </xf>
    <xf numFmtId="0" fontId="55" fillId="0" borderId="0" xfId="0" applyFont="1"/>
    <xf numFmtId="0" fontId="28" fillId="0" borderId="0" xfId="0" applyFont="1"/>
    <xf numFmtId="0" fontId="54" fillId="0" borderId="1" xfId="0" applyFont="1" applyBorder="1" applyAlignment="1" applyProtection="1">
      <alignment horizontal="center" vertical="center"/>
      <protection locked="0"/>
    </xf>
    <xf numFmtId="3" fontId="55" fillId="0" borderId="0" xfId="0" applyNumberFormat="1" applyFont="1" applyAlignment="1">
      <alignment horizontal="left"/>
    </xf>
    <xf numFmtId="0" fontId="40" fillId="0" borderId="0" xfId="0" applyFont="1" applyAlignment="1">
      <alignment vertical="center"/>
    </xf>
    <xf numFmtId="3" fontId="55" fillId="0" borderId="0" xfId="0" applyNumberFormat="1" applyFont="1" applyAlignment="1">
      <alignment horizontal="left" vertical="center"/>
    </xf>
    <xf numFmtId="0" fontId="28" fillId="0" borderId="0" xfId="0" applyFont="1" applyAlignment="1">
      <alignment horizontal="center"/>
    </xf>
    <xf numFmtId="0" fontId="28" fillId="0" borderId="0" xfId="0" applyFont="1" applyAlignment="1">
      <alignment horizontal="center" vertical="center"/>
    </xf>
    <xf numFmtId="0" fontId="28" fillId="0" borderId="0" xfId="0" applyFont="1" applyAlignment="1">
      <alignment horizontal="right"/>
    </xf>
    <xf numFmtId="0" fontId="73" fillId="0" borderId="0" xfId="0" applyFont="1"/>
    <xf numFmtId="169" fontId="70" fillId="0" borderId="0" xfId="0" applyNumberFormat="1" applyFont="1" applyAlignment="1">
      <alignment vertical="center"/>
    </xf>
    <xf numFmtId="166" fontId="70" fillId="0" borderId="0" xfId="0" applyNumberFormat="1" applyFont="1" applyAlignment="1">
      <alignment horizontal="center"/>
    </xf>
    <xf numFmtId="167" fontId="59" fillId="15" borderId="0" xfId="0" applyNumberFormat="1" applyFont="1" applyFill="1" applyAlignment="1" applyProtection="1">
      <alignment horizontal="center" vertical="center"/>
      <protection locked="0"/>
    </xf>
    <xf numFmtId="169" fontId="59" fillId="15" borderId="0" xfId="0" applyNumberFormat="1" applyFont="1" applyFill="1" applyAlignment="1" applyProtection="1">
      <alignment horizontal="center" vertical="center"/>
      <protection locked="0"/>
    </xf>
    <xf numFmtId="169" fontId="59" fillId="15" borderId="0" xfId="0" applyNumberFormat="1" applyFont="1" applyFill="1" applyAlignment="1">
      <alignment horizontal="center" vertical="center"/>
    </xf>
    <xf numFmtId="0" fontId="69" fillId="15" borderId="0" xfId="1" applyFont="1" applyFill="1" applyAlignment="1" applyProtection="1">
      <alignment horizontal="center" vertical="center"/>
    </xf>
    <xf numFmtId="169" fontId="66" fillId="15" borderId="0" xfId="1" applyNumberFormat="1" applyFont="1" applyFill="1" applyAlignment="1" applyProtection="1">
      <alignment horizontal="center" vertical="center" shrinkToFit="1"/>
    </xf>
    <xf numFmtId="167" fontId="64" fillId="15" borderId="0" xfId="0" applyNumberFormat="1" applyFont="1" applyFill="1" applyAlignment="1" applyProtection="1">
      <alignment horizontal="center" vertical="center"/>
      <protection locked="0"/>
    </xf>
    <xf numFmtId="2" fontId="59" fillId="15" borderId="0" xfId="0" applyNumberFormat="1" applyFont="1" applyFill="1" applyAlignment="1" applyProtection="1">
      <alignment horizontal="center" vertical="center"/>
      <protection locked="0"/>
    </xf>
    <xf numFmtId="4" fontId="59" fillId="15" borderId="0" xfId="0" applyNumberFormat="1" applyFont="1" applyFill="1" applyAlignment="1">
      <alignment horizontal="center" vertical="center"/>
    </xf>
    <xf numFmtId="167" fontId="59" fillId="15" borderId="0" xfId="0" applyNumberFormat="1" applyFont="1" applyFill="1" applyAlignment="1">
      <alignment horizontal="center" vertical="center"/>
    </xf>
    <xf numFmtId="167" fontId="59" fillId="15" borderId="4" xfId="0" applyNumberFormat="1" applyFont="1" applyFill="1" applyBorder="1" applyAlignment="1">
      <alignment horizontal="center" vertical="center"/>
    </xf>
    <xf numFmtId="167" fontId="59" fillId="15" borderId="4" xfId="0" applyNumberFormat="1" applyFont="1" applyFill="1" applyBorder="1" applyAlignment="1" applyProtection="1">
      <alignment horizontal="center" vertical="center"/>
      <protection locked="0"/>
    </xf>
    <xf numFmtId="167" fontId="59" fillId="15" borderId="10" xfId="0" applyNumberFormat="1" applyFont="1" applyFill="1" applyBorder="1" applyAlignment="1" applyProtection="1">
      <alignment horizontal="center" vertical="center"/>
      <protection locked="0"/>
    </xf>
    <xf numFmtId="167" fontId="59" fillId="15" borderId="7" xfId="0" applyNumberFormat="1" applyFont="1" applyFill="1" applyBorder="1" applyAlignment="1" applyProtection="1">
      <alignment horizontal="center" vertical="center"/>
      <protection locked="0"/>
    </xf>
    <xf numFmtId="169" fontId="64" fillId="15" borderId="0" xfId="0" applyNumberFormat="1" applyFont="1" applyFill="1" applyAlignment="1" applyProtection="1">
      <alignment horizontal="center" vertical="center"/>
      <protection locked="0"/>
    </xf>
    <xf numFmtId="2" fontId="59" fillId="15" borderId="0" xfId="0" applyNumberFormat="1" applyFont="1" applyFill="1" applyAlignment="1">
      <alignment horizontal="center" vertical="center"/>
    </xf>
    <xf numFmtId="0" fontId="74" fillId="9" borderId="14" xfId="0" applyFont="1" applyFill="1" applyBorder="1" applyAlignment="1">
      <alignment horizontal="center" vertical="center"/>
    </xf>
    <xf numFmtId="4" fontId="64" fillId="15" borderId="0" xfId="0" applyNumberFormat="1" applyFont="1" applyFill="1" applyAlignment="1">
      <alignment horizontal="center"/>
    </xf>
    <xf numFmtId="0" fontId="14" fillId="13" borderId="0" xfId="0" applyFont="1" applyFill="1" applyAlignment="1">
      <alignment vertical="center"/>
    </xf>
    <xf numFmtId="0" fontId="60" fillId="13" borderId="0" xfId="0" applyFont="1" applyFill="1" applyAlignment="1">
      <alignment vertical="center"/>
    </xf>
    <xf numFmtId="167" fontId="64" fillId="13" borderId="0" xfId="0" applyNumberFormat="1" applyFont="1" applyFill="1" applyAlignment="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lignment vertical="center"/>
    </xf>
    <xf numFmtId="167" fontId="14" fillId="0" borderId="0" xfId="0" applyNumberFormat="1" applyFont="1" applyAlignment="1">
      <alignment horizontal="center" vertical="center"/>
    </xf>
    <xf numFmtId="167" fontId="14" fillId="0" borderId="0" xfId="0" quotePrefix="1" applyNumberFormat="1" applyFont="1" applyAlignment="1">
      <alignment horizontal="center" vertical="center"/>
    </xf>
    <xf numFmtId="172" fontId="14" fillId="0" borderId="0" xfId="0" applyNumberFormat="1" applyFont="1" applyAlignment="1">
      <alignment horizontal="center" vertical="center"/>
    </xf>
    <xf numFmtId="0" fontId="77" fillId="0" borderId="0" xfId="0" applyFont="1"/>
    <xf numFmtId="0" fontId="77" fillId="0" borderId="0" xfId="0" applyFont="1" applyAlignment="1">
      <alignment horizontal="center" vertical="center"/>
    </xf>
    <xf numFmtId="167" fontId="78" fillId="0" borderId="0" xfId="0" applyNumberFormat="1" applyFont="1" applyAlignment="1">
      <alignment horizontal="center" vertical="center"/>
    </xf>
    <xf numFmtId="0" fontId="76" fillId="11" borderId="0" xfId="0" applyFont="1" applyFill="1"/>
    <xf numFmtId="0" fontId="79" fillId="0" borderId="0" xfId="0" applyFont="1"/>
    <xf numFmtId="0" fontId="72" fillId="23" borderId="0" xfId="0" applyFont="1" applyFill="1" applyAlignment="1">
      <alignment horizontal="left" vertical="center"/>
    </xf>
    <xf numFmtId="0" fontId="72" fillId="22" borderId="0" xfId="0" applyFont="1" applyFill="1" applyAlignment="1">
      <alignment horizontal="left" vertical="center"/>
    </xf>
    <xf numFmtId="0" fontId="72" fillId="21" borderId="0" xfId="0" applyFont="1" applyFill="1" applyAlignment="1">
      <alignment horizontal="left" vertical="center"/>
    </xf>
    <xf numFmtId="0" fontId="72" fillId="24" borderId="0" xfId="0" applyFont="1" applyFill="1" applyAlignment="1">
      <alignment horizontal="left" vertical="center"/>
    </xf>
    <xf numFmtId="167" fontId="72" fillId="23" borderId="0" xfId="0" applyNumberFormat="1" applyFont="1" applyFill="1" applyAlignment="1">
      <alignment horizontal="center" vertical="center"/>
    </xf>
    <xf numFmtId="167" fontId="72" fillId="22" borderId="0" xfId="0" applyNumberFormat="1" applyFont="1" applyFill="1" applyAlignment="1">
      <alignment horizontal="center" vertical="center"/>
    </xf>
    <xf numFmtId="167" fontId="72" fillId="21" borderId="0" xfId="0" applyNumberFormat="1" applyFont="1" applyFill="1" applyAlignment="1">
      <alignment horizontal="center" vertical="center"/>
    </xf>
    <xf numFmtId="167" fontId="72" fillId="24" borderId="0" xfId="0" applyNumberFormat="1" applyFont="1" applyFill="1" applyAlignment="1">
      <alignment horizontal="center" vertical="center"/>
    </xf>
    <xf numFmtId="167" fontId="72" fillId="0" borderId="0" xfId="0" applyNumberFormat="1" applyFont="1" applyAlignment="1">
      <alignment horizontal="center" vertical="center"/>
    </xf>
    <xf numFmtId="169" fontId="72" fillId="22" borderId="0" xfId="0" applyNumberFormat="1" applyFont="1" applyFill="1" applyAlignment="1">
      <alignment horizontal="center" vertical="center"/>
    </xf>
    <xf numFmtId="169" fontId="72" fillId="21" borderId="0" xfId="0" applyNumberFormat="1" applyFont="1" applyFill="1" applyAlignment="1">
      <alignment horizontal="center" vertical="center"/>
    </xf>
    <xf numFmtId="169" fontId="72" fillId="24" borderId="0" xfId="0" applyNumberFormat="1" applyFont="1" applyFill="1" applyAlignment="1">
      <alignment horizontal="center" vertical="center"/>
    </xf>
    <xf numFmtId="169" fontId="72" fillId="23" borderId="0" xfId="0" applyNumberFormat="1" applyFont="1" applyFill="1" applyAlignment="1">
      <alignment horizontal="center" vertical="center"/>
    </xf>
    <xf numFmtId="0" fontId="76" fillId="11" borderId="0" xfId="0" applyFont="1" applyFill="1" applyAlignment="1">
      <alignment horizontal="center"/>
    </xf>
    <xf numFmtId="0" fontId="79" fillId="0" borderId="0" xfId="0" applyFont="1" applyAlignment="1">
      <alignment horizontal="center"/>
    </xf>
    <xf numFmtId="0" fontId="79" fillId="0" borderId="0" xfId="0" applyFont="1" applyAlignment="1">
      <alignment horizontal="left"/>
    </xf>
    <xf numFmtId="167" fontId="62" fillId="0" borderId="0" xfId="0" applyNumberFormat="1" applyFont="1" applyAlignment="1">
      <alignment horizontal="center" vertical="center"/>
    </xf>
    <xf numFmtId="0" fontId="80" fillId="11" borderId="0" xfId="0" applyFont="1" applyFill="1" applyAlignment="1">
      <alignment horizontal="center"/>
    </xf>
    <xf numFmtId="0" fontId="81" fillId="0" borderId="0" xfId="0" applyFont="1" applyAlignment="1">
      <alignment horizontal="left"/>
    </xf>
    <xf numFmtId="49" fontId="59" fillId="11" borderId="0" xfId="0" applyNumberFormat="1" applyFont="1" applyFill="1" applyAlignment="1" applyProtection="1">
      <alignment horizontal="center" vertical="center"/>
      <protection locked="0"/>
    </xf>
    <xf numFmtId="0" fontId="61" fillId="0" borderId="0" xfId="0" applyFont="1" applyAlignment="1">
      <alignment horizontal="center" vertical="center"/>
    </xf>
    <xf numFmtId="0" fontId="81" fillId="0" borderId="0" xfId="0" applyFont="1"/>
    <xf numFmtId="0" fontId="79" fillId="0" borderId="0" xfId="0" applyFont="1" applyAlignment="1">
      <alignment horizontal="center" vertical="center"/>
    </xf>
    <xf numFmtId="0" fontId="81" fillId="0" borderId="0" xfId="0" applyFont="1" applyAlignment="1">
      <alignment horizontal="center" vertical="center"/>
    </xf>
    <xf numFmtId="0" fontId="79" fillId="0" borderId="0" xfId="0" applyFont="1" applyAlignment="1">
      <alignment horizontal="right"/>
    </xf>
    <xf numFmtId="0" fontId="81" fillId="0" borderId="0" xfId="0" applyFont="1" applyAlignment="1">
      <alignment horizontal="right"/>
    </xf>
    <xf numFmtId="173" fontId="79" fillId="0" borderId="0" xfId="0" applyNumberFormat="1" applyFont="1"/>
    <xf numFmtId="173" fontId="79" fillId="26" borderId="0" xfId="0" applyNumberFormat="1" applyFont="1" applyFill="1"/>
    <xf numFmtId="167" fontId="82" fillId="21" borderId="0" xfId="0" applyNumberFormat="1" applyFont="1" applyFill="1" applyAlignment="1">
      <alignment horizontal="center" vertical="center"/>
    </xf>
    <xf numFmtId="167" fontId="82" fillId="22" borderId="0" xfId="0" applyNumberFormat="1" applyFont="1" applyFill="1" applyAlignment="1">
      <alignment horizontal="center" vertical="center"/>
    </xf>
    <xf numFmtId="0" fontId="14" fillId="0" borderId="0" xfId="2" applyFont="1" applyAlignment="1">
      <alignment vertical="center"/>
    </xf>
    <xf numFmtId="0" fontId="14" fillId="13" borderId="0" xfId="2" applyFont="1" applyFill="1" applyAlignment="1">
      <alignment vertical="center"/>
    </xf>
    <xf numFmtId="0" fontId="14" fillId="0" borderId="0" xfId="2" applyFont="1" applyAlignment="1" applyProtection="1">
      <alignment vertical="center"/>
      <protection locked="0"/>
    </xf>
    <xf numFmtId="0" fontId="16" fillId="15" borderId="9" xfId="2" applyFont="1" applyFill="1" applyBorder="1" applyAlignment="1">
      <alignment vertical="center"/>
    </xf>
    <xf numFmtId="0" fontId="14" fillId="15" borderId="0" xfId="2" applyFont="1" applyFill="1" applyAlignment="1">
      <alignment vertical="center"/>
    </xf>
    <xf numFmtId="0" fontId="14" fillId="15" borderId="11" xfId="2" applyFont="1" applyFill="1" applyBorder="1" applyAlignment="1">
      <alignment vertical="center"/>
    </xf>
    <xf numFmtId="0" fontId="16" fillId="15" borderId="14" xfId="2" applyFont="1" applyFill="1" applyBorder="1" applyAlignment="1">
      <alignment vertical="center"/>
    </xf>
    <xf numFmtId="0" fontId="14" fillId="15" borderId="14" xfId="2" applyFont="1" applyFill="1" applyBorder="1" applyAlignment="1">
      <alignment vertical="center"/>
    </xf>
    <xf numFmtId="0" fontId="14" fillId="15" borderId="9" xfId="2" applyFont="1" applyFill="1" applyBorder="1" applyAlignment="1">
      <alignment vertical="center"/>
    </xf>
    <xf numFmtId="0" fontId="15" fillId="15" borderId="11" xfId="2" applyFont="1" applyFill="1" applyBorder="1" applyAlignment="1">
      <alignment vertical="center"/>
    </xf>
    <xf numFmtId="0" fontId="16" fillId="15" borderId="0" xfId="2" applyFont="1" applyFill="1" applyAlignment="1">
      <alignment vertical="center"/>
    </xf>
    <xf numFmtId="0" fontId="27" fillId="15" borderId="0" xfId="2" applyFont="1" applyFill="1" applyAlignment="1">
      <alignment horizontal="right" vertical="center"/>
    </xf>
    <xf numFmtId="0" fontId="20" fillId="15" borderId="0" xfId="2" applyFont="1" applyFill="1" applyAlignment="1">
      <alignment vertical="center"/>
    </xf>
    <xf numFmtId="0" fontId="17" fillId="0" borderId="0" xfId="2" applyFont="1" applyAlignment="1">
      <alignment horizontal="left" vertical="center"/>
    </xf>
    <xf numFmtId="4" fontId="18" fillId="0" borderId="0" xfId="2" applyNumberFormat="1" applyFont="1" applyAlignment="1">
      <alignment horizontal="center" vertical="center"/>
    </xf>
    <xf numFmtId="0" fontId="15" fillId="0" borderId="0" xfId="2" applyFont="1" applyAlignment="1">
      <alignment vertical="center"/>
    </xf>
    <xf numFmtId="4" fontId="18" fillId="0" borderId="0" xfId="2" applyNumberFormat="1" applyFont="1" applyAlignment="1">
      <alignment horizontal="left" vertical="center"/>
    </xf>
    <xf numFmtId="0" fontId="40" fillId="17" borderId="0" xfId="0" applyFont="1" applyFill="1" applyAlignment="1">
      <alignment vertical="center" wrapText="1"/>
    </xf>
    <xf numFmtId="0" fontId="68" fillId="17" borderId="0" xfId="0" applyFont="1" applyFill="1" applyAlignment="1">
      <alignment vertical="center" wrapText="1"/>
    </xf>
    <xf numFmtId="0" fontId="14" fillId="0" borderId="11" xfId="2" applyFont="1" applyBorder="1" applyAlignment="1">
      <alignment vertical="center"/>
    </xf>
    <xf numFmtId="9" fontId="16" fillId="0" borderId="11" xfId="2" applyNumberFormat="1" applyFont="1" applyBorder="1" applyAlignment="1">
      <alignment horizontal="center" vertical="center"/>
    </xf>
    <xf numFmtId="0" fontId="19" fillId="0" borderId="11" xfId="2" applyFont="1" applyBorder="1" applyAlignment="1">
      <alignment vertical="center"/>
    </xf>
    <xf numFmtId="9" fontId="16" fillId="0" borderId="0" xfId="2" applyNumberFormat="1" applyFont="1" applyAlignment="1">
      <alignment horizontal="center" vertical="center"/>
    </xf>
    <xf numFmtId="0" fontId="19" fillId="0" borderId="0" xfId="2" applyFont="1" applyAlignment="1">
      <alignment vertical="center"/>
    </xf>
    <xf numFmtId="0" fontId="14" fillId="13" borderId="11" xfId="2" applyFont="1" applyFill="1" applyBorder="1" applyAlignment="1">
      <alignment vertical="center"/>
    </xf>
    <xf numFmtId="0" fontId="19" fillId="15" borderId="0" xfId="2" applyFont="1" applyFill="1" applyAlignment="1">
      <alignment vertical="center"/>
    </xf>
    <xf numFmtId="0" fontId="17" fillId="15" borderId="11" xfId="2" applyFont="1" applyFill="1" applyBorder="1" applyAlignment="1">
      <alignment vertical="center"/>
    </xf>
    <xf numFmtId="0" fontId="39" fillId="15" borderId="0" xfId="2" applyFont="1" applyFill="1" applyAlignment="1">
      <alignment vertical="center" wrapText="1"/>
    </xf>
    <xf numFmtId="0" fontId="17" fillId="15" borderId="0" xfId="2" applyFont="1" applyFill="1" applyAlignment="1">
      <alignment vertical="center"/>
    </xf>
    <xf numFmtId="0" fontId="14" fillId="15" borderId="28" xfId="2" applyFont="1" applyFill="1" applyBorder="1" applyAlignment="1">
      <alignment vertical="center"/>
    </xf>
    <xf numFmtId="0" fontId="15" fillId="0" borderId="0" xfId="2" applyFont="1" applyAlignment="1">
      <alignment horizontal="center" vertical="center" wrapText="1"/>
    </xf>
    <xf numFmtId="0" fontId="14" fillId="15" borderId="9" xfId="2" applyFont="1" applyFill="1" applyBorder="1" applyAlignment="1">
      <alignment vertical="center" wrapText="1"/>
    </xf>
    <xf numFmtId="0" fontId="14" fillId="15" borderId="0" xfId="2" applyFont="1" applyFill="1" applyAlignment="1">
      <alignment vertical="center" wrapText="1"/>
    </xf>
    <xf numFmtId="0" fontId="14" fillId="15" borderId="11" xfId="2" applyFont="1" applyFill="1" applyBorder="1" applyAlignment="1">
      <alignment vertical="center" wrapText="1"/>
    </xf>
    <xf numFmtId="0" fontId="91" fillId="26" borderId="0" xfId="0" applyFont="1" applyFill="1" applyAlignment="1">
      <alignment vertical="center"/>
    </xf>
    <xf numFmtId="0" fontId="92" fillId="26" borderId="0" xfId="0" applyFont="1" applyFill="1" applyAlignment="1">
      <alignment vertical="center"/>
    </xf>
    <xf numFmtId="167" fontId="93" fillId="26" borderId="0" xfId="0" applyNumberFormat="1" applyFont="1" applyFill="1" applyAlignment="1">
      <alignment vertical="center"/>
    </xf>
    <xf numFmtId="167" fontId="93" fillId="26" borderId="0" xfId="0" applyNumberFormat="1" applyFont="1" applyFill="1" applyAlignment="1">
      <alignment horizontal="left" vertical="center"/>
    </xf>
    <xf numFmtId="4" fontId="64" fillId="0" borderId="0" xfId="0" applyNumberFormat="1" applyFont="1" applyAlignment="1">
      <alignment vertical="center"/>
    </xf>
    <xf numFmtId="0" fontId="47" fillId="0" borderId="0" xfId="0" applyFont="1"/>
    <xf numFmtId="0" fontId="47" fillId="0" borderId="0" xfId="0" applyFont="1" applyAlignment="1">
      <alignment horizontal="left" vertical="center"/>
    </xf>
    <xf numFmtId="0" fontId="14" fillId="0" borderId="14" xfId="2" applyFont="1" applyBorder="1" applyAlignment="1">
      <alignment vertical="center"/>
    </xf>
    <xf numFmtId="0" fontId="14" fillId="13" borderId="14" xfId="2" applyFont="1" applyFill="1" applyBorder="1" applyAlignment="1">
      <alignment vertical="center"/>
    </xf>
    <xf numFmtId="164" fontId="15" fillId="0" borderId="0" xfId="2" applyNumberFormat="1" applyFont="1" applyAlignment="1" applyProtection="1">
      <alignment vertical="center"/>
      <protection locked="0"/>
    </xf>
    <xf numFmtId="0" fontId="101" fillId="9" borderId="9" xfId="2" applyFont="1" applyFill="1" applyBorder="1" applyAlignment="1">
      <alignment horizontal="center" vertical="center"/>
    </xf>
    <xf numFmtId="0" fontId="100" fillId="15" borderId="9" xfId="2" applyFont="1" applyFill="1" applyBorder="1" applyAlignment="1">
      <alignment vertical="center"/>
    </xf>
    <xf numFmtId="0" fontId="100" fillId="15" borderId="0" xfId="2" applyFont="1" applyFill="1" applyAlignment="1">
      <alignment vertical="center"/>
    </xf>
    <xf numFmtId="0" fontId="100" fillId="15" borderId="0" xfId="2" applyFont="1" applyFill="1" applyAlignment="1">
      <alignment horizontal="right" vertical="center"/>
    </xf>
    <xf numFmtId="0" fontId="100" fillId="15" borderId="11" xfId="2" applyFont="1" applyFill="1" applyBorder="1" applyAlignment="1">
      <alignment horizontal="right" vertical="center"/>
    </xf>
    <xf numFmtId="0" fontId="100" fillId="0" borderId="0" xfId="2" applyFont="1" applyAlignment="1">
      <alignment vertical="center"/>
    </xf>
    <xf numFmtId="0" fontId="100" fillId="15" borderId="9" xfId="2" applyFont="1" applyFill="1" applyBorder="1" applyAlignment="1">
      <alignment horizontal="right" vertical="center"/>
    </xf>
    <xf numFmtId="0" fontId="100" fillId="0" borderId="0" xfId="2" applyFont="1" applyAlignment="1">
      <alignment horizontal="right" vertical="center"/>
    </xf>
    <xf numFmtId="0" fontId="102" fillId="0" borderId="0" xfId="1" applyFont="1" applyAlignment="1" applyProtection="1">
      <alignment horizontal="center" vertical="center"/>
    </xf>
    <xf numFmtId="0" fontId="102" fillId="0" borderId="0" xfId="0" applyFont="1" applyAlignment="1">
      <alignment horizontal="center" vertical="center"/>
    </xf>
    <xf numFmtId="0" fontId="102" fillId="13" borderId="9" xfId="2" applyFont="1" applyFill="1" applyBorder="1" applyAlignment="1">
      <alignment vertical="center"/>
    </xf>
    <xf numFmtId="0" fontId="104" fillId="13" borderId="9" xfId="2" applyFont="1" applyFill="1" applyBorder="1" applyAlignment="1">
      <alignment vertical="center" wrapText="1" shrinkToFit="1"/>
    </xf>
    <xf numFmtId="0" fontId="100" fillId="13" borderId="9" xfId="2" applyFont="1" applyFill="1" applyBorder="1" applyAlignment="1">
      <alignment vertical="center"/>
    </xf>
    <xf numFmtId="0" fontId="102" fillId="13" borderId="0" xfId="2" applyFont="1" applyFill="1" applyAlignment="1">
      <alignment vertical="center"/>
    </xf>
    <xf numFmtId="0" fontId="104" fillId="13" borderId="0" xfId="2" applyFont="1" applyFill="1" applyAlignment="1">
      <alignment vertical="center" wrapText="1" shrinkToFit="1"/>
    </xf>
    <xf numFmtId="0" fontId="100" fillId="13" borderId="0" xfId="2" applyFont="1" applyFill="1" applyAlignment="1">
      <alignment vertical="center"/>
    </xf>
    <xf numFmtId="0" fontId="102" fillId="0" borderId="0" xfId="2" applyFont="1" applyAlignment="1">
      <alignment vertical="center"/>
    </xf>
    <xf numFmtId="0" fontId="104" fillId="25" borderId="0" xfId="0" applyFont="1" applyFill="1" applyAlignment="1">
      <alignment vertical="center" wrapText="1" shrinkToFit="1"/>
    </xf>
    <xf numFmtId="0" fontId="106" fillId="15" borderId="11" xfId="2" applyFont="1" applyFill="1" applyBorder="1" applyAlignment="1">
      <alignment vertical="center"/>
    </xf>
    <xf numFmtId="0" fontId="101" fillId="9" borderId="14" xfId="2" applyFont="1" applyFill="1" applyBorder="1" applyAlignment="1">
      <alignment horizontal="center" vertical="center"/>
    </xf>
    <xf numFmtId="0" fontId="100" fillId="0" borderId="14" xfId="0" applyFont="1" applyBorder="1" applyAlignment="1">
      <alignment vertical="center"/>
    </xf>
    <xf numFmtId="169" fontId="102" fillId="0" borderId="14" xfId="2" applyNumberFormat="1" applyFont="1" applyBorder="1" applyAlignment="1">
      <alignment horizontal="center" vertical="center"/>
    </xf>
    <xf numFmtId="0" fontId="100" fillId="0" borderId="14" xfId="2" applyFont="1" applyBorder="1" applyAlignment="1">
      <alignment horizontal="right" vertical="center"/>
    </xf>
    <xf numFmtId="0" fontId="102" fillId="0" borderId="14" xfId="2" applyFont="1" applyBorder="1" applyAlignment="1">
      <alignment horizontal="center" vertical="center"/>
    </xf>
    <xf numFmtId="0" fontId="100" fillId="13" borderId="9" xfId="2" applyFont="1" applyFill="1" applyBorder="1" applyAlignment="1">
      <alignment horizontal="left" vertical="center"/>
    </xf>
    <xf numFmtId="174" fontId="104" fillId="14" borderId="9" xfId="2" applyNumberFormat="1" applyFont="1" applyFill="1" applyBorder="1" applyAlignment="1" applyProtection="1">
      <alignment horizontal="center" vertical="center" shrinkToFit="1"/>
      <protection locked="0"/>
    </xf>
    <xf numFmtId="0" fontId="100" fillId="13" borderId="9" xfId="2" applyFont="1" applyFill="1" applyBorder="1" applyAlignment="1">
      <alignment horizontal="center" vertical="center"/>
    </xf>
    <xf numFmtId="20" fontId="104" fillId="14" borderId="9" xfId="2" applyNumberFormat="1" applyFont="1" applyFill="1" applyBorder="1" applyAlignment="1" applyProtection="1">
      <alignment horizontal="center" vertical="center"/>
      <protection locked="0"/>
    </xf>
    <xf numFmtId="0" fontId="100" fillId="13" borderId="0" xfId="2" applyFont="1" applyFill="1" applyAlignment="1">
      <alignment horizontal="right" vertical="center"/>
    </xf>
    <xf numFmtId="0" fontId="102" fillId="13" borderId="0" xfId="0" applyFont="1" applyFill="1" applyAlignment="1" applyProtection="1">
      <alignment horizontal="center" vertical="center"/>
      <protection locked="0"/>
    </xf>
    <xf numFmtId="0" fontId="100" fillId="13" borderId="14" xfId="2" applyFont="1" applyFill="1" applyBorder="1" applyAlignment="1">
      <alignment horizontal="right" vertical="center"/>
    </xf>
    <xf numFmtId="0" fontId="102" fillId="13" borderId="14" xfId="0" applyFont="1" applyFill="1" applyBorder="1" applyAlignment="1" applyProtection="1">
      <alignment horizontal="center" vertical="center"/>
      <protection locked="0"/>
    </xf>
    <xf numFmtId="0" fontId="102" fillId="14" borderId="12" xfId="0" applyFont="1" applyFill="1" applyBorder="1" applyAlignment="1" applyProtection="1">
      <alignment horizontal="center" vertical="center"/>
      <protection locked="0"/>
    </xf>
    <xf numFmtId="0" fontId="102" fillId="0" borderId="9" xfId="0" applyFont="1" applyBorder="1" applyAlignment="1">
      <alignment horizontal="center" vertical="center"/>
    </xf>
    <xf numFmtId="0" fontId="100" fillId="15" borderId="14" xfId="2" applyFont="1" applyFill="1" applyBorder="1" applyAlignment="1">
      <alignment horizontal="center" vertical="center"/>
    </xf>
    <xf numFmtId="0" fontId="102" fillId="14" borderId="14" xfId="0" applyFont="1" applyFill="1" applyBorder="1" applyAlignment="1" applyProtection="1">
      <alignment horizontal="center" vertical="center" shrinkToFit="1"/>
      <protection locked="0"/>
    </xf>
    <xf numFmtId="0" fontId="102" fillId="15" borderId="0" xfId="2" applyFont="1" applyFill="1" applyAlignment="1">
      <alignment horizontal="right" vertical="center"/>
    </xf>
    <xf numFmtId="0" fontId="102" fillId="14" borderId="6" xfId="0" applyFont="1" applyFill="1" applyBorder="1" applyAlignment="1" applyProtection="1">
      <alignment horizontal="center" vertical="center"/>
      <protection locked="0"/>
    </xf>
    <xf numFmtId="0" fontId="102" fillId="13" borderId="0" xfId="0" applyFont="1" applyFill="1" applyAlignment="1">
      <alignment horizontal="center" vertical="center"/>
    </xf>
    <xf numFmtId="0" fontId="100" fillId="15" borderId="11" xfId="2" applyFont="1" applyFill="1" applyBorder="1" applyAlignment="1">
      <alignment vertical="center"/>
    </xf>
    <xf numFmtId="0" fontId="102" fillId="13" borderId="11" xfId="0" applyFont="1" applyFill="1" applyBorder="1" applyAlignment="1">
      <alignment vertical="center"/>
    </xf>
    <xf numFmtId="0" fontId="102" fillId="0" borderId="11" xfId="0" applyFont="1" applyFill="1" applyBorder="1" applyAlignment="1" applyProtection="1">
      <alignment horizontal="center" vertical="top"/>
      <protection locked="0"/>
    </xf>
    <xf numFmtId="0" fontId="102" fillId="0" borderId="11" xfId="0" applyFont="1" applyBorder="1" applyAlignment="1">
      <alignment vertical="center"/>
    </xf>
    <xf numFmtId="0" fontId="100" fillId="0" borderId="9" xfId="2" applyFont="1" applyBorder="1" applyAlignment="1">
      <alignment vertical="center"/>
    </xf>
    <xf numFmtId="167" fontId="102" fillId="13" borderId="9" xfId="2" applyNumberFormat="1" applyFont="1" applyFill="1" applyBorder="1" applyAlignment="1">
      <alignment horizontal="center" vertical="center"/>
    </xf>
    <xf numFmtId="20" fontId="108" fillId="14" borderId="9" xfId="2" applyNumberFormat="1" applyFont="1" applyFill="1" applyBorder="1" applyAlignment="1" applyProtection="1">
      <alignment horizontal="center" vertical="center"/>
      <protection locked="0"/>
    </xf>
    <xf numFmtId="0" fontId="16" fillId="15" borderId="11" xfId="2" applyFont="1" applyFill="1" applyBorder="1" applyAlignment="1">
      <alignment vertical="center"/>
    </xf>
    <xf numFmtId="0" fontId="100" fillId="0" borderId="11" xfId="2" applyFont="1" applyBorder="1" applyAlignment="1">
      <alignment vertical="center"/>
    </xf>
    <xf numFmtId="171" fontId="102" fillId="0" borderId="11" xfId="2" applyNumberFormat="1" applyFont="1" applyFill="1" applyBorder="1" applyAlignment="1" applyProtection="1">
      <alignment horizontal="center" vertical="top"/>
      <protection locked="0"/>
    </xf>
    <xf numFmtId="0" fontId="100" fillId="0" borderId="14" xfId="2" applyFont="1" applyBorder="1" applyAlignment="1">
      <alignment vertical="center"/>
    </xf>
    <xf numFmtId="0" fontId="102" fillId="15" borderId="9" xfId="2" applyFont="1" applyFill="1" applyBorder="1" applyAlignment="1">
      <alignment horizontal="right" vertical="center"/>
    </xf>
    <xf numFmtId="4" fontId="104" fillId="13" borderId="0" xfId="2" applyNumberFormat="1" applyFont="1" applyFill="1" applyAlignment="1">
      <alignment horizontal="center" vertical="center"/>
    </xf>
    <xf numFmtId="0" fontId="24" fillId="15" borderId="0" xfId="2" applyFont="1" applyFill="1" applyAlignment="1">
      <alignment vertical="center"/>
    </xf>
    <xf numFmtId="4" fontId="102" fillId="0" borderId="0" xfId="2" applyNumberFormat="1" applyFont="1" applyFill="1" applyBorder="1" applyAlignment="1" applyProtection="1">
      <alignment horizontal="center" vertical="top"/>
      <protection locked="0"/>
    </xf>
    <xf numFmtId="49" fontId="102" fillId="13" borderId="0" xfId="2" applyNumberFormat="1" applyFont="1" applyFill="1" applyAlignment="1">
      <alignment vertical="center"/>
    </xf>
    <xf numFmtId="0" fontId="14" fillId="0" borderId="0" xfId="0" applyFont="1" applyAlignment="1">
      <alignment horizontal="left" vertical="center"/>
    </xf>
    <xf numFmtId="0" fontId="100" fillId="0" borderId="9" xfId="2" applyFont="1" applyBorder="1" applyAlignment="1">
      <alignment horizontal="right" vertical="center"/>
    </xf>
    <xf numFmtId="0" fontId="100" fillId="0" borderId="0" xfId="2" applyFont="1" applyFill="1" applyAlignment="1">
      <alignment vertical="center"/>
    </xf>
    <xf numFmtId="0" fontId="112" fillId="0" borderId="0" xfId="2" applyFont="1" applyFill="1" applyAlignment="1">
      <alignment horizontal="right" vertical="center"/>
    </xf>
    <xf numFmtId="4" fontId="113" fillId="0" borderId="0" xfId="2" applyNumberFormat="1" applyFont="1" applyFill="1" applyAlignment="1">
      <alignment horizontal="center" vertical="center"/>
    </xf>
    <xf numFmtId="0" fontId="113" fillId="0" borderId="0" xfId="2" applyFont="1" applyFill="1" applyAlignment="1">
      <alignment vertical="center"/>
    </xf>
    <xf numFmtId="0" fontId="102" fillId="0" borderId="0" xfId="0" applyFont="1" applyAlignment="1">
      <alignment horizontal="center" vertical="center" wrapText="1"/>
    </xf>
    <xf numFmtId="0" fontId="100" fillId="0" borderId="0" xfId="2" applyFont="1" applyAlignment="1">
      <alignment horizontal="left" vertical="center"/>
    </xf>
    <xf numFmtId="0" fontId="102" fillId="0" borderId="0" xfId="2" applyFont="1" applyAlignment="1">
      <alignment horizontal="left" vertical="center"/>
    </xf>
    <xf numFmtId="0" fontId="100" fillId="0" borderId="11" xfId="2" applyFont="1" applyBorder="1" applyAlignment="1">
      <alignment horizontal="right" vertical="center"/>
    </xf>
    <xf numFmtId="0" fontId="100" fillId="0" borderId="11" xfId="2" applyFont="1" applyBorder="1" applyAlignment="1">
      <alignment horizontal="left" vertical="center"/>
    </xf>
    <xf numFmtId="0" fontId="102" fillId="0" borderId="11" xfId="2" applyFont="1" applyBorder="1" applyAlignment="1">
      <alignment horizontal="left" vertical="center"/>
    </xf>
    <xf numFmtId="164" fontId="107" fillId="11" borderId="9" xfId="2" applyNumberFormat="1" applyFont="1" applyFill="1" applyBorder="1" applyAlignment="1">
      <alignment horizontal="center" vertical="center" shrinkToFit="1"/>
    </xf>
    <xf numFmtId="9" fontId="102" fillId="0" borderId="0" xfId="2" applyNumberFormat="1" applyFont="1" applyAlignment="1">
      <alignment horizontal="center" vertical="center"/>
    </xf>
    <xf numFmtId="0" fontId="112" fillId="0" borderId="0" xfId="2" applyFont="1" applyAlignment="1">
      <alignment vertical="center"/>
    </xf>
    <xf numFmtId="0" fontId="15" fillId="15" borderId="0" xfId="2" applyFont="1" applyFill="1" applyAlignment="1">
      <alignment vertical="center" wrapText="1"/>
    </xf>
    <xf numFmtId="168" fontId="100" fillId="0" borderId="9" xfId="2" applyNumberFormat="1" applyFont="1" applyBorder="1" applyAlignment="1">
      <alignment horizontal="center" vertical="center"/>
    </xf>
    <xf numFmtId="20" fontId="102" fillId="14" borderId="9" xfId="2" applyNumberFormat="1" applyFont="1" applyFill="1" applyBorder="1" applyAlignment="1" applyProtection="1">
      <alignment horizontal="center" vertical="center"/>
      <protection locked="0"/>
    </xf>
    <xf numFmtId="20" fontId="100" fillId="0" borderId="9" xfId="2" applyNumberFormat="1" applyFont="1" applyBorder="1" applyAlignment="1">
      <alignment horizontal="center" vertical="center"/>
    </xf>
    <xf numFmtId="0" fontId="100" fillId="0" borderId="0" xfId="0" applyFont="1" applyAlignment="1">
      <alignment horizontal="center" vertical="center"/>
    </xf>
    <xf numFmtId="20" fontId="102" fillId="14" borderId="0" xfId="2" applyNumberFormat="1" applyFont="1" applyFill="1" applyAlignment="1" applyProtection="1">
      <alignment horizontal="center" vertical="center"/>
      <protection locked="0"/>
    </xf>
    <xf numFmtId="20" fontId="100" fillId="0" borderId="0" xfId="2" applyNumberFormat="1" applyFont="1" applyAlignment="1">
      <alignment horizontal="center" vertical="center"/>
    </xf>
    <xf numFmtId="0" fontId="102" fillId="13" borderId="11" xfId="2" applyFont="1" applyFill="1" applyBorder="1" applyAlignment="1">
      <alignment horizontal="right" vertical="center"/>
    </xf>
    <xf numFmtId="0" fontId="102" fillId="0" borderId="29" xfId="2" applyFont="1" applyBorder="1" applyAlignment="1">
      <alignment vertical="center"/>
    </xf>
    <xf numFmtId="164" fontId="104" fillId="13" borderId="9" xfId="2" applyNumberFormat="1" applyFont="1" applyFill="1" applyBorder="1" applyAlignment="1">
      <alignment horizontal="center" vertical="center" shrinkToFit="1"/>
    </xf>
    <xf numFmtId="164" fontId="114" fillId="13" borderId="0" xfId="2" applyNumberFormat="1" applyFont="1" applyFill="1" applyAlignment="1">
      <alignment horizontal="center" vertical="center" shrinkToFit="1"/>
    </xf>
    <xf numFmtId="0" fontId="114" fillId="0" borderId="0" xfId="2" applyFont="1" applyAlignment="1">
      <alignment vertical="center"/>
    </xf>
    <xf numFmtId="164" fontId="104" fillId="13" borderId="0" xfId="2" applyNumberFormat="1" applyFont="1" applyFill="1" applyAlignment="1">
      <alignment horizontal="center" vertical="center" shrinkToFit="1"/>
    </xf>
    <xf numFmtId="164" fontId="114" fillId="14" borderId="0" xfId="2" applyNumberFormat="1" applyFont="1" applyFill="1" applyAlignment="1" applyProtection="1">
      <alignment horizontal="center" vertical="center" shrinkToFit="1"/>
      <protection locked="0"/>
    </xf>
    <xf numFmtId="0" fontId="102" fillId="0" borderId="11" xfId="2" applyFont="1" applyBorder="1" applyAlignment="1">
      <alignment vertical="center"/>
    </xf>
    <xf numFmtId="164" fontId="114" fillId="14" borderId="11" xfId="2" applyNumberFormat="1" applyFont="1" applyFill="1" applyBorder="1" applyAlignment="1" applyProtection="1">
      <alignment horizontal="center" vertical="center" shrinkToFit="1"/>
      <protection locked="0"/>
    </xf>
    <xf numFmtId="0" fontId="15" fillId="15" borderId="0" xfId="2" applyFont="1" applyFill="1" applyAlignment="1">
      <alignment vertical="center"/>
    </xf>
    <xf numFmtId="0" fontId="104" fillId="15" borderId="0" xfId="2" applyFont="1" applyFill="1" applyAlignment="1">
      <alignment vertical="center"/>
    </xf>
    <xf numFmtId="0" fontId="117" fillId="15" borderId="0" xfId="2" applyFont="1" applyFill="1" applyAlignment="1">
      <alignment vertical="center"/>
    </xf>
    <xf numFmtId="0" fontId="108" fillId="15" borderId="0" xfId="2" applyFont="1" applyFill="1" applyAlignment="1">
      <alignment vertical="center"/>
    </xf>
    <xf numFmtId="2" fontId="104" fillId="13" borderId="0" xfId="2" applyNumberFormat="1" applyFont="1" applyFill="1" applyAlignment="1">
      <alignment horizontal="center" vertical="center"/>
    </xf>
    <xf numFmtId="0" fontId="100" fillId="15" borderId="0" xfId="2" applyFont="1" applyFill="1" applyAlignment="1">
      <alignment vertical="center" wrapText="1"/>
    </xf>
    <xf numFmtId="0" fontId="100" fillId="15" borderId="11" xfId="2" applyFont="1" applyFill="1" applyBorder="1" applyAlignment="1">
      <alignment vertical="center" wrapText="1"/>
    </xf>
    <xf numFmtId="0" fontId="104" fillId="13" borderId="11" xfId="2" applyFont="1" applyFill="1" applyBorder="1" applyAlignment="1">
      <alignment vertical="center"/>
    </xf>
    <xf numFmtId="0" fontId="117" fillId="13" borderId="11" xfId="2" applyFont="1" applyFill="1" applyBorder="1" applyAlignment="1">
      <alignment vertical="center"/>
    </xf>
    <xf numFmtId="0" fontId="102" fillId="0" borderId="9" xfId="2" applyFont="1" applyBorder="1" applyAlignment="1">
      <alignment vertical="center"/>
    </xf>
    <xf numFmtId="0" fontId="101" fillId="15" borderId="0" xfId="2" applyFont="1" applyFill="1" applyAlignment="1">
      <alignment vertical="center"/>
    </xf>
    <xf numFmtId="0" fontId="119" fillId="0" borderId="0" xfId="2" applyFont="1" applyAlignment="1">
      <alignment horizontal="center" vertical="center"/>
    </xf>
    <xf numFmtId="3" fontId="104" fillId="0" borderId="0" xfId="2" applyNumberFormat="1" applyFont="1" applyAlignment="1">
      <alignment horizontal="center" vertical="center"/>
    </xf>
    <xf numFmtId="0" fontId="120" fillId="15" borderId="0" xfId="2" applyFont="1" applyFill="1" applyAlignment="1">
      <alignment vertical="center" wrapText="1"/>
    </xf>
    <xf numFmtId="0" fontId="107" fillId="13" borderId="9" xfId="2" applyFont="1" applyFill="1" applyBorder="1" applyAlignment="1">
      <alignment horizontal="center" vertical="center" wrapText="1"/>
    </xf>
    <xf numFmtId="0" fontId="28" fillId="0" borderId="0" xfId="0" applyFont="1" applyAlignment="1">
      <alignment horizontal="center"/>
    </xf>
    <xf numFmtId="0" fontId="14" fillId="15" borderId="0" xfId="2" applyFont="1" applyFill="1" applyBorder="1" applyAlignment="1">
      <alignment vertical="center"/>
    </xf>
    <xf numFmtId="0" fontId="14" fillId="0" borderId="0" xfId="2" applyFont="1" applyBorder="1" applyAlignment="1">
      <alignment vertical="center"/>
    </xf>
    <xf numFmtId="0" fontId="14" fillId="13" borderId="0" xfId="2" applyFont="1" applyFill="1" applyBorder="1" applyAlignment="1">
      <alignment vertical="center"/>
    </xf>
    <xf numFmtId="0" fontId="125" fillId="0" borderId="0" xfId="0" applyFont="1" applyAlignment="1">
      <alignment vertical="center"/>
    </xf>
    <xf numFmtId="0" fontId="125" fillId="0" borderId="0" xfId="0" applyFont="1" applyAlignment="1">
      <alignment horizontal="center" vertical="center"/>
    </xf>
    <xf numFmtId="0" fontId="126" fillId="0" borderId="0" xfId="0" applyFont="1"/>
    <xf numFmtId="169" fontId="126" fillId="0" borderId="0" xfId="0" applyNumberFormat="1" applyFont="1" applyAlignment="1">
      <alignment horizontal="center"/>
    </xf>
    <xf numFmtId="168" fontId="126" fillId="0" borderId="0" xfId="0" applyNumberFormat="1" applyFont="1" applyAlignment="1">
      <alignment horizontal="center"/>
    </xf>
    <xf numFmtId="168" fontId="126" fillId="0" borderId="0" xfId="0" applyNumberFormat="1" applyFont="1"/>
    <xf numFmtId="169" fontId="126" fillId="0" borderId="0" xfId="0" applyNumberFormat="1" applyFont="1"/>
    <xf numFmtId="0" fontId="125" fillId="0" borderId="0" xfId="0" applyFont="1"/>
    <xf numFmtId="0" fontId="125" fillId="0" borderId="0" xfId="0" applyFont="1" applyAlignment="1">
      <alignment horizontal="center"/>
    </xf>
    <xf numFmtId="0" fontId="16" fillId="0" borderId="0" xfId="0" applyFont="1" applyAlignment="1">
      <alignment vertical="center"/>
    </xf>
    <xf numFmtId="0" fontId="102" fillId="0" borderId="2" xfId="0" applyFont="1" applyBorder="1" applyAlignment="1">
      <alignment horizontal="center" vertical="center"/>
    </xf>
    <xf numFmtId="0" fontId="100" fillId="0" borderId="2" xfId="0" applyFont="1" applyBorder="1" applyAlignment="1">
      <alignment horizontal="center" vertical="center"/>
    </xf>
    <xf numFmtId="0" fontId="100" fillId="0" borderId="2" xfId="0" applyFont="1" applyBorder="1" applyAlignment="1">
      <alignment horizontal="center" vertical="center" wrapText="1"/>
    </xf>
    <xf numFmtId="0" fontId="102" fillId="2" borderId="2" xfId="0" applyFont="1" applyFill="1" applyBorder="1" applyAlignment="1">
      <alignment horizontal="center" vertical="center"/>
    </xf>
    <xf numFmtId="0" fontId="119" fillId="4" borderId="2" xfId="0" applyFont="1" applyFill="1" applyBorder="1" applyAlignment="1">
      <alignment vertical="center"/>
    </xf>
    <xf numFmtId="0" fontId="119" fillId="4" borderId="2" xfId="0" applyFont="1" applyFill="1" applyBorder="1" applyAlignment="1">
      <alignment horizontal="left" vertical="center"/>
    </xf>
    <xf numFmtId="0" fontId="119" fillId="4" borderId="2" xfId="0" applyFont="1" applyFill="1" applyBorder="1" applyAlignment="1">
      <alignment horizontal="center" vertical="center"/>
    </xf>
    <xf numFmtId="169" fontId="119" fillId="4" borderId="2" xfId="0" applyNumberFormat="1" applyFont="1" applyFill="1" applyBorder="1" applyAlignment="1">
      <alignment horizontal="center" vertical="center"/>
    </xf>
    <xf numFmtId="4" fontId="119" fillId="4" borderId="2" xfId="0" applyNumberFormat="1" applyFont="1" applyFill="1" applyBorder="1" applyAlignment="1">
      <alignment horizontal="center" vertical="center"/>
    </xf>
    <xf numFmtId="0" fontId="102" fillId="8" borderId="2" xfId="0" applyFont="1" applyFill="1" applyBorder="1" applyAlignment="1" applyProtection="1">
      <alignment vertical="center" shrinkToFit="1"/>
      <protection locked="0"/>
    </xf>
    <xf numFmtId="0" fontId="102" fillId="8" borderId="2" xfId="0" applyFont="1" applyFill="1" applyBorder="1" applyAlignment="1" applyProtection="1">
      <alignment horizontal="center" vertical="center"/>
      <protection locked="0"/>
    </xf>
    <xf numFmtId="169" fontId="102" fillId="8" borderId="2" xfId="0" applyNumberFormat="1" applyFont="1" applyFill="1" applyBorder="1" applyAlignment="1" applyProtection="1">
      <alignment horizontal="center" vertical="center"/>
      <protection locked="0"/>
    </xf>
    <xf numFmtId="0" fontId="102" fillId="8" borderId="2" xfId="0" applyFont="1" applyFill="1" applyBorder="1" applyAlignment="1" applyProtection="1">
      <alignment horizontal="center" vertical="center" shrinkToFit="1"/>
      <protection locked="0"/>
    </xf>
    <xf numFmtId="2" fontId="102" fillId="0" borderId="2" xfId="0" applyNumberFormat="1" applyFont="1" applyBorder="1" applyAlignment="1">
      <alignment horizontal="center" vertical="center"/>
    </xf>
    <xf numFmtId="4" fontId="102" fillId="0" borderId="5" xfId="0" applyNumberFormat="1" applyFont="1" applyBorder="1" applyAlignment="1">
      <alignment horizontal="center" vertical="center"/>
    </xf>
    <xf numFmtId="2" fontId="102" fillId="0" borderId="5" xfId="0" applyNumberFormat="1" applyFont="1" applyBorder="1" applyAlignment="1">
      <alignment horizontal="center" vertical="center"/>
    </xf>
    <xf numFmtId="0" fontId="129" fillId="15" borderId="16" xfId="0" applyFont="1" applyFill="1" applyBorder="1" applyAlignment="1">
      <alignment horizontal="center" vertical="center"/>
    </xf>
    <xf numFmtId="0" fontId="111" fillId="0" borderId="0" xfId="0" applyFont="1" applyAlignment="1">
      <alignment vertical="center"/>
    </xf>
    <xf numFmtId="0" fontId="109" fillId="0" borderId="0" xfId="0" applyFont="1" applyAlignment="1">
      <alignment horizontal="right" vertical="center"/>
    </xf>
    <xf numFmtId="0" fontId="24" fillId="0" borderId="0" xfId="0" applyFont="1" applyAlignment="1">
      <alignment horizontal="right" vertical="center"/>
    </xf>
    <xf numFmtId="4" fontId="130" fillId="0" borderId="0" xfId="0" applyNumberFormat="1" applyFont="1" applyAlignment="1">
      <alignment horizontal="center" vertical="center"/>
    </xf>
    <xf numFmtId="0" fontId="130" fillId="0" borderId="0" xfId="0" applyFont="1" applyAlignment="1">
      <alignment horizontal="center" vertical="center"/>
    </xf>
    <xf numFmtId="0" fontId="100" fillId="0" borderId="0" xfId="0" applyFont="1" applyAlignment="1">
      <alignment vertical="center"/>
    </xf>
    <xf numFmtId="0" fontId="100" fillId="0" borderId="0" xfId="0" applyFont="1" applyAlignment="1">
      <alignment horizontal="right" vertical="center"/>
    </xf>
    <xf numFmtId="0" fontId="131" fillId="0" borderId="0" xfId="0" applyFont="1" applyAlignment="1">
      <alignment vertical="center"/>
    </xf>
    <xf numFmtId="0" fontId="131" fillId="0" borderId="0" xfId="0" applyFont="1" applyAlignment="1">
      <alignment horizontal="center" vertical="center"/>
    </xf>
    <xf numFmtId="0" fontId="14" fillId="0" borderId="0" xfId="0" applyFont="1" applyAlignment="1">
      <alignment horizontal="center" vertical="top"/>
    </xf>
    <xf numFmtId="0" fontId="132" fillId="0" borderId="9" xfId="0" applyFont="1" applyBorder="1" applyAlignment="1">
      <alignment shrinkToFit="1"/>
    </xf>
    <xf numFmtId="169" fontId="132" fillId="0" borderId="9" xfId="0" applyNumberFormat="1" applyFont="1" applyBorder="1" applyAlignment="1">
      <alignment shrinkToFit="1"/>
    </xf>
    <xf numFmtId="0" fontId="132" fillId="0" borderId="9" xfId="0" applyFont="1" applyBorder="1" applyAlignment="1">
      <alignment horizontal="center" shrinkToFit="1"/>
    </xf>
    <xf numFmtId="0" fontId="16" fillId="0" borderId="0" xfId="0" applyFont="1"/>
    <xf numFmtId="0" fontId="16" fillId="0" borderId="0" xfId="0" applyFont="1" applyAlignment="1">
      <alignment horizontal="center" vertical="center"/>
    </xf>
    <xf numFmtId="0" fontId="16" fillId="0" borderId="0" xfId="0" applyFont="1" applyAlignment="1">
      <alignment horizontal="center" vertical="top"/>
    </xf>
    <xf numFmtId="0" fontId="133" fillId="0" borderId="11" xfId="0" applyFont="1" applyBorder="1" applyAlignment="1">
      <alignment shrinkToFit="1"/>
    </xf>
    <xf numFmtId="0" fontId="14" fillId="0" borderId="0" xfId="0" applyFont="1" applyAlignment="1">
      <alignment horizontal="center"/>
    </xf>
    <xf numFmtId="0" fontId="102" fillId="0" borderId="4" xfId="0" applyFont="1" applyBorder="1" applyAlignment="1">
      <alignment horizontal="center" vertical="center"/>
    </xf>
    <xf numFmtId="0" fontId="102" fillId="0" borderId="5" xfId="0" applyFont="1" applyBorder="1" applyAlignment="1">
      <alignment horizontal="center" vertical="center"/>
    </xf>
    <xf numFmtId="0" fontId="102" fillId="0" borderId="7" xfId="0" applyFont="1" applyBorder="1" applyAlignment="1">
      <alignment horizontal="center" vertical="center"/>
    </xf>
    <xf numFmtId="0" fontId="100" fillId="0" borderId="8" xfId="0" applyFont="1" applyBorder="1" applyAlignment="1">
      <alignment horizontal="center" vertical="center"/>
    </xf>
    <xf numFmtId="0" fontId="119" fillId="4" borderId="8" xfId="0" applyFont="1" applyFill="1" applyBorder="1" applyAlignment="1">
      <alignment horizontal="center" vertical="center"/>
    </xf>
    <xf numFmtId="169" fontId="119" fillId="4" borderId="8" xfId="0" applyNumberFormat="1" applyFont="1" applyFill="1" applyBorder="1" applyAlignment="1">
      <alignment horizontal="center" vertical="center"/>
    </xf>
    <xf numFmtId="16" fontId="119" fillId="4" borderId="8" xfId="0" applyNumberFormat="1" applyFont="1" applyFill="1" applyBorder="1" applyAlignment="1">
      <alignment horizontal="center" vertical="center"/>
    </xf>
    <xf numFmtId="170" fontId="119" fillId="4" borderId="8" xfId="0" applyNumberFormat="1" applyFont="1" applyFill="1" applyBorder="1" applyAlignment="1">
      <alignment horizontal="center" vertical="center"/>
    </xf>
    <xf numFmtId="170" fontId="119" fillId="4" borderId="2" xfId="0" applyNumberFormat="1" applyFont="1" applyFill="1" applyBorder="1" applyAlignment="1">
      <alignment horizontal="center" vertical="center"/>
    </xf>
    <xf numFmtId="0" fontId="102" fillId="0" borderId="2" xfId="0" applyFont="1" applyBorder="1" applyAlignment="1">
      <alignment vertical="center" shrinkToFit="1"/>
    </xf>
    <xf numFmtId="0" fontId="100" fillId="8" borderId="2" xfId="0" applyFont="1" applyFill="1" applyBorder="1" applyAlignment="1" applyProtection="1">
      <alignment horizontal="center" vertical="center"/>
      <protection locked="0"/>
    </xf>
    <xf numFmtId="169" fontId="102" fillId="0" borderId="2" xfId="0" applyNumberFormat="1" applyFont="1" applyBorder="1" applyAlignment="1">
      <alignment horizontal="center" vertical="center"/>
    </xf>
    <xf numFmtId="16" fontId="100" fillId="8" borderId="2" xfId="0" applyNumberFormat="1" applyFont="1" applyFill="1" applyBorder="1" applyAlignment="1" applyProtection="1">
      <alignment horizontal="center" vertical="center"/>
      <protection locked="0"/>
    </xf>
    <xf numFmtId="0" fontId="100" fillId="0" borderId="0" xfId="0" applyFont="1"/>
    <xf numFmtId="0" fontId="100" fillId="0" borderId="0" xfId="0" applyFont="1" applyAlignment="1">
      <alignment horizontal="center"/>
    </xf>
    <xf numFmtId="0" fontId="136" fillId="0" borderId="0" xfId="0" applyFont="1"/>
    <xf numFmtId="0" fontId="138" fillId="0" borderId="0" xfId="0" applyFont="1" applyAlignment="1">
      <alignment horizontal="right"/>
    </xf>
    <xf numFmtId="0" fontId="138" fillId="0" borderId="0" xfId="0" applyFont="1"/>
    <xf numFmtId="0" fontId="115" fillId="0" borderId="0" xfId="0" applyFont="1" applyAlignment="1">
      <alignment horizontal="right" wrapText="1" shrinkToFit="1"/>
    </xf>
    <xf numFmtId="0" fontId="138" fillId="0" borderId="0" xfId="0" applyFont="1" applyAlignment="1">
      <alignment horizontal="center"/>
    </xf>
    <xf numFmtId="0" fontId="139" fillId="0" borderId="0" xfId="0" applyFont="1"/>
    <xf numFmtId="0" fontId="131" fillId="0" borderId="0" xfId="0" applyFont="1"/>
    <xf numFmtId="0" fontId="115" fillId="0" borderId="0" xfId="0" applyFont="1" applyAlignment="1">
      <alignment horizontal="right" shrinkToFit="1"/>
    </xf>
    <xf numFmtId="0" fontId="140" fillId="0" borderId="0" xfId="0" applyFont="1"/>
    <xf numFmtId="20" fontId="119" fillId="4" borderId="8" xfId="0" applyNumberFormat="1" applyFont="1" applyFill="1" applyBorder="1" applyAlignment="1">
      <alignment horizontal="center" vertical="center"/>
    </xf>
    <xf numFmtId="20" fontId="100" fillId="8" borderId="2" xfId="0" applyNumberFormat="1" applyFont="1" applyFill="1" applyBorder="1" applyAlignment="1" applyProtection="1">
      <alignment horizontal="center" vertical="center"/>
      <protection locked="0"/>
    </xf>
    <xf numFmtId="0" fontId="102" fillId="0" borderId="7" xfId="0" applyFont="1" applyBorder="1" applyAlignment="1">
      <alignment horizontal="center" vertical="center" wrapText="1"/>
    </xf>
    <xf numFmtId="0" fontId="62" fillId="11" borderId="0" xfId="0" applyFont="1" applyFill="1" applyAlignment="1">
      <alignment horizontal="center" vertical="center"/>
    </xf>
    <xf numFmtId="0" fontId="75" fillId="9" borderId="0" xfId="0" applyFont="1" applyFill="1" applyAlignment="1">
      <alignment horizontal="center" vertical="center" shrinkToFit="1"/>
    </xf>
    <xf numFmtId="0" fontId="104" fillId="15" borderId="0" xfId="2" applyFont="1" applyFill="1" applyAlignment="1">
      <alignment horizontal="left" vertical="center" shrinkToFit="1"/>
    </xf>
    <xf numFmtId="164" fontId="104" fillId="13" borderId="9" xfId="2" applyNumberFormat="1" applyFont="1" applyFill="1" applyBorder="1" applyAlignment="1">
      <alignment horizontal="center" vertical="center" shrinkToFit="1"/>
    </xf>
    <xf numFmtId="0" fontId="102" fillId="17" borderId="0" xfId="0" applyFont="1" applyFill="1" applyAlignment="1">
      <alignment horizontal="left" vertical="center" wrapText="1"/>
    </xf>
    <xf numFmtId="0" fontId="100" fillId="15" borderId="0" xfId="2" applyFont="1" applyFill="1" applyAlignment="1">
      <alignment horizontal="right" vertical="center" wrapText="1"/>
    </xf>
    <xf numFmtId="0" fontId="102" fillId="0" borderId="30" xfId="389" applyFont="1" applyFill="1" applyBorder="1" applyAlignment="1" applyProtection="1">
      <alignment horizontal="center" vertical="center"/>
      <protection locked="0"/>
    </xf>
    <xf numFmtId="164" fontId="104" fillId="14" borderId="0" xfId="2" applyNumberFormat="1" applyFont="1" applyFill="1" applyAlignment="1" applyProtection="1">
      <alignment horizontal="center" vertical="center"/>
      <protection locked="0"/>
    </xf>
    <xf numFmtId="0" fontId="102" fillId="14" borderId="11" xfId="0" applyFont="1" applyFill="1" applyBorder="1" applyAlignment="1" applyProtection="1">
      <alignment horizontal="left" vertical="center"/>
      <protection locked="0"/>
    </xf>
    <xf numFmtId="0" fontId="14" fillId="0" borderId="0" xfId="0" applyFont="1" applyAlignment="1">
      <alignment horizontal="left" vertical="center"/>
    </xf>
    <xf numFmtId="0" fontId="100" fillId="0" borderId="0" xfId="2" applyFont="1" applyAlignment="1">
      <alignment horizontal="right" vertical="center" wrapText="1"/>
    </xf>
    <xf numFmtId="0" fontId="100" fillId="20" borderId="0" xfId="0" applyFont="1" applyFill="1" applyBorder="1" applyAlignment="1" applyProtection="1">
      <alignment horizontal="left" vertical="center" wrapText="1" shrinkToFit="1"/>
      <protection locked="0"/>
    </xf>
    <xf numFmtId="0" fontId="100" fillId="19" borderId="0" xfId="0" applyFont="1" applyFill="1" applyBorder="1" applyAlignment="1">
      <alignment horizontal="right" vertical="center" wrapText="1" shrinkToFit="1"/>
    </xf>
    <xf numFmtId="0" fontId="100" fillId="13" borderId="0" xfId="2" applyFont="1" applyFill="1" applyAlignment="1">
      <alignment horizontal="left" vertical="center" wrapText="1"/>
    </xf>
    <xf numFmtId="0" fontId="110" fillId="14" borderId="0" xfId="1" applyFont="1" applyFill="1" applyAlignment="1" applyProtection="1">
      <alignment horizontal="center" vertical="center"/>
      <protection locked="0"/>
    </xf>
    <xf numFmtId="0" fontId="103" fillId="14" borderId="0" xfId="0" applyFont="1" applyFill="1" applyAlignment="1" applyProtection="1">
      <alignment horizontal="center" vertical="center"/>
      <protection locked="0"/>
    </xf>
    <xf numFmtId="0" fontId="102" fillId="14" borderId="0" xfId="0" applyFont="1" applyFill="1" applyAlignment="1" applyProtection="1">
      <alignment horizontal="center" vertical="center"/>
      <protection locked="0"/>
    </xf>
    <xf numFmtId="0" fontId="109" fillId="14" borderId="9" xfId="2" applyFont="1" applyFill="1" applyBorder="1" applyAlignment="1" applyProtection="1">
      <alignment horizontal="center" vertical="center" wrapText="1" shrinkToFit="1"/>
      <protection locked="0"/>
    </xf>
    <xf numFmtId="0" fontId="109" fillId="14" borderId="0" xfId="2" applyFont="1" applyFill="1" applyAlignment="1" applyProtection="1">
      <alignment horizontal="center" vertical="center" wrapText="1" shrinkToFit="1"/>
      <protection locked="0"/>
    </xf>
    <xf numFmtId="0" fontId="109" fillId="14" borderId="11" xfId="2" applyFont="1" applyFill="1" applyBorder="1" applyAlignment="1" applyProtection="1">
      <alignment horizontal="center" vertical="center" wrapText="1" shrinkToFit="1"/>
      <protection locked="0"/>
    </xf>
    <xf numFmtId="0" fontId="100" fillId="15" borderId="9" xfId="2" applyFont="1" applyFill="1" applyBorder="1" applyAlignment="1">
      <alignment horizontal="right" vertical="center"/>
    </xf>
    <xf numFmtId="0" fontId="102" fillId="13" borderId="0" xfId="2" applyFont="1" applyFill="1" applyAlignment="1">
      <alignment horizontal="center" vertical="center"/>
    </xf>
    <xf numFmtId="49" fontId="103" fillId="14" borderId="11" xfId="1" applyNumberFormat="1" applyFont="1" applyFill="1" applyBorder="1" applyAlignment="1">
      <alignment horizontal="center" vertical="center"/>
      <protection locked="0"/>
    </xf>
    <xf numFmtId="0" fontId="102" fillId="0" borderId="0" xfId="389" applyFont="1" applyFill="1" applyBorder="1" applyAlignment="1" applyProtection="1">
      <alignment horizontal="center" vertical="center"/>
      <protection locked="0"/>
    </xf>
    <xf numFmtId="49" fontId="102" fillId="0" borderId="0" xfId="389" applyNumberFormat="1" applyFont="1" applyFill="1" applyBorder="1" applyAlignment="1" applyProtection="1">
      <alignment horizontal="center" vertical="center"/>
      <protection locked="0"/>
    </xf>
    <xf numFmtId="49" fontId="102" fillId="0" borderId="31" xfId="1" applyNumberFormat="1" applyFont="1" applyFill="1" applyBorder="1" applyAlignment="1" applyProtection="1">
      <alignment horizontal="center" vertical="center"/>
      <protection locked="0"/>
    </xf>
    <xf numFmtId="49" fontId="102" fillId="0" borderId="0" xfId="1" applyNumberFormat="1" applyFont="1" applyFill="1" applyBorder="1" applyAlignment="1" applyProtection="1">
      <alignment horizontal="center" vertical="center"/>
      <protection locked="0"/>
    </xf>
    <xf numFmtId="0" fontId="102" fillId="0" borderId="0" xfId="0" applyFont="1" applyFill="1" applyAlignment="1">
      <alignment horizontal="center" vertical="center"/>
    </xf>
    <xf numFmtId="0" fontId="102" fillId="13" borderId="9" xfId="2" applyFont="1" applyFill="1" applyBorder="1" applyAlignment="1">
      <alignment horizontal="center" vertical="center"/>
    </xf>
    <xf numFmtId="49" fontId="102" fillId="14" borderId="0" xfId="0" applyNumberFormat="1" applyFont="1" applyFill="1" applyAlignment="1" applyProtection="1">
      <alignment horizontal="center" vertical="center"/>
      <protection locked="0"/>
    </xf>
    <xf numFmtId="0" fontId="102" fillId="13" borderId="11" xfId="1" quotePrefix="1" applyFont="1" applyFill="1" applyBorder="1" applyAlignment="1" applyProtection="1">
      <alignment horizontal="center" vertical="center"/>
    </xf>
    <xf numFmtId="0" fontId="102" fillId="13" borderId="11" xfId="1" applyFont="1" applyFill="1" applyBorder="1" applyAlignment="1" applyProtection="1">
      <alignment horizontal="center" vertical="center"/>
    </xf>
    <xf numFmtId="0" fontId="100" fillId="15" borderId="0" xfId="2" applyFont="1" applyFill="1" applyAlignment="1">
      <alignment horizontal="right" vertical="center" wrapText="1" shrinkToFit="1"/>
    </xf>
    <xf numFmtId="0" fontId="100" fillId="13" borderId="0" xfId="0" applyFont="1" applyFill="1" applyAlignment="1">
      <alignment horizontal="center" vertical="center"/>
    </xf>
    <xf numFmtId="0" fontId="105" fillId="15" borderId="0" xfId="2" applyFont="1" applyFill="1" applyAlignment="1">
      <alignment horizontal="center" vertical="center" wrapText="1"/>
    </xf>
    <xf numFmtId="0" fontId="100" fillId="0" borderId="0" xfId="2" applyFont="1" applyAlignment="1">
      <alignment horizontal="center" vertical="center"/>
    </xf>
    <xf numFmtId="0" fontId="100" fillId="0" borderId="14" xfId="2" applyFont="1" applyBorder="1" applyAlignment="1">
      <alignment horizontal="left" vertical="center"/>
    </xf>
    <xf numFmtId="0" fontId="100" fillId="0" borderId="11" xfId="2" applyFont="1" applyBorder="1" applyAlignment="1">
      <alignment horizontal="right" vertical="center"/>
    </xf>
    <xf numFmtId="0" fontId="14" fillId="15" borderId="0" xfId="2" applyFont="1" applyFill="1" applyAlignment="1">
      <alignment horizontal="center" vertical="center"/>
    </xf>
    <xf numFmtId="0" fontId="102" fillId="13" borderId="0" xfId="0" applyFont="1" applyFill="1" applyAlignment="1">
      <alignment horizontal="center" vertical="center"/>
    </xf>
    <xf numFmtId="0" fontId="100" fillId="13" borderId="11" xfId="2" applyFont="1" applyFill="1" applyBorder="1" applyAlignment="1">
      <alignment horizontal="left" vertical="center" shrinkToFit="1"/>
    </xf>
    <xf numFmtId="49" fontId="102" fillId="0" borderId="0" xfId="0" applyNumberFormat="1" applyFont="1" applyFill="1" applyBorder="1" applyAlignment="1" applyProtection="1">
      <alignment horizontal="center" vertical="center"/>
      <protection locked="0"/>
    </xf>
    <xf numFmtId="49" fontId="103" fillId="0" borderId="0" xfId="1" applyNumberFormat="1" applyFont="1" applyFill="1" applyBorder="1" applyAlignment="1">
      <alignment horizontal="center" vertical="center"/>
      <protection locked="0"/>
    </xf>
    <xf numFmtId="49" fontId="103" fillId="0" borderId="11" xfId="1" applyNumberFormat="1" applyFont="1" applyFill="1" applyBorder="1" applyAlignment="1">
      <alignment horizontal="center" vertical="center"/>
      <protection locked="0"/>
    </xf>
    <xf numFmtId="0" fontId="100" fillId="0" borderId="0" xfId="2" applyFont="1" applyAlignment="1">
      <alignment horizontal="left" vertical="center" wrapText="1"/>
    </xf>
    <xf numFmtId="0" fontId="100" fillId="0" borderId="0" xfId="0" applyFont="1" applyAlignment="1">
      <alignment horizontal="left" vertical="center" wrapText="1"/>
    </xf>
    <xf numFmtId="0" fontId="122" fillId="0" borderId="0" xfId="1" applyFont="1" applyAlignment="1" applyProtection="1">
      <alignment horizontal="left" vertical="center" wrapText="1"/>
    </xf>
    <xf numFmtId="0" fontId="100" fillId="0" borderId="28" xfId="2" applyFont="1" applyBorder="1" applyAlignment="1">
      <alignment horizontal="left" vertical="center" wrapText="1"/>
    </xf>
    <xf numFmtId="0" fontId="100" fillId="15" borderId="0" xfId="2" applyFont="1" applyFill="1" applyAlignment="1">
      <alignment horizontal="left" vertical="center"/>
    </xf>
    <xf numFmtId="0" fontId="100" fillId="0" borderId="9" xfId="2" applyFont="1" applyBorder="1" applyAlignment="1">
      <alignment horizontal="left" vertical="center" wrapText="1"/>
    </xf>
    <xf numFmtId="0" fontId="100" fillId="0" borderId="11" xfId="2" applyFont="1" applyBorder="1" applyAlignment="1">
      <alignment horizontal="left" vertical="center" wrapText="1"/>
    </xf>
    <xf numFmtId="49" fontId="100" fillId="13" borderId="9" xfId="0" applyNumberFormat="1" applyFont="1" applyFill="1" applyBorder="1" applyAlignment="1">
      <alignment horizontal="left" vertical="center" wrapText="1"/>
    </xf>
    <xf numFmtId="49" fontId="100" fillId="13" borderId="11" xfId="0" applyNumberFormat="1" applyFont="1" applyFill="1" applyBorder="1" applyAlignment="1">
      <alignment horizontal="left" vertical="center" wrapText="1"/>
    </xf>
    <xf numFmtId="0" fontId="121" fillId="15" borderId="0" xfId="2" applyFont="1" applyFill="1" applyAlignment="1">
      <alignment horizontal="center" vertical="center" wrapText="1"/>
    </xf>
    <xf numFmtId="0" fontId="121" fillId="15" borderId="11" xfId="2" applyFont="1" applyFill="1" applyBorder="1" applyAlignment="1">
      <alignment horizontal="center" vertical="center" wrapText="1"/>
    </xf>
    <xf numFmtId="49" fontId="102" fillId="0" borderId="0" xfId="389" applyNumberFormat="1" applyFont="1" applyFill="1" applyBorder="1" applyAlignment="1" applyProtection="1">
      <alignment horizontal="left" vertical="center"/>
      <protection locked="0"/>
    </xf>
    <xf numFmtId="0" fontId="108" fillId="0" borderId="0" xfId="0" applyFont="1" applyAlignment="1">
      <alignment horizontal="left" vertical="center" wrapText="1"/>
    </xf>
    <xf numFmtId="0" fontId="102" fillId="14" borderId="9" xfId="0" applyFont="1" applyFill="1" applyBorder="1" applyAlignment="1" applyProtection="1">
      <alignment horizontal="center" vertical="center"/>
      <protection locked="0"/>
    </xf>
    <xf numFmtId="0" fontId="104" fillId="25" borderId="0" xfId="0" applyFont="1" applyFill="1" applyAlignment="1">
      <alignment horizontal="left" vertical="center" wrapText="1" shrinkToFit="1"/>
    </xf>
    <xf numFmtId="0" fontId="14" fillId="0" borderId="9" xfId="2" applyFont="1" applyBorder="1" applyAlignment="1">
      <alignment vertical="center" wrapText="1"/>
    </xf>
    <xf numFmtId="0" fontId="14" fillId="0" borderId="11" xfId="2" applyFont="1" applyBorder="1" applyAlignment="1">
      <alignment vertical="center" wrapText="1"/>
    </xf>
    <xf numFmtId="0" fontId="102" fillId="13" borderId="9" xfId="0" applyFont="1" applyFill="1" applyBorder="1" applyAlignment="1">
      <alignment horizontal="center" vertical="center"/>
    </xf>
    <xf numFmtId="0" fontId="102" fillId="0" borderId="9" xfId="0" applyFont="1" applyFill="1" applyBorder="1" applyAlignment="1" applyProtection="1">
      <alignment horizontal="center" vertical="top" shrinkToFit="1"/>
      <protection locked="0"/>
    </xf>
    <xf numFmtId="0" fontId="102" fillId="0" borderId="11" xfId="0" applyFont="1" applyFill="1" applyBorder="1" applyAlignment="1" applyProtection="1">
      <alignment horizontal="center" vertical="top" shrinkToFit="1"/>
      <protection locked="0"/>
    </xf>
    <xf numFmtId="0" fontId="107" fillId="18" borderId="11" xfId="2" applyFont="1" applyFill="1" applyBorder="1" applyAlignment="1">
      <alignment horizontal="left" vertical="center"/>
    </xf>
    <xf numFmtId="0" fontId="14" fillId="0" borderId="0" xfId="0" applyFont="1" applyAlignment="1">
      <alignment horizontal="left" vertical="center" wrapText="1"/>
    </xf>
    <xf numFmtId="0" fontId="102" fillId="0" borderId="0" xfId="2" applyFont="1" applyAlignment="1">
      <alignment horizontal="right" vertical="center"/>
    </xf>
    <xf numFmtId="49" fontId="103" fillId="14" borderId="11" xfId="0" applyNumberFormat="1" applyFont="1" applyFill="1" applyBorder="1" applyAlignment="1" applyProtection="1">
      <alignment horizontal="center" vertical="center"/>
      <protection locked="0"/>
    </xf>
    <xf numFmtId="0" fontId="100" fillId="0" borderId="0" xfId="2" applyFont="1" applyAlignment="1">
      <alignment horizontal="left" vertical="center"/>
    </xf>
    <xf numFmtId="0" fontId="100" fillId="13" borderId="14" xfId="2" applyFont="1" applyFill="1" applyBorder="1" applyAlignment="1">
      <alignment horizontal="left" vertical="center" shrinkToFit="1"/>
    </xf>
    <xf numFmtId="0" fontId="102" fillId="0" borderId="3" xfId="0" applyFont="1" applyFill="1" applyBorder="1" applyAlignment="1" applyProtection="1">
      <alignment horizontal="center" vertical="top" shrinkToFit="1"/>
      <protection locked="0"/>
    </xf>
    <xf numFmtId="0" fontId="102" fillId="0" borderId="14" xfId="0" applyFont="1" applyFill="1" applyBorder="1" applyAlignment="1" applyProtection="1">
      <alignment horizontal="center" vertical="top" shrinkToFit="1"/>
      <protection locked="0"/>
    </xf>
    <xf numFmtId="0" fontId="97" fillId="0" borderId="0" xfId="2" applyFont="1" applyAlignment="1" applyProtection="1">
      <alignment horizontal="center" vertical="center"/>
      <protection locked="0"/>
    </xf>
    <xf numFmtId="0" fontId="99" fillId="11" borderId="0" xfId="2" applyFont="1" applyFill="1" applyAlignment="1">
      <alignment horizontal="center" vertical="center"/>
    </xf>
    <xf numFmtId="164" fontId="98" fillId="0" borderId="0" xfId="2" applyNumberFormat="1" applyFont="1" applyAlignment="1" applyProtection="1">
      <alignment horizontal="center" vertical="center"/>
      <protection locked="0"/>
    </xf>
    <xf numFmtId="0" fontId="28" fillId="15" borderId="0" xfId="2" applyFont="1" applyFill="1" applyAlignment="1">
      <alignment horizontal="left" vertical="center" wrapText="1" shrinkToFit="1"/>
    </xf>
    <xf numFmtId="0" fontId="115" fillId="15" borderId="0" xfId="2" applyFont="1" applyFill="1" applyAlignment="1">
      <alignment horizontal="center" vertical="center" shrinkToFit="1"/>
    </xf>
    <xf numFmtId="164" fontId="116" fillId="13" borderId="0" xfId="2" applyNumberFormat="1" applyFont="1" applyFill="1" applyAlignment="1">
      <alignment horizontal="center" vertical="center" shrinkToFit="1"/>
    </xf>
    <xf numFmtId="0" fontId="102" fillId="0" borderId="0" xfId="389" applyFont="1" applyFill="1" applyBorder="1" applyAlignment="1" applyProtection="1">
      <alignment horizontal="center" vertical="center" wrapText="1"/>
      <protection locked="0"/>
    </xf>
    <xf numFmtId="0" fontId="118" fillId="18" borderId="9" xfId="1" applyFont="1" applyFill="1" applyBorder="1" applyAlignment="1" applyProtection="1">
      <alignment horizontal="center" vertical="center"/>
    </xf>
    <xf numFmtId="0" fontId="100" fillId="0" borderId="9" xfId="2" applyFont="1" applyBorder="1" applyAlignment="1">
      <alignment horizontal="left" vertical="center"/>
    </xf>
    <xf numFmtId="0" fontId="119" fillId="0" borderId="11" xfId="2" applyFont="1" applyBorder="1" applyAlignment="1">
      <alignment horizontal="center" vertical="center"/>
    </xf>
    <xf numFmtId="0" fontId="14" fillId="0" borderId="0" xfId="2" applyFont="1" applyAlignment="1">
      <alignment horizontal="center" vertical="center"/>
    </xf>
    <xf numFmtId="0" fontId="14" fillId="13" borderId="0" xfId="2" applyFont="1" applyFill="1" applyAlignment="1">
      <alignment horizontal="left" vertical="center"/>
    </xf>
    <xf numFmtId="0" fontId="107" fillId="18" borderId="0" xfId="2" applyFont="1" applyFill="1" applyAlignment="1">
      <alignment horizontal="center" vertical="center" shrinkToFit="1"/>
    </xf>
    <xf numFmtId="164" fontId="102" fillId="0" borderId="9" xfId="2" applyNumberFormat="1" applyFont="1" applyFill="1" applyBorder="1" applyAlignment="1" applyProtection="1">
      <alignment horizontal="center" vertical="top"/>
      <protection locked="0"/>
    </xf>
    <xf numFmtId="0" fontId="100" fillId="0" borderId="0" xfId="2" applyFont="1" applyAlignment="1">
      <alignment horizontal="left" vertical="center" shrinkToFit="1"/>
    </xf>
    <xf numFmtId="0" fontId="14" fillId="0" borderId="0" xfId="2" applyFont="1" applyAlignment="1">
      <alignment horizontal="left" vertical="center" wrapText="1"/>
    </xf>
    <xf numFmtId="0" fontId="102" fillId="0" borderId="0" xfId="2" applyFont="1" applyAlignment="1">
      <alignment horizontal="left" vertical="center"/>
    </xf>
    <xf numFmtId="0" fontId="100" fillId="0" borderId="11" xfId="2" applyFont="1" applyBorder="1" applyAlignment="1">
      <alignment vertical="center" wrapText="1"/>
    </xf>
    <xf numFmtId="0" fontId="0" fillId="0" borderId="0" xfId="0"/>
    <xf numFmtId="0" fontId="28" fillId="0" borderId="4"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0" borderId="10" xfId="0" applyFont="1" applyBorder="1" applyAlignment="1" applyProtection="1">
      <alignment horizontal="center" vertical="center"/>
      <protection locked="0"/>
    </xf>
    <xf numFmtId="0" fontId="28" fillId="0" borderId="0" xfId="0" applyFont="1" applyAlignment="1" applyProtection="1">
      <alignment horizontal="center" vertical="center"/>
      <protection locked="0"/>
    </xf>
    <xf numFmtId="0" fontId="28" fillId="0" borderId="13" xfId="0" applyFont="1" applyBorder="1" applyAlignment="1" applyProtection="1">
      <alignment horizontal="center" vertical="center"/>
      <protection locked="0"/>
    </xf>
    <xf numFmtId="0" fontId="28" fillId="0" borderId="7" xfId="0" applyFont="1" applyBorder="1" applyAlignment="1" applyProtection="1">
      <alignment horizontal="center" vertical="center"/>
      <protection locked="0"/>
    </xf>
    <xf numFmtId="0" fontId="28" fillId="0" borderId="11" xfId="0" applyFont="1" applyBorder="1" applyAlignment="1" applyProtection="1">
      <alignment horizontal="center" vertical="center"/>
      <protection locked="0"/>
    </xf>
    <xf numFmtId="0" fontId="28" fillId="0" borderId="15" xfId="0" applyFont="1" applyBorder="1" applyAlignment="1" applyProtection="1">
      <alignment horizontal="center" vertical="center"/>
      <protection locked="0"/>
    </xf>
    <xf numFmtId="0" fontId="28" fillId="0" borderId="0" xfId="0" applyFont="1" applyAlignment="1">
      <alignment horizontal="center"/>
    </xf>
    <xf numFmtId="0" fontId="28" fillId="0" borderId="9" xfId="0" applyFont="1" applyBorder="1" applyAlignment="1">
      <alignment horizontal="center"/>
    </xf>
    <xf numFmtId="0" fontId="28" fillId="0" borderId="9" xfId="0" applyFont="1" applyBorder="1" applyAlignment="1">
      <alignment horizontal="center" vertical="center"/>
    </xf>
    <xf numFmtId="0" fontId="44" fillId="0" borderId="3" xfId="0" applyFont="1" applyBorder="1" applyAlignment="1">
      <alignment horizontal="center"/>
    </xf>
    <xf numFmtId="0" fontId="44" fillId="0" borderId="14" xfId="0" applyFont="1" applyBorder="1" applyAlignment="1">
      <alignment horizontal="center"/>
    </xf>
    <xf numFmtId="0" fontId="44" fillId="0" borderId="6" xfId="0" applyFont="1" applyBorder="1" applyAlignment="1">
      <alignment horizontal="center"/>
    </xf>
    <xf numFmtId="0" fontId="54" fillId="0" borderId="3" xfId="0" applyFont="1" applyBorder="1" applyAlignment="1" applyProtection="1">
      <alignment horizontal="center" vertical="center"/>
      <protection locked="0"/>
    </xf>
    <xf numFmtId="0" fontId="54" fillId="0" borderId="14" xfId="0" applyFont="1" applyBorder="1" applyAlignment="1" applyProtection="1">
      <alignment horizontal="center" vertical="center"/>
      <protection locked="0"/>
    </xf>
    <xf numFmtId="0" fontId="54" fillId="0" borderId="6" xfId="0" applyFont="1" applyBorder="1" applyAlignment="1" applyProtection="1">
      <alignment horizontal="center" vertical="center"/>
      <protection locked="0"/>
    </xf>
    <xf numFmtId="49" fontId="44" fillId="0" borderId="3" xfId="0" applyNumberFormat="1" applyFont="1" applyBorder="1" applyAlignment="1">
      <alignment horizontal="center"/>
    </xf>
    <xf numFmtId="164" fontId="71" fillId="3" borderId="10" xfId="0" quotePrefix="1" applyNumberFormat="1" applyFont="1" applyFill="1" applyBorder="1" applyAlignment="1">
      <alignment horizontal="center"/>
    </xf>
    <xf numFmtId="164" fontId="71" fillId="3" borderId="0" xfId="0" quotePrefix="1" applyNumberFormat="1" applyFont="1" applyFill="1" applyAlignment="1">
      <alignment horizontal="center"/>
    </xf>
    <xf numFmtId="0" fontId="28" fillId="0" borderId="0" xfId="0" applyFont="1" applyAlignment="1">
      <alignment horizontal="right" vertical="center"/>
    </xf>
    <xf numFmtId="0" fontId="28" fillId="0" borderId="0" xfId="0" applyFont="1" applyAlignment="1">
      <alignment horizontal="right" vertical="center" shrinkToFit="1"/>
    </xf>
    <xf numFmtId="0" fontId="48" fillId="0" borderId="0" xfId="0" applyFont="1" applyAlignment="1">
      <alignment horizontal="center" vertical="top"/>
    </xf>
    <xf numFmtId="169" fontId="70" fillId="0" borderId="0" xfId="0" applyNumberFormat="1" applyFont="1" applyAlignment="1">
      <alignment horizontal="left" vertical="center"/>
    </xf>
    <xf numFmtId="0" fontId="48" fillId="0" borderId="3" xfId="0" applyFont="1" applyBorder="1" applyAlignment="1" applyProtection="1">
      <alignment horizontal="center" vertical="center" shrinkToFit="1"/>
      <protection locked="0"/>
    </xf>
    <xf numFmtId="0" fontId="48" fillId="0" borderId="14" xfId="0" applyFont="1" applyBorder="1" applyAlignment="1" applyProtection="1">
      <alignment horizontal="center" vertical="center" shrinkToFit="1"/>
      <protection locked="0"/>
    </xf>
    <xf numFmtId="0" fontId="48" fillId="0" borderId="6" xfId="0" applyFont="1" applyBorder="1" applyAlignment="1" applyProtection="1">
      <alignment horizontal="center" vertical="center" shrinkToFit="1"/>
      <protection locked="0"/>
    </xf>
    <xf numFmtId="0" fontId="73" fillId="0" borderId="0" xfId="0" applyFont="1" applyAlignment="1">
      <alignment horizontal="center" vertical="center"/>
    </xf>
    <xf numFmtId="0" fontId="73" fillId="0" borderId="0" xfId="0" applyFont="1" applyAlignment="1">
      <alignment horizontal="center"/>
    </xf>
    <xf numFmtId="0" fontId="2" fillId="0" borderId="0" xfId="0" applyFont="1" applyAlignment="1">
      <alignment horizontal="center" vertical="center"/>
    </xf>
    <xf numFmtId="0" fontId="123" fillId="0" borderId="0" xfId="0" applyFont="1" applyAlignment="1">
      <alignment horizontal="center" vertical="center"/>
    </xf>
    <xf numFmtId="0" fontId="124" fillId="0" borderId="11" xfId="0" applyFont="1" applyBorder="1" applyAlignment="1">
      <alignment horizontal="center" vertical="center"/>
    </xf>
    <xf numFmtId="169" fontId="126" fillId="0" borderId="0" xfId="0" applyNumberFormat="1" applyFont="1" applyAlignment="1">
      <alignment horizontal="center"/>
    </xf>
    <xf numFmtId="0" fontId="127" fillId="0" borderId="3" xfId="0" applyFont="1" applyBorder="1" applyAlignment="1">
      <alignment horizontal="left" vertical="center"/>
    </xf>
    <xf numFmtId="0" fontId="127" fillId="0" borderId="6" xfId="0" applyFont="1" applyBorder="1" applyAlignment="1">
      <alignment horizontal="left" vertical="center"/>
    </xf>
    <xf numFmtId="0" fontId="128" fillId="2" borderId="3" xfId="0" applyFont="1" applyFill="1" applyBorder="1" applyAlignment="1" applyProtection="1">
      <alignment horizontal="left" vertical="center"/>
      <protection locked="0"/>
    </xf>
    <xf numFmtId="0" fontId="128" fillId="2" borderId="14" xfId="0" applyFont="1" applyFill="1" applyBorder="1" applyAlignment="1" applyProtection="1">
      <alignment horizontal="left" vertical="center"/>
      <protection locked="0"/>
    </xf>
    <xf numFmtId="0" fontId="128" fillId="2" borderId="6" xfId="0" applyFont="1" applyFill="1" applyBorder="1" applyAlignment="1" applyProtection="1">
      <alignment horizontal="left" vertical="center"/>
      <protection locked="0"/>
    </xf>
    <xf numFmtId="0" fontId="102" fillId="0" borderId="9" xfId="0" applyFont="1" applyBorder="1" applyAlignment="1">
      <alignment horizontal="right" vertical="center"/>
    </xf>
    <xf numFmtId="4" fontId="129" fillId="15" borderId="26" xfId="0" applyNumberFormat="1" applyFont="1" applyFill="1" applyBorder="1" applyAlignment="1">
      <alignment horizontal="center" vertical="center"/>
    </xf>
    <xf numFmtId="4" fontId="129" fillId="15" borderId="27" xfId="0" applyNumberFormat="1" applyFont="1" applyFill="1" applyBorder="1" applyAlignment="1">
      <alignment horizontal="center" vertical="center"/>
    </xf>
    <xf numFmtId="0" fontId="102" fillId="0" borderId="5" xfId="0" applyFont="1" applyBorder="1" applyAlignment="1">
      <alignment horizontal="center" vertical="center"/>
    </xf>
    <xf numFmtId="0" fontId="102" fillId="0" borderId="8" xfId="0" applyFont="1" applyBorder="1" applyAlignment="1">
      <alignment horizontal="center" vertical="center"/>
    </xf>
    <xf numFmtId="0" fontId="100" fillId="0" borderId="4" xfId="0" applyFont="1" applyBorder="1" applyAlignment="1" applyProtection="1">
      <alignment horizontal="center" vertical="center"/>
      <protection locked="0"/>
    </xf>
    <xf numFmtId="0" fontId="100" fillId="0" borderId="9" xfId="0" applyFont="1" applyBorder="1" applyAlignment="1" applyProtection="1">
      <alignment horizontal="center" vertical="center"/>
      <protection locked="0"/>
    </xf>
    <xf numFmtId="0" fontId="100" fillId="0" borderId="12" xfId="0" applyFont="1" applyBorder="1" applyAlignment="1" applyProtection="1">
      <alignment horizontal="center" vertical="center"/>
      <protection locked="0"/>
    </xf>
    <xf numFmtId="0" fontId="100" fillId="0" borderId="7" xfId="0" applyFont="1" applyBorder="1" applyAlignment="1" applyProtection="1">
      <alignment horizontal="center" vertical="center"/>
      <protection locked="0"/>
    </xf>
    <xf numFmtId="0" fontId="100" fillId="0" borderId="11" xfId="0" applyFont="1" applyBorder="1" applyAlignment="1" applyProtection="1">
      <alignment horizontal="center" vertical="center"/>
      <protection locked="0"/>
    </xf>
    <xf numFmtId="0" fontId="100" fillId="0" borderId="15" xfId="0" applyFont="1" applyBorder="1" applyAlignment="1" applyProtection="1">
      <alignment horizontal="center" vertical="center"/>
      <protection locked="0"/>
    </xf>
    <xf numFmtId="164" fontId="119" fillId="18" borderId="0" xfId="0" applyNumberFormat="1" applyFont="1" applyFill="1" applyAlignment="1">
      <alignment horizontal="center" vertical="center" shrinkToFit="1"/>
    </xf>
    <xf numFmtId="164" fontId="119" fillId="18" borderId="11" xfId="0" applyNumberFormat="1" applyFont="1" applyFill="1" applyBorder="1" applyAlignment="1">
      <alignment horizontal="center" vertical="center" shrinkToFit="1"/>
    </xf>
    <xf numFmtId="49" fontId="104" fillId="0" borderId="3" xfId="0" applyNumberFormat="1" applyFont="1" applyBorder="1" applyAlignment="1">
      <alignment horizontal="center" vertical="center" shrinkToFit="1"/>
    </xf>
    <xf numFmtId="0" fontId="104" fillId="0" borderId="14" xfId="0" applyFont="1" applyBorder="1" applyAlignment="1">
      <alignment horizontal="center" vertical="center" shrinkToFit="1"/>
    </xf>
    <xf numFmtId="0" fontId="104" fillId="0" borderId="6" xfId="0" applyFont="1" applyBorder="1" applyAlignment="1">
      <alignment horizontal="center" vertical="center" shrinkToFit="1"/>
    </xf>
    <xf numFmtId="0" fontId="102" fillId="7" borderId="0" xfId="0" applyFont="1" applyFill="1" applyAlignment="1">
      <alignment horizontal="center" vertical="center"/>
    </xf>
    <xf numFmtId="0" fontId="107" fillId="18" borderId="0" xfId="0" applyFont="1" applyFill="1" applyAlignment="1">
      <alignment horizontal="left" vertical="center"/>
    </xf>
    <xf numFmtId="0" fontId="113" fillId="0" borderId="11" xfId="0" applyFont="1" applyBorder="1" applyAlignment="1">
      <alignment horizontal="center" vertical="center"/>
    </xf>
    <xf numFmtId="0" fontId="113" fillId="0" borderId="0" xfId="0" applyFont="1" applyAlignment="1">
      <alignment horizontal="center" vertical="center" shrinkToFit="1"/>
    </xf>
    <xf numFmtId="0" fontId="115" fillId="0" borderId="0" xfId="0" applyFont="1" applyAlignment="1">
      <alignment horizontal="center" vertical="center" shrinkToFit="1"/>
    </xf>
    <xf numFmtId="0" fontId="135" fillId="11" borderId="0" xfId="0" applyFont="1" applyFill="1" applyAlignment="1">
      <alignment horizontal="center"/>
    </xf>
    <xf numFmtId="0" fontId="124" fillId="0" borderId="0" xfId="0" applyFont="1" applyAlignment="1">
      <alignment horizontal="center" vertical="center"/>
    </xf>
    <xf numFmtId="169" fontId="132" fillId="0" borderId="9" xfId="0" applyNumberFormat="1" applyFont="1" applyBorder="1" applyAlignment="1">
      <alignment horizontal="center" shrinkToFit="1"/>
    </xf>
    <xf numFmtId="0" fontId="134" fillId="2" borderId="3" xfId="0" applyFont="1" applyFill="1" applyBorder="1" applyAlignment="1">
      <alignment horizontal="left" vertical="center"/>
    </xf>
    <xf numFmtId="0" fontId="134" fillId="2" borderId="14" xfId="0" applyFont="1" applyFill="1" applyBorder="1" applyAlignment="1">
      <alignment horizontal="left" vertical="center"/>
    </xf>
    <xf numFmtId="0" fontId="134" fillId="2" borderId="6" xfId="0" applyFont="1" applyFill="1" applyBorder="1" applyAlignment="1">
      <alignment horizontal="left" vertical="center"/>
    </xf>
    <xf numFmtId="0" fontId="132" fillId="0" borderId="9" xfId="0" applyFont="1" applyBorder="1" applyAlignment="1">
      <alignment horizontal="right" shrinkToFit="1"/>
    </xf>
    <xf numFmtId="164" fontId="137" fillId="18" borderId="0" xfId="0" applyNumberFormat="1" applyFont="1" applyFill="1" applyAlignment="1">
      <alignment horizontal="center" vertical="center" shrinkToFit="1"/>
    </xf>
    <xf numFmtId="0" fontId="115" fillId="0" borderId="11" xfId="0" applyFont="1" applyBorder="1" applyAlignment="1">
      <alignment horizontal="center" vertical="center" shrinkToFit="1"/>
    </xf>
    <xf numFmtId="0" fontId="115" fillId="0" borderId="9" xfId="0" applyFont="1" applyBorder="1" applyAlignment="1">
      <alignment horizontal="center" vertical="center" shrinkToFit="1"/>
    </xf>
    <xf numFmtId="0" fontId="134" fillId="0" borderId="5" xfId="0" applyFont="1" applyBorder="1" applyAlignment="1">
      <alignment horizontal="center" vertical="center"/>
    </xf>
    <xf numFmtId="0" fontId="134" fillId="0" borderId="8" xfId="0" applyFont="1" applyBorder="1" applyAlignment="1">
      <alignment horizontal="center" vertical="center"/>
    </xf>
    <xf numFmtId="0" fontId="2" fillId="0" borderId="0" xfId="0" applyFont="1" applyAlignment="1">
      <alignment horizontal="center"/>
    </xf>
    <xf numFmtId="0" fontId="35" fillId="0" borderId="0" xfId="0" applyFont="1" applyAlignment="1">
      <alignment horizontal="center"/>
    </xf>
    <xf numFmtId="0" fontId="34" fillId="0" borderId="0" xfId="0" applyFont="1" applyAlignment="1">
      <alignment horizontal="center"/>
    </xf>
    <xf numFmtId="0" fontId="36" fillId="0" borderId="0" xfId="0" applyFont="1" applyAlignment="1">
      <alignment horizontal="left" vertical="center"/>
    </xf>
    <xf numFmtId="0" fontId="36" fillId="0" borderId="13" xfId="0" applyFont="1" applyBorder="1" applyAlignment="1">
      <alignment horizontal="left" vertical="center"/>
    </xf>
    <xf numFmtId="4" fontId="38" fillId="6" borderId="26" xfId="0" applyNumberFormat="1" applyFont="1" applyFill="1" applyBorder="1" applyAlignment="1">
      <alignment horizontal="center"/>
    </xf>
    <xf numFmtId="4" fontId="38" fillId="6" borderId="27" xfId="0" applyNumberFormat="1" applyFont="1" applyFill="1" applyBorder="1" applyAlignment="1">
      <alignment horizontal="center"/>
    </xf>
    <xf numFmtId="169" fontId="33"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165" fontId="6" fillId="0" borderId="0" xfId="0" applyNumberFormat="1" applyFont="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29" fillId="0" borderId="9" xfId="0" applyFont="1" applyBorder="1" applyAlignment="1">
      <alignment horizontal="right"/>
    </xf>
    <xf numFmtId="0" fontId="12" fillId="0" borderId="9" xfId="0" applyFont="1" applyBorder="1" applyAlignment="1">
      <alignment horizontal="right"/>
    </xf>
  </cellXfs>
  <cellStyles count="390">
    <cellStyle name="Excel Built-in Normal" xfId="389" xr:uid="{72D511E4-A696-1946-B68D-A1A47E2015CF}"/>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Hyperlink" xfId="1" builtinId="8"/>
    <cellStyle name="Normal" xfId="0" builtinId="0"/>
    <cellStyle name="Normal_Prospectus2007" xfId="2" xr:uid="{00000000-0005-0000-0000-000084010000}"/>
  </cellStyles>
  <dxfs count="50">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767171"/>
        </patternFill>
      </fill>
    </dxf>
    <dxf>
      <font>
        <color theme="0"/>
      </font>
      <fill>
        <patternFill patternType="solid">
          <fgColor indexed="64"/>
          <bgColor rgb="FF005043"/>
        </patternFill>
      </fill>
    </dxf>
    <dxf>
      <font>
        <color theme="0"/>
      </font>
      <fill>
        <patternFill patternType="solid">
          <fgColor indexed="64"/>
          <bgColor rgb="FFFFC000"/>
        </patternFill>
      </fill>
    </dxf>
    <dxf>
      <font>
        <color theme="0"/>
      </font>
      <fill>
        <patternFill patternType="solid">
          <fgColor indexed="64"/>
          <bgColor rgb="FF767171"/>
        </patternFill>
      </fill>
    </dxf>
    <dxf>
      <font>
        <color theme="0"/>
      </font>
      <fill>
        <patternFill patternType="solid">
          <fgColor indexed="64"/>
          <bgColor rgb="FF005043"/>
        </patternFill>
      </fill>
    </dxf>
    <dxf>
      <font>
        <color theme="0"/>
      </font>
      <fill>
        <patternFill patternType="solid">
          <fgColor indexed="64"/>
          <bgColor rgb="FFFFC000"/>
        </patternFill>
      </fill>
    </dxf>
    <dxf>
      <font>
        <color theme="0"/>
      </font>
      <fill>
        <patternFill patternType="solid">
          <fgColor indexed="64"/>
          <bgColor rgb="FFFFC000"/>
        </patternFill>
      </fill>
    </dxf>
    <dxf>
      <font>
        <color theme="0"/>
      </font>
      <fill>
        <patternFill patternType="solid">
          <fgColor indexed="64"/>
          <bgColor rgb="FF005043"/>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005043"/>
        </patternFill>
      </fill>
    </dxf>
    <dxf>
      <font>
        <color theme="0"/>
      </font>
      <fill>
        <patternFill patternType="solid">
          <fgColor indexed="64"/>
          <bgColor rgb="FFFFC000"/>
        </patternFill>
      </fill>
    </dxf>
    <dxf>
      <font>
        <b/>
        <i val="0"/>
        <color theme="0"/>
      </font>
      <fill>
        <patternFill patternType="solid">
          <fgColor indexed="64"/>
          <bgColor theme="1" tint="4.9989318521683403E-2"/>
        </patternFill>
      </fill>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1"/>
        </patternFill>
      </fill>
    </dxf>
    <dxf>
      <font>
        <color theme="0"/>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504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94</xdr:row>
      <xdr:rowOff>44450</xdr:rowOff>
    </xdr:from>
    <xdr:to>
      <xdr:col>4</xdr:col>
      <xdr:colOff>104775</xdr:colOff>
      <xdr:row>94</xdr:row>
      <xdr:rowOff>120650</xdr:rowOff>
    </xdr:to>
    <xdr:sp macro="" textlink="">
      <xdr:nvSpPr>
        <xdr:cNvPr id="9" name="Rectangle 17">
          <a:extLst>
            <a:ext uri="{FF2B5EF4-FFF2-40B4-BE49-F238E27FC236}">
              <a16:creationId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editAs="oneCell">
    <xdr:from>
      <xdr:col>4</xdr:col>
      <xdr:colOff>0</xdr:colOff>
      <xdr:row>95</xdr:row>
      <xdr:rowOff>0</xdr:rowOff>
    </xdr:from>
    <xdr:to>
      <xdr:col>4</xdr:col>
      <xdr:colOff>127000</xdr:colOff>
      <xdr:row>95</xdr:row>
      <xdr:rowOff>114300</xdr:rowOff>
    </xdr:to>
    <xdr:pic>
      <xdr:nvPicPr>
        <xdr:cNvPr id="5403" name="Picture 283" descr="clip_image001.png">
          <a:extLst>
            <a:ext uri="{FF2B5EF4-FFF2-40B4-BE49-F238E27FC236}">
              <a16:creationId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3365500" y="152654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4</xdr:col>
      <xdr:colOff>0</xdr:colOff>
      <xdr:row>96</xdr:row>
      <xdr:rowOff>0</xdr:rowOff>
    </xdr:from>
    <xdr:to>
      <xdr:col>4</xdr:col>
      <xdr:colOff>127000</xdr:colOff>
      <xdr:row>96</xdr:row>
      <xdr:rowOff>114300</xdr:rowOff>
    </xdr:to>
    <xdr:pic>
      <xdr:nvPicPr>
        <xdr:cNvPr id="5405" name="Picture 285" descr="clip_image001.png">
          <a:extLst>
            <a:ext uri="{FF2B5EF4-FFF2-40B4-BE49-F238E27FC236}">
              <a16:creationId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rcRect/>
        <a:stretch>
          <a:fillRect/>
        </a:stretch>
      </xdr:blipFill>
      <xdr:spPr bwMode="auto">
        <a:xfrm>
          <a:off x="3365500" y="154305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5</xdr:col>
      <xdr:colOff>1320800</xdr:colOff>
      <xdr:row>51</xdr:row>
      <xdr:rowOff>82550</xdr:rowOff>
    </xdr:from>
    <xdr:to>
      <xdr:col>9</xdr:col>
      <xdr:colOff>108962</xdr:colOff>
      <xdr:row>53</xdr:row>
      <xdr:rowOff>52060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5892800" y="8083550"/>
          <a:ext cx="6103362" cy="274310"/>
          <a:chOff x="6146800" y="8756650"/>
          <a:chExt cx="4350762" cy="261610"/>
        </a:xfrm>
      </xdr:grpSpPr>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editAs="oneCell">
    <xdr:from>
      <xdr:col>0</xdr:col>
      <xdr:colOff>95250</xdr:colOff>
      <xdr:row>1</xdr:row>
      <xdr:rowOff>0</xdr:rowOff>
    </xdr:from>
    <xdr:to>
      <xdr:col>9</xdr:col>
      <xdr:colOff>1494536</xdr:colOff>
      <xdr:row>4</xdr:row>
      <xdr:rowOff>314325</xdr:rowOff>
    </xdr:to>
    <xdr:pic>
      <xdr:nvPicPr>
        <xdr:cNvPr id="5" name="Picture 4">
          <a:extLst>
            <a:ext uri="{FF2B5EF4-FFF2-40B4-BE49-F238E27FC236}">
              <a16:creationId xmlns:a16="http://schemas.microsoft.com/office/drawing/2014/main" id="{EC6A445F-70C8-4D0C-A929-D55EB8B4A6AF}"/>
            </a:ext>
          </a:extLst>
        </xdr:cNvPr>
        <xdr:cNvPicPr>
          <a:picLocks noChangeAspect="1"/>
        </xdr:cNvPicPr>
      </xdr:nvPicPr>
      <xdr:blipFill>
        <a:blip xmlns:r="http://schemas.openxmlformats.org/officeDocument/2006/relationships" r:embed="rId3"/>
        <a:stretch>
          <a:fillRect/>
        </a:stretch>
      </xdr:blipFill>
      <xdr:spPr>
        <a:xfrm>
          <a:off x="95250" y="76200"/>
          <a:ext cx="13286486" cy="14001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600-0000013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mailto:dmessinis@ittfmail.com" TargetMode="External"/><Relationship Id="rId13" Type="http://schemas.openxmlformats.org/officeDocument/2006/relationships/hyperlink" Target="../../../../../../Library/Caches/TemporaryItems/Downloads/jens@tabletennis.org.au" TargetMode="External"/><Relationship Id="rId18" Type="http://schemas.openxmlformats.org/officeDocument/2006/relationships/comments" Target="../comments1.xml"/><Relationship Id="rId3" Type="http://schemas.openxmlformats.org/officeDocument/2006/relationships/hyperlink" Target="mailto:rcalin@ittfmail.com" TargetMode="External"/><Relationship Id="rId7" Type="http://schemas.openxmlformats.org/officeDocument/2006/relationships/hyperlink" Target="mailto:freddyav16@gmail.com" TargetMode="External"/><Relationship Id="rId12" Type="http://schemas.openxmlformats.org/officeDocument/2006/relationships/hyperlink" Target="../../../../../../Library/Caches/TemporaryItems/Downloads/ganeshaniob@gmail.com" TargetMode="External"/><Relationship Id="rId17" Type="http://schemas.openxmlformats.org/officeDocument/2006/relationships/vmlDrawing" Target="../drawings/vmlDrawing1.vml"/><Relationship Id="rId2" Type="http://schemas.openxmlformats.org/officeDocument/2006/relationships/hyperlink" Target="mailto:dleroy@ittfmail.com" TargetMode="External"/><Relationship Id="rId16" Type="http://schemas.openxmlformats.org/officeDocument/2006/relationships/printerSettings" Target="../printerSettings/printerSettings1.bin"/><Relationship Id="rId1" Type="http://schemas.openxmlformats.org/officeDocument/2006/relationships/hyperlink" Target="mailto:kjindrak@ittfmail.com" TargetMode="External"/><Relationship Id="rId6" Type="http://schemas.openxmlformats.org/officeDocument/2006/relationships/hyperlink" Target="mailto:mbessah@ittf.com" TargetMode="External"/><Relationship Id="rId11" Type="http://schemas.openxmlformats.org/officeDocument/2006/relationships/hyperlink" Target="../../../../../../Library/Caches/TemporaryItems/Downloads/zbencsik@ittfmail.com" TargetMode="External"/><Relationship Id="rId5" Type="http://schemas.openxmlformats.org/officeDocument/2006/relationships/hyperlink" Target="mailto:vicky@ittfmail.com" TargetMode="External"/><Relationship Id="rId15" Type="http://schemas.openxmlformats.org/officeDocument/2006/relationships/hyperlink" Target="../../../../../../Library/Caches/TemporaryItems/Downloads/adham-ashour@hotmail.com" TargetMode="External"/><Relationship Id="rId10" Type="http://schemas.openxmlformats.org/officeDocument/2006/relationships/hyperlink" Target="../../../../../../Library/Caches/TemporaryItems/Downloads/aivancin@gmail.com" TargetMode="External"/><Relationship Id="rId4" Type="http://schemas.openxmlformats.org/officeDocument/2006/relationships/hyperlink" Target="mailto:mdawlatly@ittfmail.com" TargetMode="External"/><Relationship Id="rId9" Type="http://schemas.openxmlformats.org/officeDocument/2006/relationships/hyperlink" Target="../../../../../../Library/Caches/TemporaryItems/Downloads/zena@ittfmail.com" TargetMode="External"/><Relationship Id="rId14" Type="http://schemas.openxmlformats.org/officeDocument/2006/relationships/hyperlink" Target="../../../../../../Library/Caches/TemporaryItems/Downloads/anlarro@gmail.com" TargetMode="External"/></Relationships>
</file>

<file path=xl/worksheets/_rels/sheet3.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https://www.ittf.com/anti-doping/" TargetMode="External"/><Relationship Id="rId7" Type="http://schemas.openxmlformats.org/officeDocument/2006/relationships/vmlDrawing" Target="../drawings/vmlDrawing2.vml"/><Relationship Id="rId2" Type="http://schemas.openxmlformats.org/officeDocument/2006/relationships/hyperlink" Target="http://wtentries.ittf.link/" TargetMode="External"/><Relationship Id="rId1" Type="http://schemas.openxmlformats.org/officeDocument/2006/relationships/hyperlink" Target="http://wtentries.ittf.link/"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https://www.scandichotels.se/hotell/sverige/helsingborg/scandic-helsingborg-nord"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43"/>
  <sheetViews>
    <sheetView zoomScale="75" zoomScaleNormal="75" zoomScalePageLayoutView="75" workbookViewId="0">
      <pane xSplit="15300"/>
      <selection activeCell="H3" sqref="H3"/>
      <selection pane="topRight" activeCell="E17" sqref="E17:J17"/>
    </sheetView>
  </sheetViews>
  <sheetFormatPr defaultColWidth="10.85546875" defaultRowHeight="14.25" x14ac:dyDescent="0.2"/>
  <cols>
    <col min="1" max="2" width="14.42578125" style="165" bestFit="1" customWidth="1"/>
    <col min="3" max="3" width="16.42578125" style="165" bestFit="1" customWidth="1"/>
    <col min="4" max="4" width="54.85546875" style="165" bestFit="1" customWidth="1"/>
    <col min="5" max="5" width="24.140625" style="165" customWidth="1"/>
    <col min="6" max="6" width="6.140625" style="180" bestFit="1" customWidth="1"/>
    <col min="7" max="7" width="22" style="180" bestFit="1" customWidth="1"/>
    <col min="8" max="8" width="22.85546875" style="180" customWidth="1"/>
    <col min="9" max="9" width="16.85546875" style="181" bestFit="1" customWidth="1"/>
    <col min="10" max="10" width="22.42578125" style="181" bestFit="1" customWidth="1"/>
    <col min="11" max="11" width="50.28515625" style="165" bestFit="1" customWidth="1"/>
    <col min="12" max="12" width="17.7109375" style="165" customWidth="1"/>
    <col min="13" max="13" width="27.7109375" style="165" customWidth="1"/>
    <col min="14" max="14" width="28" style="165" customWidth="1"/>
    <col min="15" max="16" width="13.42578125" style="165" bestFit="1" customWidth="1"/>
    <col min="17" max="24" width="10.85546875" style="165"/>
    <col min="25" max="25" width="10.85546875" style="190"/>
    <col min="26" max="16384" width="10.85546875" style="165"/>
  </cols>
  <sheetData>
    <row r="1" spans="1:29" ht="14.1" customHeight="1" x14ac:dyDescent="0.2">
      <c r="A1" s="164" t="s">
        <v>322</v>
      </c>
      <c r="B1" s="164" t="s">
        <v>323</v>
      </c>
      <c r="C1" s="164" t="s">
        <v>316</v>
      </c>
      <c r="D1" s="164" t="s">
        <v>315</v>
      </c>
      <c r="E1" s="164" t="s">
        <v>324</v>
      </c>
      <c r="F1" s="179" t="s">
        <v>328</v>
      </c>
      <c r="G1" s="179" t="s">
        <v>532</v>
      </c>
      <c r="H1" s="179" t="s">
        <v>330</v>
      </c>
      <c r="I1" s="179" t="s">
        <v>331</v>
      </c>
      <c r="J1" s="183" t="s">
        <v>337</v>
      </c>
      <c r="K1" s="164" t="s">
        <v>326</v>
      </c>
      <c r="M1" s="164" t="s">
        <v>324</v>
      </c>
      <c r="N1" s="164" t="s">
        <v>327</v>
      </c>
      <c r="O1" s="164" t="s">
        <v>397</v>
      </c>
      <c r="P1" s="164" t="s">
        <v>398</v>
      </c>
      <c r="S1" s="165" t="s">
        <v>333</v>
      </c>
      <c r="T1" s="165" t="s">
        <v>333</v>
      </c>
      <c r="U1" s="165" t="s">
        <v>329</v>
      </c>
      <c r="V1" s="165" t="s">
        <v>329</v>
      </c>
      <c r="Z1" s="165" t="s">
        <v>333</v>
      </c>
      <c r="AA1" s="165" t="s">
        <v>333</v>
      </c>
      <c r="AB1" s="165" t="s">
        <v>329</v>
      </c>
      <c r="AC1" s="165" t="s">
        <v>329</v>
      </c>
    </row>
    <row r="2" spans="1:29" x14ac:dyDescent="0.2">
      <c r="A2" s="176">
        <v>44165</v>
      </c>
      <c r="B2" s="176">
        <v>44170</v>
      </c>
      <c r="C2" s="194">
        <v>35000</v>
      </c>
      <c r="D2" s="168" t="s">
        <v>639</v>
      </c>
      <c r="E2" s="172" t="s">
        <v>318</v>
      </c>
      <c r="F2" s="174" t="s">
        <v>414</v>
      </c>
      <c r="G2" s="174" t="s">
        <v>195</v>
      </c>
      <c r="H2" s="180" t="s">
        <v>545</v>
      </c>
      <c r="I2" s="181" t="s">
        <v>436</v>
      </c>
      <c r="J2" s="184">
        <f>INDEX($S$3:$S$17,MATCH(Prospectus!$E$66,Events!$R$3:$R$17,0))</f>
        <v>260</v>
      </c>
      <c r="K2" s="165" t="str">
        <f t="array" ref="K2">IFERROR(INDEX($D$2:$D$104,SMALL(IF('PLEASE FILL IN HERE FIRST!!!'!$B$5=$E$2:$E$104,MATCH(ROW($E$2:$E$104),ROW($E$2:$E$104)),""),ROW(H1))),"")</f>
        <v>Helsingborg (SWE)</v>
      </c>
      <c r="L2" s="165" t="s">
        <v>591</v>
      </c>
      <c r="M2" s="165" t="s">
        <v>332</v>
      </c>
      <c r="N2" s="165" t="s">
        <v>305</v>
      </c>
      <c r="O2" s="192">
        <f>A2+1</f>
        <v>44166</v>
      </c>
      <c r="P2" s="192">
        <f>B2-3</f>
        <v>44167</v>
      </c>
      <c r="S2" s="165" t="s">
        <v>335</v>
      </c>
      <c r="T2" s="165" t="s">
        <v>328</v>
      </c>
      <c r="U2" s="165" t="s">
        <v>335</v>
      </c>
      <c r="V2" s="165" t="s">
        <v>328</v>
      </c>
      <c r="Z2" s="165" t="s">
        <v>335</v>
      </c>
      <c r="AA2" s="165" t="s">
        <v>328</v>
      </c>
      <c r="AB2" s="165" t="s">
        <v>335</v>
      </c>
      <c r="AC2" s="165" t="s">
        <v>328</v>
      </c>
    </row>
    <row r="3" spans="1:29" ht="15.95" customHeight="1" x14ac:dyDescent="0.2">
      <c r="A3" s="176">
        <v>43480</v>
      </c>
      <c r="B3" s="176">
        <v>43485</v>
      </c>
      <c r="C3" s="172"/>
      <c r="D3" s="168" t="s">
        <v>317</v>
      </c>
      <c r="E3" s="172" t="s">
        <v>318</v>
      </c>
      <c r="F3" s="174" t="s">
        <v>414</v>
      </c>
      <c r="G3" s="174" t="s">
        <v>195</v>
      </c>
      <c r="H3" s="180" t="s">
        <v>544</v>
      </c>
      <c r="I3" s="181" t="s">
        <v>436</v>
      </c>
      <c r="J3" s="184">
        <f>INDEX($S$3:$S$17,MATCH(Prospectus!$E$66,Events!$R$3:$R$17,0))</f>
        <v>260</v>
      </c>
      <c r="K3" s="165" t="str">
        <f t="array" ref="K3">IFERROR(INDEX($D$2:$D$104,SMALL(IF('PLEASE FILL IN HERE FIRST!!!'!$B$5=$E$2:$E$104,MATCH(ROW($E$2:$E$104),ROW($E$2:$E$104)),""),ROW(H2))),"")</f>
        <v>Budapest (HUN) - WORLD TOUR</v>
      </c>
      <c r="L3" s="165" t="s">
        <v>535</v>
      </c>
      <c r="M3" s="165" t="s">
        <v>318</v>
      </c>
      <c r="N3" s="165" t="s">
        <v>306</v>
      </c>
      <c r="O3" s="192">
        <f t="shared" ref="O3:O14" si="0">A3+1</f>
        <v>43481</v>
      </c>
      <c r="P3" s="192">
        <f t="shared" ref="P3:P14" si="1">B3-3</f>
        <v>43482</v>
      </c>
      <c r="Q3" s="190" t="s">
        <v>334</v>
      </c>
      <c r="R3" s="165">
        <v>8</v>
      </c>
      <c r="S3" s="188">
        <v>260</v>
      </c>
      <c r="T3" s="188">
        <v>190</v>
      </c>
      <c r="U3" s="188">
        <v>160</v>
      </c>
      <c r="V3" s="188">
        <v>130</v>
      </c>
      <c r="X3" s="190" t="s">
        <v>336</v>
      </c>
      <c r="Y3" s="190">
        <v>8</v>
      </c>
      <c r="Z3" s="188">
        <v>360</v>
      </c>
      <c r="AA3" s="188">
        <v>260</v>
      </c>
      <c r="AB3" s="188">
        <v>220</v>
      </c>
      <c r="AC3" s="188">
        <v>190</v>
      </c>
    </row>
    <row r="4" spans="1:29" ht="15.95" customHeight="1" x14ac:dyDescent="0.2">
      <c r="A4" s="175">
        <v>43550</v>
      </c>
      <c r="B4" s="175">
        <v>43555</v>
      </c>
      <c r="C4" s="171"/>
      <c r="D4" s="167" t="s">
        <v>319</v>
      </c>
      <c r="E4" s="171" t="s">
        <v>332</v>
      </c>
      <c r="F4" s="174" t="s">
        <v>414</v>
      </c>
      <c r="G4" s="174" t="s">
        <v>195</v>
      </c>
      <c r="H4" s="180" t="s">
        <v>544</v>
      </c>
      <c r="I4" s="181" t="s">
        <v>436</v>
      </c>
      <c r="J4" s="184">
        <f>INDEX($S$3:$S$17,MATCH(Prospectus!$E$66,Events!$R$3:$R$17,0))</f>
        <v>260</v>
      </c>
      <c r="K4" s="165" t="str">
        <f t="array" ref="K4">IFERROR(INDEX($D$2:$D$104,SMALL(IF('PLEASE FILL IN HERE FIRST!!!'!$B$5=$E$2:$E$104,MATCH(ROW($E$2:$E$104),ROW($E$2:$E$104)),""),ROW(H3))),"")</f>
        <v>Hong Kong (HKG) - WORLD TOUR</v>
      </c>
      <c r="L4" s="165" t="s">
        <v>536</v>
      </c>
      <c r="O4" s="192">
        <f>A4+2</f>
        <v>43552</v>
      </c>
      <c r="P4" s="192">
        <f>B4-2</f>
        <v>43553</v>
      </c>
      <c r="R4" s="187">
        <v>9</v>
      </c>
      <c r="S4" s="189">
        <v>270</v>
      </c>
      <c r="T4" s="189">
        <v>205</v>
      </c>
      <c r="U4" s="189">
        <v>170</v>
      </c>
      <c r="V4" s="189">
        <v>140</v>
      </c>
      <c r="Y4" s="191">
        <v>9</v>
      </c>
      <c r="Z4" s="189">
        <v>385</v>
      </c>
      <c r="AA4" s="189">
        <v>285</v>
      </c>
      <c r="AB4" s="189">
        <v>230</v>
      </c>
      <c r="AC4" s="189">
        <v>200</v>
      </c>
    </row>
    <row r="5" spans="1:29" x14ac:dyDescent="0.2">
      <c r="A5" s="175">
        <v>43613</v>
      </c>
      <c r="B5" s="175">
        <v>43618</v>
      </c>
      <c r="C5" s="171">
        <v>400000</v>
      </c>
      <c r="D5" s="167" t="s">
        <v>411</v>
      </c>
      <c r="E5" s="171" t="s">
        <v>332</v>
      </c>
      <c r="F5" s="174" t="s">
        <v>414</v>
      </c>
      <c r="G5" s="174" t="s">
        <v>195</v>
      </c>
      <c r="H5" s="180" t="s">
        <v>544</v>
      </c>
      <c r="I5" s="181" t="s">
        <v>436</v>
      </c>
      <c r="J5" s="184">
        <f>INDEX($S$3:$S$17,MATCH(Prospectus!$E$66,Events!$R$3:$R$17,0))</f>
        <v>260</v>
      </c>
      <c r="K5" s="165" t="str">
        <f t="array" ref="K5">IFERROR(INDEX($D$2:$D$104,SMALL(IF('PLEASE FILL IN HERE FIRST!!!'!$B$5=$E$2:$E$104,MATCH(ROW($E$2:$E$104),ROW($E$2:$E$104)),""),ROW(H4))),"")</f>
        <v>Busan (KOR) - WORLD TOUR</v>
      </c>
      <c r="M5" s="165" t="s">
        <v>325</v>
      </c>
      <c r="O5" s="192">
        <f t="shared" si="0"/>
        <v>43614</v>
      </c>
      <c r="P5" s="192">
        <f t="shared" si="1"/>
        <v>43615</v>
      </c>
      <c r="R5" s="165">
        <v>10</v>
      </c>
      <c r="S5" s="188">
        <v>280</v>
      </c>
      <c r="T5" s="188">
        <v>220</v>
      </c>
      <c r="U5" s="188">
        <v>180</v>
      </c>
      <c r="V5" s="188">
        <v>150</v>
      </c>
      <c r="Y5" s="190">
        <v>10</v>
      </c>
      <c r="Z5" s="188">
        <v>410</v>
      </c>
      <c r="AA5" s="188">
        <v>310</v>
      </c>
      <c r="AB5" s="188">
        <v>240</v>
      </c>
      <c r="AC5" s="188">
        <v>210</v>
      </c>
    </row>
    <row r="6" spans="1:29" x14ac:dyDescent="0.2">
      <c r="A6" s="176">
        <v>43620</v>
      </c>
      <c r="B6" s="176">
        <v>43625</v>
      </c>
      <c r="C6" s="172"/>
      <c r="D6" s="168" t="s">
        <v>410</v>
      </c>
      <c r="E6" s="172" t="s">
        <v>318</v>
      </c>
      <c r="F6" s="174" t="s">
        <v>414</v>
      </c>
      <c r="G6" s="174" t="s">
        <v>195</v>
      </c>
      <c r="H6" s="180" t="s">
        <v>544</v>
      </c>
      <c r="I6" s="181" t="s">
        <v>436</v>
      </c>
      <c r="J6" s="184">
        <f>INDEX($S$3:$S$17,MATCH(Prospectus!$E$66,Events!$R$3:$R$17,0))</f>
        <v>260</v>
      </c>
      <c r="K6" s="165" t="str">
        <f t="array" ref="K6">IFERROR(INDEX($D$2:$D$104,SMALL(IF('PLEASE FILL IN HERE FIRST!!!'!$B$5=$E$2:$E$104,MATCH(ROW($E$2:$E$104),ROW($E$2:$E$104)),""),ROW(H5))),"")</f>
        <v>Panagyuristhe (BUL) - WORLD TOUR</v>
      </c>
      <c r="O6" s="192">
        <f t="shared" si="0"/>
        <v>43621</v>
      </c>
      <c r="P6" s="192">
        <f t="shared" si="1"/>
        <v>43622</v>
      </c>
      <c r="R6" s="187">
        <v>11</v>
      </c>
      <c r="S6" s="189">
        <v>295</v>
      </c>
      <c r="T6" s="189">
        <v>230</v>
      </c>
      <c r="U6" s="189">
        <v>190</v>
      </c>
      <c r="V6" s="189">
        <v>160</v>
      </c>
      <c r="Y6" s="191">
        <v>11</v>
      </c>
      <c r="Z6" s="189">
        <v>435</v>
      </c>
      <c r="AA6" s="189">
        <v>335</v>
      </c>
      <c r="AB6" s="189">
        <v>250</v>
      </c>
      <c r="AC6" s="189">
        <v>220</v>
      </c>
    </row>
    <row r="7" spans="1:29" x14ac:dyDescent="0.2">
      <c r="A7" s="176">
        <v>43628</v>
      </c>
      <c r="B7" s="176">
        <v>43632</v>
      </c>
      <c r="C7" s="194"/>
      <c r="D7" s="168" t="s">
        <v>538</v>
      </c>
      <c r="E7" s="172" t="s">
        <v>332</v>
      </c>
      <c r="F7" s="174" t="s">
        <v>414</v>
      </c>
      <c r="G7" s="174" t="s">
        <v>195</v>
      </c>
      <c r="H7" s="180" t="s">
        <v>545</v>
      </c>
      <c r="I7" s="181" t="s">
        <v>436</v>
      </c>
      <c r="J7" s="184">
        <f>INDEX($Z$3:$Z$17,MATCH(Prospectus!$E$66,Events!$Y$3:$Y$17,0))</f>
        <v>360</v>
      </c>
      <c r="K7" s="165" t="str">
        <f t="array" ref="K7">IFERROR(INDEX($D$2:$D$104,SMALL(IF('PLEASE FILL IN HERE FIRST!!!'!$B$5=$E$2:$E$104,MATCH(ROW($E$2:$E$104),ROW($E$2:$E$104)),""),ROW(H6))),"")</f>
        <v>Olomouc (CZE) - WORLD TOUR</v>
      </c>
      <c r="O7" s="193">
        <f>A7+1</f>
        <v>43629</v>
      </c>
      <c r="P7" s="193">
        <f>B7-2</f>
        <v>43630</v>
      </c>
      <c r="R7" s="165">
        <v>12</v>
      </c>
      <c r="S7" s="188">
        <v>310</v>
      </c>
      <c r="T7" s="188">
        <v>240</v>
      </c>
      <c r="U7" s="188">
        <v>200</v>
      </c>
      <c r="V7" s="188">
        <v>170</v>
      </c>
      <c r="Y7" s="190">
        <v>12</v>
      </c>
      <c r="Z7" s="188">
        <v>460</v>
      </c>
      <c r="AA7" s="188">
        <v>360</v>
      </c>
      <c r="AB7" s="188">
        <v>260</v>
      </c>
      <c r="AC7" s="188">
        <v>230</v>
      </c>
    </row>
    <row r="8" spans="1:29" x14ac:dyDescent="0.2">
      <c r="A8" s="175">
        <v>43648</v>
      </c>
      <c r="B8" s="175">
        <v>40001</v>
      </c>
      <c r="C8" s="195"/>
      <c r="D8" s="167" t="s">
        <v>592</v>
      </c>
      <c r="E8" s="171" t="s">
        <v>318</v>
      </c>
      <c r="F8" s="174" t="s">
        <v>414</v>
      </c>
      <c r="G8" s="174" t="s">
        <v>195</v>
      </c>
      <c r="H8" s="180" t="s">
        <v>544</v>
      </c>
      <c r="I8" s="181" t="s">
        <v>436</v>
      </c>
      <c r="J8" s="184">
        <f>INDEX($S$3:$S$17,MATCH(Prospectus!$E$66,Events!$R$3:$R$17,0))</f>
        <v>260</v>
      </c>
      <c r="K8" s="165" t="str">
        <f t="array" ref="K8">IFERROR(INDEX($D$2:$D$104,SMALL(IF('PLEASE FILL IN HERE FIRST!!!'!$B$5=$E$2:$E$104,MATCH(ROW($E$2:$E$104),ROW($E$2:$E$104)),""),ROW(H7))),"")</f>
        <v/>
      </c>
      <c r="O8" s="192">
        <f t="shared" si="0"/>
        <v>43649</v>
      </c>
      <c r="P8" s="192">
        <f t="shared" si="1"/>
        <v>39998</v>
      </c>
      <c r="R8" s="187">
        <v>13</v>
      </c>
      <c r="S8" s="189">
        <v>330</v>
      </c>
      <c r="T8" s="189">
        <v>250</v>
      </c>
      <c r="U8" s="189">
        <v>215</v>
      </c>
      <c r="V8" s="189">
        <v>185</v>
      </c>
      <c r="Y8" s="191">
        <v>13</v>
      </c>
      <c r="Z8" s="189">
        <v>485</v>
      </c>
      <c r="AA8" s="189">
        <v>385</v>
      </c>
      <c r="AB8" s="189">
        <v>275</v>
      </c>
      <c r="AC8" s="189">
        <v>245</v>
      </c>
    </row>
    <row r="9" spans="1:29" ht="15.95" customHeight="1" x14ac:dyDescent="0.2">
      <c r="A9" s="175">
        <v>43655</v>
      </c>
      <c r="B9" s="175">
        <v>43660</v>
      </c>
      <c r="C9" s="171"/>
      <c r="D9" s="167" t="s">
        <v>533</v>
      </c>
      <c r="E9" s="171" t="s">
        <v>332</v>
      </c>
      <c r="F9" s="174" t="s">
        <v>414</v>
      </c>
      <c r="G9" s="174" t="s">
        <v>195</v>
      </c>
      <c r="H9" s="180" t="s">
        <v>544</v>
      </c>
      <c r="I9" s="181" t="s">
        <v>436</v>
      </c>
      <c r="J9" s="184">
        <f>INDEX($S$3:$S$17,MATCH(Prospectus!$E$66,Events!$R$3:$R$17,0))</f>
        <v>260</v>
      </c>
      <c r="K9" s="165" t="str">
        <f t="array" ref="K9">IFERROR(INDEX($D$2:$D$104,SMALL(IF('PLEASE FILL IN HERE FIRST!!!'!$B$5=$E$2:$E$104,MATCH(ROW($E$2:$E$104),ROW($E$2:$E$104)),""),ROW(H7))),"")</f>
        <v/>
      </c>
      <c r="O9" s="192">
        <f t="shared" si="0"/>
        <v>43656</v>
      </c>
      <c r="P9" s="192">
        <f t="shared" si="1"/>
        <v>43657</v>
      </c>
      <c r="R9" s="165">
        <v>14</v>
      </c>
      <c r="S9" s="188">
        <v>350</v>
      </c>
      <c r="T9" s="188">
        <v>260</v>
      </c>
      <c r="U9" s="188">
        <v>230</v>
      </c>
      <c r="V9" s="188">
        <v>200</v>
      </c>
      <c r="Y9" s="190">
        <v>14</v>
      </c>
      <c r="Z9" s="188">
        <v>510</v>
      </c>
      <c r="AA9" s="188">
        <v>410</v>
      </c>
      <c r="AB9" s="188">
        <v>290</v>
      </c>
      <c r="AC9" s="188">
        <v>260</v>
      </c>
    </row>
    <row r="10" spans="1:29" ht="15.95" customHeight="1" x14ac:dyDescent="0.2">
      <c r="A10" s="176">
        <v>43690</v>
      </c>
      <c r="B10" s="176">
        <v>43695</v>
      </c>
      <c r="C10" s="172"/>
      <c r="D10" s="168" t="s">
        <v>412</v>
      </c>
      <c r="E10" s="172" t="s">
        <v>318</v>
      </c>
      <c r="F10" s="174" t="s">
        <v>414</v>
      </c>
      <c r="G10" s="174" t="s">
        <v>195</v>
      </c>
      <c r="H10" s="180" t="s">
        <v>544</v>
      </c>
      <c r="I10" s="181" t="s">
        <v>436</v>
      </c>
      <c r="J10" s="184">
        <f>INDEX($S$3:$S$17,MATCH(Prospectus!$E$66,Events!$R$3:$R$17,0))</f>
        <v>260</v>
      </c>
      <c r="K10" s="165" t="str">
        <f t="array" ref="K10">IFERROR(INDEX($D$2:$D$104,SMALL(IF('PLEASE FILL IN HERE FIRST!!!'!$B$5=$E$2:$E$104,MATCH(ROW($E$2:$E$104),ROW($E$2:$E$104)),""),ROW(H8))),"")</f>
        <v/>
      </c>
      <c r="O10" s="192">
        <f t="shared" si="0"/>
        <v>43691</v>
      </c>
      <c r="P10" s="192">
        <f t="shared" si="1"/>
        <v>43692</v>
      </c>
      <c r="R10" s="187">
        <v>15</v>
      </c>
      <c r="S10" s="189">
        <v>370</v>
      </c>
      <c r="T10" s="189">
        <v>270</v>
      </c>
      <c r="U10" s="189">
        <v>245</v>
      </c>
      <c r="V10" s="189">
        <v>215</v>
      </c>
      <c r="Y10" s="191">
        <v>15</v>
      </c>
      <c r="Z10" s="189">
        <v>535</v>
      </c>
      <c r="AA10" s="189">
        <v>435</v>
      </c>
      <c r="AB10" s="189">
        <v>305</v>
      </c>
      <c r="AC10" s="189">
        <v>275</v>
      </c>
    </row>
    <row r="11" spans="1:29" ht="14.1" customHeight="1" x14ac:dyDescent="0.2">
      <c r="A11" s="176">
        <v>43697</v>
      </c>
      <c r="B11" s="176">
        <v>43702</v>
      </c>
      <c r="C11" s="194"/>
      <c r="D11" s="168" t="s">
        <v>320</v>
      </c>
      <c r="E11" s="172" t="s">
        <v>318</v>
      </c>
      <c r="F11" s="174" t="s">
        <v>414</v>
      </c>
      <c r="G11" s="174" t="s">
        <v>195</v>
      </c>
      <c r="H11" s="180" t="s">
        <v>544</v>
      </c>
      <c r="I11" s="181" t="s">
        <v>436</v>
      </c>
      <c r="J11" s="184">
        <f>INDEX($S$3:$S$17,MATCH(Prospectus!$E$66,Events!$R$3:$R$17,0))</f>
        <v>260</v>
      </c>
      <c r="K11" s="165" t="str">
        <f t="array" ref="K11">IFERROR(INDEX($D$2:$D$104,SMALL(IF('PLEASE FILL IN HERE FIRST!!!'!$B$5=$E$2:$E$104,MATCH(ROW($E$2:$E$104),ROW($E$2:$E$104)),""),ROW(H9))),"")</f>
        <v/>
      </c>
      <c r="O11" s="192">
        <f t="shared" si="0"/>
        <v>43698</v>
      </c>
      <c r="P11" s="192">
        <f t="shared" si="1"/>
        <v>43699</v>
      </c>
      <c r="R11" s="165">
        <v>16</v>
      </c>
      <c r="S11" s="188">
        <v>390</v>
      </c>
      <c r="T11" s="188">
        <v>280</v>
      </c>
      <c r="U11" s="188">
        <v>260</v>
      </c>
      <c r="V11" s="188">
        <v>230</v>
      </c>
      <c r="Y11" s="190">
        <v>16</v>
      </c>
      <c r="Z11" s="188">
        <v>560</v>
      </c>
      <c r="AA11" s="188">
        <v>460</v>
      </c>
      <c r="AB11" s="188">
        <v>320</v>
      </c>
      <c r="AC11" s="188">
        <v>290</v>
      </c>
    </row>
    <row r="12" spans="1:29" x14ac:dyDescent="0.2">
      <c r="A12" s="175">
        <v>43746</v>
      </c>
      <c r="B12" s="175">
        <v>43751</v>
      </c>
      <c r="C12" s="171">
        <v>270000</v>
      </c>
      <c r="D12" s="167" t="s">
        <v>409</v>
      </c>
      <c r="E12" s="171" t="s">
        <v>332</v>
      </c>
      <c r="F12" s="174" t="s">
        <v>539</v>
      </c>
      <c r="G12" s="174" t="s">
        <v>195</v>
      </c>
      <c r="H12" s="180" t="s">
        <v>544</v>
      </c>
      <c r="I12" s="181" t="s">
        <v>436</v>
      </c>
      <c r="J12" s="184">
        <f>INDEX($S$3:$S$17,MATCH(Prospectus!$E$66,Events!$R$3:$R$17,0))</f>
        <v>260</v>
      </c>
      <c r="K12" s="165" t="str">
        <f t="array" ref="K12">IFERROR(INDEX($D$2:$D$104,SMALL(IF('PLEASE FILL IN HERE FIRST!!!'!$B$5=$E$2:$E$104,MATCH(ROW($E$2:$E$104),ROW($E$2:$E$104)),""),ROW(H11))),"")</f>
        <v/>
      </c>
      <c r="O12" s="192">
        <f>A12+1</f>
        <v>43747</v>
      </c>
      <c r="P12" s="192">
        <f t="shared" si="1"/>
        <v>43748</v>
      </c>
      <c r="R12" s="187">
        <v>17</v>
      </c>
      <c r="S12" s="189">
        <v>410</v>
      </c>
      <c r="T12" s="189">
        <v>290</v>
      </c>
      <c r="U12" s="189">
        <v>275</v>
      </c>
      <c r="V12" s="189">
        <v>245</v>
      </c>
      <c r="Y12" s="191">
        <v>17</v>
      </c>
      <c r="Z12" s="189">
        <v>585</v>
      </c>
      <c r="AA12" s="189">
        <v>485</v>
      </c>
      <c r="AB12" s="189">
        <v>335</v>
      </c>
      <c r="AC12" s="189">
        <v>305</v>
      </c>
    </row>
    <row r="13" spans="1:29" x14ac:dyDescent="0.2">
      <c r="A13" s="175">
        <v>43781</v>
      </c>
      <c r="B13" s="175">
        <v>43786</v>
      </c>
      <c r="C13" s="195"/>
      <c r="D13" s="167" t="s">
        <v>321</v>
      </c>
      <c r="E13" s="171" t="s">
        <v>332</v>
      </c>
      <c r="F13" s="174" t="s">
        <v>414</v>
      </c>
      <c r="G13" s="174" t="s">
        <v>195</v>
      </c>
      <c r="H13" s="180" t="s">
        <v>544</v>
      </c>
      <c r="I13" s="181" t="s">
        <v>436</v>
      </c>
      <c r="J13" s="184">
        <f>INDEX($S$3:$S$17,MATCH(Prospectus!$E$66,Events!$R$3:$R$17,0))</f>
        <v>260</v>
      </c>
      <c r="K13" s="165" t="str">
        <f t="array" ref="K13">IFERROR(INDEX($D$2:$D$104,SMALL(IF('PLEASE FILL IN HERE FIRST!!!'!$B$5=$E$2:$E$104,MATCH(ROW($E$2:$E$104),ROW($E$2:$E$104)),""),ROW(H12))),"")</f>
        <v/>
      </c>
      <c r="O13" s="192">
        <f t="shared" si="0"/>
        <v>43782</v>
      </c>
      <c r="P13" s="192">
        <f t="shared" si="1"/>
        <v>43783</v>
      </c>
      <c r="R13" s="165">
        <v>18</v>
      </c>
      <c r="S13" s="188">
        <v>430</v>
      </c>
      <c r="T13" s="188">
        <v>300</v>
      </c>
      <c r="U13" s="188">
        <v>290</v>
      </c>
      <c r="V13" s="188">
        <v>260</v>
      </c>
      <c r="Y13" s="190">
        <v>18</v>
      </c>
      <c r="Z13" s="188">
        <v>610</v>
      </c>
      <c r="AA13" s="188">
        <v>510</v>
      </c>
      <c r="AB13" s="188">
        <v>350</v>
      </c>
      <c r="AC13" s="188">
        <v>320</v>
      </c>
    </row>
    <row r="14" spans="1:29" ht="15.95" customHeight="1" x14ac:dyDescent="0.2">
      <c r="A14" s="178">
        <v>43811</v>
      </c>
      <c r="B14" s="178">
        <v>43814</v>
      </c>
      <c r="C14" s="170"/>
      <c r="D14" s="166" t="s">
        <v>413</v>
      </c>
      <c r="E14" s="170" t="s">
        <v>325</v>
      </c>
      <c r="F14" s="174" t="s">
        <v>414</v>
      </c>
      <c r="G14" s="174" t="s">
        <v>195</v>
      </c>
      <c r="J14" s="184">
        <f>INDEX($S$3:$S$17,MATCH(Prospectus!$E$66,Events!$R$3:$R$17,0))</f>
        <v>260</v>
      </c>
      <c r="K14" s="165" t="str">
        <f t="array" ref="K14">IFERROR(INDEX($D$2:$D$104,SMALL(IF('PLEASE FILL IN HERE FIRST!!!'!$B$5=$E$2:$E$104,MATCH(ROW($E$2:$E$104),ROW($E$2:$E$104)),""),ROW(H13))),"")</f>
        <v/>
      </c>
      <c r="O14" s="192">
        <f t="shared" si="0"/>
        <v>43812</v>
      </c>
      <c r="P14" s="192">
        <f t="shared" si="1"/>
        <v>43811</v>
      </c>
      <c r="R14" s="187">
        <v>19</v>
      </c>
      <c r="S14" s="189">
        <v>450</v>
      </c>
      <c r="T14" s="189">
        <v>310</v>
      </c>
      <c r="U14" s="189">
        <v>305</v>
      </c>
      <c r="V14" s="189">
        <v>275</v>
      </c>
      <c r="Y14" s="191">
        <v>19</v>
      </c>
      <c r="Z14" s="189">
        <v>635</v>
      </c>
      <c r="AA14" s="189">
        <v>535</v>
      </c>
      <c r="AB14" s="189">
        <v>365</v>
      </c>
      <c r="AC14" s="189">
        <v>335</v>
      </c>
    </row>
    <row r="15" spans="1:29" x14ac:dyDescent="0.2">
      <c r="A15" s="178"/>
      <c r="B15" s="178"/>
      <c r="C15" s="170"/>
      <c r="D15" s="166"/>
      <c r="E15" s="170"/>
      <c r="F15" s="174"/>
      <c r="G15" s="174"/>
      <c r="J15" s="184"/>
      <c r="K15" s="165" t="str">
        <f t="array" ref="K15">IFERROR(INDEX($D$2:$D$104,SMALL(IF('PLEASE FILL IN HERE FIRST!!!'!$B$5=$E$2:$E$104,MATCH(ROW($E$2:$E$104),ROW($E$2:$E$104)),""),ROW(H14))),"")</f>
        <v/>
      </c>
      <c r="O15" s="192"/>
      <c r="P15" s="192"/>
      <c r="R15" s="165">
        <v>20</v>
      </c>
      <c r="S15" s="188">
        <v>470</v>
      </c>
      <c r="T15" s="188">
        <v>320</v>
      </c>
      <c r="U15" s="188">
        <v>320</v>
      </c>
      <c r="V15" s="188">
        <v>290</v>
      </c>
      <c r="Y15" s="190">
        <v>20</v>
      </c>
      <c r="Z15" s="188">
        <v>660</v>
      </c>
      <c r="AA15" s="188">
        <v>560</v>
      </c>
      <c r="AB15" s="188">
        <v>380</v>
      </c>
      <c r="AC15" s="188">
        <v>350</v>
      </c>
    </row>
    <row r="16" spans="1:29" x14ac:dyDescent="0.2">
      <c r="A16" s="175"/>
      <c r="B16" s="175"/>
      <c r="C16" s="171"/>
      <c r="D16" s="167"/>
      <c r="E16" s="171"/>
      <c r="F16" s="174"/>
      <c r="G16" s="174"/>
      <c r="J16" s="184"/>
      <c r="K16" s="165" t="str">
        <f t="array" ref="K16">IFERROR(INDEX($D$2:$D$104,SMALL(IF('PLEASE FILL IN HERE FIRST!!!'!$B$5=$E$2:$E$104,MATCH(ROW($E$2:$E$104),ROW($E$2:$E$104)),""),ROW(H15))),"")</f>
        <v/>
      </c>
      <c r="O16" s="192"/>
      <c r="P16" s="192"/>
      <c r="R16" s="187">
        <v>21</v>
      </c>
      <c r="S16" s="189">
        <v>490</v>
      </c>
      <c r="T16" s="189">
        <v>330</v>
      </c>
      <c r="U16" s="189">
        <v>335</v>
      </c>
      <c r="V16" s="189">
        <v>305</v>
      </c>
      <c r="Y16" s="191">
        <v>21</v>
      </c>
      <c r="Z16" s="189">
        <v>685</v>
      </c>
      <c r="AA16" s="189">
        <v>585</v>
      </c>
      <c r="AB16" s="189">
        <v>395</v>
      </c>
      <c r="AC16" s="189">
        <v>365</v>
      </c>
    </row>
    <row r="17" spans="1:29" x14ac:dyDescent="0.2">
      <c r="A17" s="175"/>
      <c r="B17" s="175"/>
      <c r="C17" s="171"/>
      <c r="D17" s="167"/>
      <c r="E17" s="171"/>
      <c r="F17" s="174"/>
      <c r="G17" s="174"/>
      <c r="J17" s="184"/>
      <c r="K17" s="165" t="str">
        <f t="array" ref="K17">IFERROR(INDEX($D$2:$D$104,SMALL(IF('PLEASE FILL IN HERE FIRST!!!'!$B$5=$E$2:$E$104,MATCH(ROW($E$2:$E$104),ROW($E$2:$E$104)),""),ROW(H16))),"")</f>
        <v/>
      </c>
      <c r="O17" s="192"/>
      <c r="P17" s="192"/>
      <c r="R17" s="165">
        <v>22</v>
      </c>
      <c r="S17" s="188">
        <v>510</v>
      </c>
      <c r="T17" s="188">
        <v>340</v>
      </c>
      <c r="U17" s="188">
        <v>350</v>
      </c>
      <c r="V17" s="188">
        <v>320</v>
      </c>
      <c r="Y17" s="190">
        <v>22</v>
      </c>
      <c r="Z17" s="188">
        <v>710</v>
      </c>
      <c r="AA17" s="188">
        <v>610</v>
      </c>
      <c r="AB17" s="188">
        <v>410</v>
      </c>
      <c r="AC17" s="188">
        <v>380</v>
      </c>
    </row>
    <row r="18" spans="1:29" ht="15.95" customHeight="1" x14ac:dyDescent="0.2">
      <c r="A18" s="175"/>
      <c r="B18" s="175"/>
      <c r="C18" s="171"/>
      <c r="D18" s="167"/>
      <c r="E18" s="171"/>
      <c r="F18" s="174"/>
      <c r="G18" s="174"/>
      <c r="J18" s="184"/>
      <c r="K18" s="165" t="str">
        <f t="array" ref="K18">IFERROR(INDEX($D$2:$D$104,SMALL(IF('PLEASE FILL IN HERE FIRST!!!'!$B$5=$E$2:$E$104,MATCH(ROW($E$2:$E$104),ROW($E$2:$E$104)),""),ROW(H17))),"")</f>
        <v/>
      </c>
      <c r="O18" s="192"/>
      <c r="P18" s="192"/>
    </row>
    <row r="19" spans="1:29" x14ac:dyDescent="0.2">
      <c r="A19" s="178"/>
      <c r="B19" s="178"/>
      <c r="C19" s="170"/>
      <c r="D19" s="166"/>
      <c r="E19" s="170"/>
      <c r="F19" s="174"/>
      <c r="G19" s="174"/>
      <c r="J19" s="184"/>
      <c r="K19" s="165" t="str">
        <f t="array" ref="K19">IFERROR(INDEX($D$2:$D$104,SMALL(IF('PLEASE FILL IN HERE FIRST!!!'!$B$5=$E$2:$E$104,MATCH(ROW($E$2:$E$104),ROW($E$2:$E$104)),""),ROW(H18))),"")</f>
        <v/>
      </c>
      <c r="O19" s="192"/>
      <c r="P19" s="192"/>
    </row>
    <row r="20" spans="1:29" x14ac:dyDescent="0.2">
      <c r="A20" s="178"/>
      <c r="B20" s="178"/>
      <c r="C20" s="170"/>
      <c r="D20" s="166"/>
      <c r="E20" s="170"/>
      <c r="F20" s="174"/>
      <c r="G20" s="174"/>
      <c r="J20" s="184"/>
      <c r="K20" s="165" t="str">
        <f t="array" ref="K20">IFERROR(INDEX($D$2:$D$104,SMALL(IF('PLEASE FILL IN HERE FIRST!!!'!$B$5=$E$2:$E$104,MATCH(ROW($E$2:$E$104),ROW($E$2:$E$104)),""),ROW(H19))),"")</f>
        <v/>
      </c>
      <c r="O20" s="192"/>
      <c r="P20" s="192"/>
    </row>
    <row r="21" spans="1:29" x14ac:dyDescent="0.2">
      <c r="A21" s="176"/>
      <c r="B21" s="176"/>
      <c r="C21" s="172"/>
      <c r="D21" s="168"/>
      <c r="E21" s="172"/>
      <c r="F21" s="174"/>
      <c r="G21" s="174"/>
      <c r="J21" s="184"/>
      <c r="K21" s="165" t="str">
        <f t="array" ref="K21">IFERROR(INDEX($D$2:$D$104,SMALL(IF('PLEASE FILL IN HERE FIRST!!!'!$B$5=$E$2:$E$104,MATCH(ROW($E$2:$E$104),ROW($E$2:$E$104)),""),ROW(H20))),"")</f>
        <v/>
      </c>
      <c r="O21" s="192"/>
      <c r="P21" s="192"/>
    </row>
    <row r="22" spans="1:29" x14ac:dyDescent="0.2">
      <c r="A22" s="175"/>
      <c r="B22" s="175"/>
      <c r="C22" s="171"/>
      <c r="D22" s="167"/>
      <c r="E22" s="171"/>
      <c r="F22" s="174"/>
      <c r="G22" s="174"/>
      <c r="J22" s="184"/>
      <c r="K22" s="165" t="str">
        <f t="array" ref="K22">IFERROR(INDEX($D$2:$D$104,SMALL(IF('PLEASE FILL IN HERE FIRST!!!'!$B$5=$E$2:$E$104,MATCH(ROW($E$2:$E$104),ROW($E$2:$E$104)),""),ROW(H21))),"")</f>
        <v/>
      </c>
      <c r="O22" s="192"/>
      <c r="P22" s="192"/>
    </row>
    <row r="23" spans="1:29" ht="14.1" customHeight="1" x14ac:dyDescent="0.2">
      <c r="A23" s="176"/>
      <c r="B23" s="176"/>
      <c r="C23" s="172"/>
      <c r="D23" s="168"/>
      <c r="E23" s="172"/>
      <c r="F23" s="174"/>
      <c r="G23" s="174"/>
      <c r="J23" s="184"/>
      <c r="K23" s="165" t="str">
        <f t="array" ref="K23">IFERROR(INDEX($D$2:$D$104,SMALL(IF('PLEASE FILL IN HERE FIRST!!!'!$B$5=$E$2:$E$104,MATCH(ROW($E$2:$E$104),ROW($E$2:$E$104)),""),ROW(H22))),"")</f>
        <v/>
      </c>
      <c r="O23" s="192"/>
      <c r="P23" s="192"/>
    </row>
    <row r="24" spans="1:29" x14ac:dyDescent="0.2">
      <c r="A24" s="178"/>
      <c r="B24" s="178"/>
      <c r="C24" s="170"/>
      <c r="D24" s="166"/>
      <c r="E24" s="170"/>
      <c r="F24" s="174"/>
      <c r="G24" s="174"/>
      <c r="J24" s="184"/>
      <c r="K24" s="165" t="str">
        <f t="array" ref="K24">IFERROR(INDEX($D$2:$D$104,SMALL(IF('PLEASE FILL IN HERE FIRST!!!'!$B$5=$E$2:$E$104,MATCH(ROW($E$2:$E$104),ROW($E$2:$E$104)),""),ROW(H23))),"")</f>
        <v/>
      </c>
      <c r="O24" s="192"/>
      <c r="P24" s="192"/>
    </row>
    <row r="25" spans="1:29" ht="14.1" customHeight="1" x14ac:dyDescent="0.2">
      <c r="A25" s="178"/>
      <c r="B25" s="178"/>
      <c r="C25" s="170"/>
      <c r="D25" s="166"/>
      <c r="E25" s="170"/>
      <c r="F25" s="174"/>
      <c r="G25" s="174"/>
      <c r="J25" s="184"/>
      <c r="K25" s="165" t="str">
        <f t="array" ref="K25">IFERROR(INDEX($D$2:$D$104,SMALL(IF('PLEASE FILL IN HERE FIRST!!!'!$B$5=$E$2:$E$104,MATCH(ROW($E$2:$E$104),ROW($E$2:$E$104)),""),ROW(H24))),"")</f>
        <v/>
      </c>
      <c r="O25" s="192"/>
      <c r="P25" s="192"/>
    </row>
    <row r="26" spans="1:29" x14ac:dyDescent="0.2">
      <c r="A26" s="175"/>
      <c r="B26" s="175"/>
      <c r="C26" s="171"/>
      <c r="D26" s="167"/>
      <c r="E26" s="171"/>
      <c r="F26" s="174"/>
      <c r="G26" s="174"/>
      <c r="J26" s="184"/>
      <c r="K26" s="165" t="str">
        <f t="array" ref="K26">IFERROR(INDEX($D$2:$D$104,SMALL(IF('PLEASE FILL IN HERE FIRST!!!'!$B$5=$E$2:$E$104,MATCH(ROW($E$2:$E$104),ROW($E$2:$E$104)),""),ROW(H25))),"")</f>
        <v/>
      </c>
      <c r="O26" s="192"/>
      <c r="P26" s="192"/>
    </row>
    <row r="27" spans="1:29" ht="15.95" customHeight="1" x14ac:dyDescent="0.2">
      <c r="A27" s="176"/>
      <c r="B27" s="176"/>
      <c r="C27" s="172"/>
      <c r="D27" s="168"/>
      <c r="E27" s="172"/>
      <c r="F27" s="174"/>
      <c r="G27" s="174"/>
      <c r="J27" s="184"/>
      <c r="K27" s="165" t="str">
        <f t="array" ref="K27">IFERROR(INDEX($D$2:$D$104,SMALL(IF('PLEASE FILL IN HERE FIRST!!!'!$B$5=$E$2:$E$104,MATCH(ROW($E$2:$E$104),ROW($E$2:$E$104)),""),ROW(H26))),"")</f>
        <v/>
      </c>
      <c r="O27" s="192"/>
      <c r="P27" s="192"/>
    </row>
    <row r="28" spans="1:29" x14ac:dyDescent="0.2">
      <c r="A28" s="178"/>
      <c r="B28" s="178"/>
      <c r="C28" s="170"/>
      <c r="D28" s="166"/>
      <c r="E28" s="170"/>
      <c r="F28" s="174"/>
      <c r="G28" s="174"/>
      <c r="K28" s="165" t="str">
        <f t="array" ref="K28">IFERROR(INDEX($D$2:$D$104,SMALL(IF('PLEASE FILL IN HERE FIRST!!!'!$B$5=$E$2:$E$104,MATCH(ROW($E$2:$E$104),ROW($E$2:$E$104)),""),ROW(H27))),"")</f>
        <v/>
      </c>
      <c r="O28" s="192"/>
      <c r="P28" s="192"/>
    </row>
    <row r="29" spans="1:29" ht="14.1" customHeight="1" x14ac:dyDescent="0.2">
      <c r="A29" s="177"/>
      <c r="B29" s="177"/>
      <c r="C29" s="173"/>
      <c r="D29" s="169"/>
      <c r="E29" s="173"/>
      <c r="F29" s="174"/>
      <c r="G29" s="174"/>
      <c r="K29" s="165" t="str">
        <f t="array" ref="K29">IFERROR(INDEX($D$2:$D$104,SMALL(IF('PLEASE FILL IN HERE FIRST!!!'!$B$5=$E$2:$E$104,MATCH(ROW($E$2:$E$104),ROW($E$2:$E$104)),""),ROW(H28))),"")</f>
        <v/>
      </c>
      <c r="O29" s="192"/>
      <c r="P29" s="192"/>
    </row>
    <row r="30" spans="1:29" x14ac:dyDescent="0.2">
      <c r="A30" s="161"/>
      <c r="B30" s="161"/>
      <c r="C30" s="162"/>
      <c r="D30" s="162"/>
      <c r="E30" s="162"/>
      <c r="F30" s="162"/>
      <c r="G30" s="162"/>
      <c r="K30" s="165" t="str">
        <f t="array" ref="K30">IFERROR(INDEX($D$2:$D$104,SMALL(IF('PLEASE FILL IN HERE FIRST!!!'!$B$5=$E$2:$E$104,MATCH(ROW($E$2:$E$104),ROW($E$2:$E$104)),""),ROW(H29))),"")</f>
        <v/>
      </c>
      <c r="O30" s="192"/>
      <c r="P30" s="192"/>
    </row>
    <row r="31" spans="1:29" x14ac:dyDescent="0.2">
      <c r="A31" s="161"/>
      <c r="B31" s="161"/>
      <c r="C31" s="163"/>
      <c r="D31" s="162"/>
      <c r="E31" s="162"/>
      <c r="F31" s="162"/>
      <c r="G31" s="162"/>
      <c r="K31" s="165" t="str">
        <f t="array" ref="K31">IFERROR(INDEX($D$2:$D$104,SMALL(IF('PLEASE FILL IN HERE FIRST!!!'!$B$5=$E$2:$E$104,MATCH(ROW($E$2:$E$104),ROW($E$2:$E$104)),""),ROW(H30))),"")</f>
        <v/>
      </c>
    </row>
    <row r="32" spans="1:29" x14ac:dyDescent="0.2">
      <c r="K32" s="165" t="str">
        <f t="array" ref="K32">IFERROR(INDEX($D$2:$D$104,SMALL(IF('PLEASE FILL IN HERE FIRST!!!'!$B$5=$E$2:$E$104,MATCH(ROW($E$2:$E$104),ROW($E$2:$E$104)),""),ROW(H31))),"")</f>
        <v/>
      </c>
    </row>
    <row r="33" spans="11:11" x14ac:dyDescent="0.2">
      <c r="K33" s="165" t="str">
        <f t="array" ref="K33">IFERROR(INDEX($D$2:$D$104,SMALL(IF('PLEASE FILL IN HERE FIRST!!!'!$B$5=$E$2:$E$104,MATCH(ROW($E$2:$E$104),ROW($E$2:$E$104)),""),ROW(H32))),"")</f>
        <v/>
      </c>
    </row>
    <row r="34" spans="11:11" x14ac:dyDescent="0.2">
      <c r="K34" s="165" t="str">
        <f>IFERROR(INDEX($D$2:$D$104,SMALL(IF('PLEASE FILL IN HERE FIRST!!!'!$B$5=$E$2:$E$104,MATCH(ROW($E$2:$E$104),ROW($E$2:$E$104)),""),ROW(H34))),"")</f>
        <v/>
      </c>
    </row>
    <row r="35" spans="11:11" x14ac:dyDescent="0.2">
      <c r="K35" s="165" t="str">
        <f>IFERROR(INDEX($D$2:$D$104,SMALL(IF('PLEASE FILL IN HERE FIRST!!!'!$B$5=$E$2:$E$104,MATCH(ROW($E$2:$E$104),ROW($E$2:$E$104)),""),ROW(H35))),"")</f>
        <v/>
      </c>
    </row>
    <row r="36" spans="11:11" x14ac:dyDescent="0.2">
      <c r="K36" s="165" t="str">
        <f>IFERROR(INDEX($E$2:$E$104,SMALL(IF('PLEASE FILL IN HERE FIRST!!!'!$B$5=$D$2:$D$104,MATCH(ROW($D$2:$D$104),ROW($D$2:$D$104)),""),ROW(H36))),"")</f>
        <v/>
      </c>
    </row>
    <row r="37" spans="11:11" x14ac:dyDescent="0.2">
      <c r="K37" s="165" t="str">
        <f>IFERROR(INDEX($E$2:$E$104,SMALL(IF('PLEASE FILL IN HERE FIRST!!!'!$B$5=$D$2:$D$104,MATCH(ROW($E$2:$E$104),ROW($D$2:$D$104)),""),ROW(H37))),"")</f>
        <v/>
      </c>
    </row>
    <row r="38" spans="11:11" x14ac:dyDescent="0.2">
      <c r="K38" s="165" t="str">
        <f>IFERROR(INDEX($E$2:$E$104,SMALL(IF('PLEASE FILL IN HERE FIRST!!!'!$B$5=$D$2:$D$104,MATCH(ROW($E$2:$E$104),ROW($D$2:$D$104)),""),ROW(H38))),"")</f>
        <v/>
      </c>
    </row>
    <row r="39" spans="11:11" x14ac:dyDescent="0.2">
      <c r="K39" s="165" t="str">
        <f>IFERROR(INDEX($E$2:$E$104,SMALL(IF('PLEASE FILL IN HERE FIRST!!!'!$B$5=$D$2:$D$104,MATCH(ROW($E$2:$E$104),ROW($D$2:$D$104)),""),ROW(H39))),"")</f>
        <v/>
      </c>
    </row>
    <row r="40" spans="11:11" x14ac:dyDescent="0.2">
      <c r="K40" s="165" t="str">
        <f>IFERROR(INDEX($E$2:$E$104,SMALL(IF('PLEASE FILL IN HERE FIRST!!!'!$B$5=$D$2:$D$104,MATCH(ROW($E$2:$E$104),ROW($D$2:$D$104)),""),ROW(H40))),"")</f>
        <v/>
      </c>
    </row>
    <row r="41" spans="11:11" x14ac:dyDescent="0.2">
      <c r="K41" s="165" t="str">
        <f>IFERROR(INDEX($E$2:$E$104,SMALL(IF('PLEASE FILL IN HERE FIRST!!!'!$B$5=$D$2:$D$104,MATCH(ROW($E$2:$E$104),ROW($D$2:$D$104)),""),ROW(H41))),"")</f>
        <v/>
      </c>
    </row>
    <row r="42" spans="11:11" x14ac:dyDescent="0.2">
      <c r="K42" s="165" t="str">
        <f>IFERROR(INDEX($E$2:$E$104,SMALL(IF('PLEASE FILL IN HERE FIRST!!!'!$B$5=$D$2:$D$104,MATCH(ROW($E$2:$E$104),ROW($D$2:$D$104)),""),ROW(H42))),"")</f>
        <v/>
      </c>
    </row>
    <row r="43" spans="11:11" x14ac:dyDescent="0.2">
      <c r="K43" s="165" t="str">
        <f>IFERROR(INDEX($E$2:$E$104,SMALL(IF('PLEASE FILL IN HERE FIRST!!!'!$B$5=$D$2:$D$104,MATCH(ROW($E$2:$E$104),ROW($D$2:$D$104)),""),ROW(H43))),"")</f>
        <v/>
      </c>
    </row>
  </sheetData>
  <sortState xmlns:xlrd2="http://schemas.microsoft.com/office/spreadsheetml/2017/richdata2" ref="A2:E14">
    <sortCondition ref="A2:A14"/>
  </sortState>
  <phoneticPr fontId="3" type="noConversion"/>
  <pageMargins left="0.75" right="0.75" top="1" bottom="1" header="0.5" footer="0.5"/>
  <pageSetup paperSize="9" scale="17" orientation="portrait" horizontalDpi="4294967292" verticalDpi="4294967292"/>
  <extLs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defaultColWidth="11.42578125" defaultRowHeight="12.75" x14ac:dyDescent="0.2"/>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ColWidth="11.42578125" defaultRowHeight="12.75" x14ac:dyDescent="0.2"/>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pageSetUpPr fitToPage="1"/>
  </sheetPr>
  <dimension ref="A1:AA142"/>
  <sheetViews>
    <sheetView zoomScale="75" zoomScaleNormal="75" zoomScalePageLayoutView="75" workbookViewId="0">
      <selection activeCell="C45" sqref="C45"/>
    </sheetView>
  </sheetViews>
  <sheetFormatPr defaultColWidth="11.42578125" defaultRowHeight="18" x14ac:dyDescent="0.2"/>
  <cols>
    <col min="1" max="1" width="59.28515625" style="68" customWidth="1"/>
    <col min="2" max="2" width="59.28515625" style="74" customWidth="1"/>
    <col min="3" max="3" width="2.42578125" style="69" bestFit="1" customWidth="1"/>
    <col min="4" max="4" width="30.7109375" style="69" customWidth="1"/>
    <col min="5" max="6" width="18.7109375" style="151" customWidth="1"/>
    <col min="7" max="10" width="11.42578125" style="80" customWidth="1"/>
    <col min="11" max="11" width="38.28515625" style="80" customWidth="1"/>
    <col min="12" max="13" width="11.42578125" style="160" customWidth="1"/>
    <col min="14" max="14" width="41.7109375" style="80" customWidth="1"/>
    <col min="15" max="15" width="15.85546875" style="157" customWidth="1"/>
    <col min="16" max="16" width="16.28515625" style="80" customWidth="1"/>
    <col min="17" max="17" width="24.7109375" style="80" customWidth="1"/>
    <col min="18" max="18" width="14.7109375" style="80" customWidth="1"/>
    <col min="19" max="19" width="15.140625" style="80" customWidth="1"/>
    <col min="20" max="20" width="11.42578125" style="80" customWidth="1"/>
    <col min="21" max="21" width="30.7109375" style="69" customWidth="1"/>
    <col min="22" max="22" width="19.28515625" style="69" customWidth="1"/>
    <col min="23" max="23" width="13.42578125" style="69" customWidth="1"/>
    <col min="24" max="24" width="22.7109375" style="69" bestFit="1" customWidth="1"/>
    <col min="25" max="16384" width="11.42578125" style="80"/>
  </cols>
  <sheetData>
    <row r="1" spans="1:27" ht="24.75" x14ac:dyDescent="0.2">
      <c r="A1" s="418" t="s">
        <v>269</v>
      </c>
      <c r="B1" s="418"/>
      <c r="C1" s="418"/>
      <c r="D1" s="418"/>
      <c r="K1" s="81" t="s">
        <v>182</v>
      </c>
      <c r="N1" s="74"/>
      <c r="O1" s="182"/>
    </row>
    <row r="2" spans="1:27" ht="3.95" customHeight="1" x14ac:dyDescent="0.2">
      <c r="A2" s="88"/>
      <c r="B2" s="92"/>
      <c r="C2" s="88"/>
      <c r="D2" s="88"/>
      <c r="K2" s="69"/>
    </row>
    <row r="3" spans="1:27" ht="17.100000000000001" customHeight="1" x14ac:dyDescent="0.2">
      <c r="A3" s="93" t="s">
        <v>198</v>
      </c>
      <c r="B3" s="94" t="s">
        <v>305</v>
      </c>
      <c r="C3" s="88"/>
      <c r="D3" s="88"/>
      <c r="E3" s="152"/>
      <c r="F3" s="152"/>
      <c r="K3" s="69" t="s">
        <v>305</v>
      </c>
    </row>
    <row r="4" spans="1:27" ht="3.95" customHeight="1" x14ac:dyDescent="0.2">
      <c r="A4" s="66"/>
      <c r="B4" s="67"/>
      <c r="C4" s="88"/>
      <c r="D4" s="88"/>
      <c r="K4" s="69"/>
    </row>
    <row r="5" spans="1:27" x14ac:dyDescent="0.2">
      <c r="A5" s="68" t="s">
        <v>200</v>
      </c>
      <c r="B5" s="65" t="s">
        <v>318</v>
      </c>
      <c r="C5" s="89"/>
      <c r="D5" s="89"/>
      <c r="E5" s="152"/>
      <c r="F5" s="152"/>
      <c r="G5" s="417" t="s">
        <v>155</v>
      </c>
      <c r="H5" s="417"/>
      <c r="I5" s="417" t="s">
        <v>30</v>
      </c>
      <c r="J5" s="417"/>
      <c r="K5" s="69" t="s">
        <v>306</v>
      </c>
      <c r="N5" s="69"/>
      <c r="O5" s="158"/>
      <c r="P5" s="80" t="s">
        <v>175</v>
      </c>
      <c r="Q5" s="113" t="s">
        <v>176</v>
      </c>
      <c r="U5" s="97" t="s">
        <v>169</v>
      </c>
      <c r="V5" s="69" t="s">
        <v>351</v>
      </c>
      <c r="W5" s="98" t="s">
        <v>162</v>
      </c>
      <c r="X5" s="100" t="s">
        <v>415</v>
      </c>
      <c r="Y5" s="95"/>
      <c r="Z5" s="69"/>
      <c r="AA5" s="96"/>
    </row>
    <row r="6" spans="1:27" ht="4.5" customHeight="1" x14ac:dyDescent="0.2">
      <c r="A6" s="66"/>
      <c r="B6" s="70"/>
      <c r="C6" s="89"/>
      <c r="D6" s="89"/>
      <c r="K6" s="69"/>
      <c r="N6" s="69"/>
      <c r="O6" s="158"/>
    </row>
    <row r="7" spans="1:27" x14ac:dyDescent="0.2">
      <c r="A7" s="68" t="s">
        <v>183</v>
      </c>
      <c r="B7" s="65" t="s">
        <v>639</v>
      </c>
      <c r="C7" s="89"/>
      <c r="D7" s="89"/>
      <c r="G7" s="80" t="s">
        <v>60</v>
      </c>
      <c r="H7" s="80" t="s">
        <v>85</v>
      </c>
      <c r="I7" s="80" t="s">
        <v>60</v>
      </c>
      <c r="J7" s="80" t="s">
        <v>85</v>
      </c>
      <c r="K7" s="417" t="s">
        <v>199</v>
      </c>
      <c r="N7" s="69"/>
      <c r="O7" s="158"/>
      <c r="P7" s="80" t="s">
        <v>261</v>
      </c>
      <c r="Q7" s="80" t="s">
        <v>263</v>
      </c>
      <c r="U7" s="102" t="s">
        <v>170</v>
      </c>
      <c r="V7" s="69" t="s">
        <v>352</v>
      </c>
      <c r="W7" s="98" t="s">
        <v>162</v>
      </c>
      <c r="X7" s="99" t="s">
        <v>416</v>
      </c>
    </row>
    <row r="8" spans="1:27" ht="4.5" customHeight="1" x14ac:dyDescent="0.2">
      <c r="A8" s="66"/>
      <c r="B8" s="70"/>
      <c r="C8" s="89"/>
      <c r="D8" s="87"/>
      <c r="K8" s="417"/>
      <c r="N8" s="69"/>
      <c r="O8" s="158"/>
    </row>
    <row r="9" spans="1:27" x14ac:dyDescent="0.2">
      <c r="A9" s="68" t="s">
        <v>35</v>
      </c>
      <c r="B9" s="135">
        <v>44165</v>
      </c>
      <c r="C9" s="89" t="s">
        <v>104</v>
      </c>
      <c r="D9" s="147">
        <v>44170</v>
      </c>
      <c r="E9" s="152"/>
      <c r="F9" s="152"/>
      <c r="G9" s="80">
        <v>170</v>
      </c>
      <c r="H9" s="80">
        <v>190</v>
      </c>
      <c r="I9" s="80">
        <v>15</v>
      </c>
      <c r="J9" s="80">
        <v>17</v>
      </c>
      <c r="K9" s="180" t="s">
        <v>332</v>
      </c>
      <c r="N9" s="69"/>
      <c r="O9" s="158"/>
      <c r="P9" s="80" t="s">
        <v>195</v>
      </c>
      <c r="Q9" s="80" t="s">
        <v>264</v>
      </c>
      <c r="U9" s="102" t="s">
        <v>197</v>
      </c>
      <c r="V9" s="69" t="s">
        <v>353</v>
      </c>
      <c r="W9" s="98" t="s">
        <v>162</v>
      </c>
      <c r="X9" s="100" t="s">
        <v>417</v>
      </c>
    </row>
    <row r="10" spans="1:27" ht="4.5" customHeight="1" x14ac:dyDescent="0.2">
      <c r="A10" s="66"/>
      <c r="B10" s="70"/>
      <c r="C10" s="89"/>
      <c r="D10" s="87"/>
      <c r="K10" s="180"/>
      <c r="N10" s="69"/>
      <c r="O10" s="158"/>
    </row>
    <row r="11" spans="1:27" x14ac:dyDescent="0.2">
      <c r="A11" s="68" t="s">
        <v>36</v>
      </c>
      <c r="B11" s="136">
        <v>44145</v>
      </c>
      <c r="C11" s="89"/>
      <c r="D11" s="89"/>
      <c r="E11" s="152"/>
      <c r="F11" s="152"/>
      <c r="G11" s="80">
        <v>140</v>
      </c>
      <c r="H11" s="80">
        <v>170</v>
      </c>
      <c r="I11" s="80">
        <v>14</v>
      </c>
      <c r="J11" s="80">
        <v>17</v>
      </c>
      <c r="K11" s="180" t="s">
        <v>318</v>
      </c>
      <c r="N11" s="69"/>
      <c r="O11" s="158"/>
      <c r="P11" s="83"/>
      <c r="Q11" s="80" t="s">
        <v>265</v>
      </c>
      <c r="U11" s="102" t="s">
        <v>171</v>
      </c>
      <c r="V11" s="69" t="s">
        <v>354</v>
      </c>
      <c r="W11" s="98" t="s">
        <v>162</v>
      </c>
      <c r="X11" s="99" t="s">
        <v>418</v>
      </c>
    </row>
    <row r="12" spans="1:27" ht="4.5" customHeight="1" x14ac:dyDescent="0.2">
      <c r="A12" s="66"/>
      <c r="B12" s="70"/>
      <c r="C12" s="89"/>
      <c r="D12" s="89"/>
      <c r="K12" s="69"/>
      <c r="N12" s="69"/>
      <c r="O12" s="158"/>
      <c r="U12" s="102"/>
    </row>
    <row r="13" spans="1:27" x14ac:dyDescent="0.2">
      <c r="A13" s="68" t="s">
        <v>38</v>
      </c>
      <c r="B13" s="136"/>
      <c r="C13" s="89"/>
      <c r="D13" s="89"/>
      <c r="E13" s="152"/>
      <c r="F13" s="152"/>
      <c r="K13" s="69" t="s">
        <v>325</v>
      </c>
      <c r="N13" s="69"/>
      <c r="O13" s="158"/>
      <c r="Q13" s="80" t="s">
        <v>266</v>
      </c>
      <c r="R13" s="83"/>
      <c r="U13" s="102" t="s">
        <v>201</v>
      </c>
      <c r="V13" s="69" t="s">
        <v>350</v>
      </c>
      <c r="W13" s="98" t="s">
        <v>162</v>
      </c>
      <c r="X13" s="99" t="s">
        <v>419</v>
      </c>
    </row>
    <row r="14" spans="1:27" ht="4.5" customHeight="1" x14ac:dyDescent="0.2">
      <c r="A14" s="66"/>
      <c r="B14" s="70"/>
      <c r="C14" s="89"/>
      <c r="D14" s="89"/>
      <c r="N14" s="69"/>
      <c r="O14" s="158"/>
    </row>
    <row r="15" spans="1:27" x14ac:dyDescent="0.2">
      <c r="A15" s="68" t="s">
        <v>51</v>
      </c>
      <c r="B15" s="71"/>
      <c r="C15" s="89"/>
      <c r="D15" s="89"/>
      <c r="E15" s="152"/>
      <c r="F15" s="152"/>
      <c r="G15" s="84"/>
      <c r="H15" s="84"/>
      <c r="K15" s="69"/>
      <c r="N15" s="69"/>
      <c r="O15" s="158"/>
      <c r="Q15" s="80" t="s">
        <v>267</v>
      </c>
      <c r="U15" s="102" t="s">
        <v>297</v>
      </c>
      <c r="V15" s="69" t="s">
        <v>355</v>
      </c>
      <c r="W15" s="98" t="s">
        <v>162</v>
      </c>
      <c r="X15" s="99" t="s">
        <v>299</v>
      </c>
    </row>
    <row r="16" spans="1:27" ht="4.5" customHeight="1" x14ac:dyDescent="0.2">
      <c r="A16" s="66"/>
      <c r="B16" s="70"/>
      <c r="C16" s="89"/>
      <c r="D16" s="89"/>
      <c r="N16" s="69"/>
      <c r="O16" s="158"/>
      <c r="U16" s="102"/>
    </row>
    <row r="17" spans="1:24" x14ac:dyDescent="0.2">
      <c r="A17" s="68" t="s">
        <v>39</v>
      </c>
      <c r="B17" s="135" t="e">
        <f>INDEX(V5:V100,MATCH(B15,U5:U100,0))</f>
        <v>#N/A</v>
      </c>
      <c r="C17" s="89"/>
      <c r="D17" s="89"/>
      <c r="E17" s="152"/>
      <c r="F17" s="152"/>
      <c r="G17" s="84"/>
      <c r="H17" s="84"/>
      <c r="N17" s="69"/>
      <c r="O17" s="158"/>
      <c r="Q17" s="80" t="s">
        <v>268</v>
      </c>
      <c r="U17" s="102" t="s">
        <v>298</v>
      </c>
      <c r="V17" s="69" t="s">
        <v>541</v>
      </c>
      <c r="W17" s="98" t="s">
        <v>162</v>
      </c>
      <c r="X17" s="99" t="s">
        <v>540</v>
      </c>
    </row>
    <row r="18" spans="1:24" ht="4.5" customHeight="1" x14ac:dyDescent="0.2">
      <c r="A18" s="66"/>
      <c r="B18" s="70"/>
      <c r="C18" s="89"/>
      <c r="D18" s="89"/>
      <c r="N18" s="69"/>
      <c r="O18" s="158"/>
      <c r="U18" s="102"/>
    </row>
    <row r="19" spans="1:24" x14ac:dyDescent="0.2">
      <c r="A19" s="68" t="s">
        <v>40</v>
      </c>
      <c r="B19" s="135" t="e">
        <f>INDEX(W5:W100,MATCH(B15,U5:U100,0))</f>
        <v>#N/A</v>
      </c>
      <c r="C19" s="89"/>
      <c r="D19" s="89"/>
      <c r="E19" s="152"/>
      <c r="F19" s="152"/>
      <c r="N19" s="69"/>
      <c r="O19" s="158"/>
      <c r="Q19" s="83" t="s">
        <v>531</v>
      </c>
      <c r="U19" s="102" t="s">
        <v>304</v>
      </c>
      <c r="V19" s="69" t="s">
        <v>356</v>
      </c>
      <c r="W19" s="98" t="s">
        <v>162</v>
      </c>
      <c r="X19" s="99" t="s">
        <v>420</v>
      </c>
    </row>
    <row r="20" spans="1:24" ht="4.5" customHeight="1" x14ac:dyDescent="0.2">
      <c r="A20" s="66"/>
      <c r="B20" s="70"/>
      <c r="C20" s="89"/>
      <c r="D20" s="89"/>
      <c r="N20" s="69"/>
      <c r="O20" s="158"/>
      <c r="U20" s="102"/>
    </row>
    <row r="21" spans="1:24" x14ac:dyDescent="0.2">
      <c r="A21" s="68" t="s">
        <v>41</v>
      </c>
      <c r="B21" s="137" t="e">
        <f>INDEX(X5:X100,MATCH(B15,U5:U100,0))</f>
        <v>#N/A</v>
      </c>
      <c r="C21" s="89"/>
      <c r="D21" s="89"/>
      <c r="E21" s="152"/>
      <c r="F21" s="152"/>
      <c r="N21" s="69"/>
      <c r="O21" s="158"/>
      <c r="Q21" s="83" t="s">
        <v>184</v>
      </c>
      <c r="U21" s="102" t="s">
        <v>338</v>
      </c>
      <c r="V21" s="69" t="s">
        <v>357</v>
      </c>
      <c r="W21" s="98" t="s">
        <v>162</v>
      </c>
      <c r="X21" s="99" t="s">
        <v>421</v>
      </c>
    </row>
    <row r="22" spans="1:24" ht="4.5" customHeight="1" x14ac:dyDescent="0.2">
      <c r="A22" s="66"/>
      <c r="B22" s="70"/>
      <c r="C22" s="89"/>
      <c r="D22" s="89"/>
      <c r="N22" s="69"/>
      <c r="O22" s="158"/>
    </row>
    <row r="23" spans="1:24" x14ac:dyDescent="0.2">
      <c r="A23" s="68" t="s">
        <v>45</v>
      </c>
      <c r="B23" s="136" t="str">
        <f>Prospectus!E8</f>
        <v>Swedish Table Tennis Association</v>
      </c>
      <c r="C23" s="89"/>
      <c r="D23" s="89"/>
      <c r="E23" s="152"/>
      <c r="F23" s="152"/>
      <c r="N23" s="69"/>
      <c r="O23" s="158"/>
      <c r="U23" s="102" t="s">
        <v>339</v>
      </c>
      <c r="V23" s="69" t="s">
        <v>358</v>
      </c>
      <c r="W23" s="98" t="s">
        <v>162</v>
      </c>
      <c r="X23" s="99" t="s">
        <v>340</v>
      </c>
    </row>
    <row r="24" spans="1:24" ht="4.5" customHeight="1" x14ac:dyDescent="0.2">
      <c r="A24" s="66"/>
      <c r="B24" s="70"/>
      <c r="C24" s="89"/>
      <c r="D24" s="89"/>
      <c r="N24" s="69"/>
      <c r="O24" s="158"/>
      <c r="U24" s="102"/>
    </row>
    <row r="25" spans="1:24" x14ac:dyDescent="0.2">
      <c r="A25" s="68" t="s">
        <v>42</v>
      </c>
      <c r="B25" s="136">
        <f>Prospectus!E11</f>
        <v>46856278120</v>
      </c>
      <c r="C25" s="89"/>
      <c r="D25" s="89"/>
      <c r="E25" s="152"/>
      <c r="F25" s="152"/>
      <c r="N25" s="69"/>
      <c r="O25" s="158"/>
      <c r="U25" s="102" t="s">
        <v>341</v>
      </c>
      <c r="V25" s="69" t="s">
        <v>359</v>
      </c>
      <c r="W25" s="98" t="s">
        <v>162</v>
      </c>
      <c r="X25" s="99" t="s">
        <v>422</v>
      </c>
    </row>
    <row r="26" spans="1:24" ht="4.5" customHeight="1" x14ac:dyDescent="0.2">
      <c r="A26" s="66"/>
      <c r="B26" s="70"/>
      <c r="C26" s="89"/>
      <c r="D26" s="89"/>
      <c r="N26" s="69"/>
      <c r="O26" s="158"/>
      <c r="U26" s="102"/>
    </row>
    <row r="27" spans="1:24" x14ac:dyDescent="0.2">
      <c r="A27" s="68" t="s">
        <v>43</v>
      </c>
      <c r="B27" s="136" t="str">
        <f>Prospectus!E12</f>
        <v>-</v>
      </c>
      <c r="C27" s="89"/>
      <c r="D27" s="89"/>
      <c r="E27" s="152"/>
      <c r="F27" s="152"/>
      <c r="N27" s="69"/>
      <c r="O27" s="158"/>
      <c r="U27" s="102" t="s">
        <v>342</v>
      </c>
      <c r="V27" s="69" t="s">
        <v>360</v>
      </c>
      <c r="W27" s="98" t="s">
        <v>162</v>
      </c>
      <c r="X27" s="99" t="s">
        <v>343</v>
      </c>
    </row>
    <row r="28" spans="1:24" ht="4.5" customHeight="1" x14ac:dyDescent="0.2">
      <c r="A28" s="66"/>
      <c r="B28" s="70"/>
      <c r="C28" s="89"/>
      <c r="D28" s="89"/>
      <c r="N28" s="69"/>
      <c r="O28" s="158"/>
      <c r="U28" s="74"/>
    </row>
    <row r="29" spans="1:24" x14ac:dyDescent="0.2">
      <c r="A29" s="68" t="s">
        <v>44</v>
      </c>
      <c r="B29" s="138" t="str">
        <f>Prospectus!E13</f>
        <v xml:space="preserve">info@svenskbordtennis.com </v>
      </c>
      <c r="C29" s="89"/>
      <c r="D29" s="89"/>
      <c r="E29" s="152"/>
      <c r="F29" s="152"/>
      <c r="N29" s="69"/>
      <c r="O29" s="158"/>
      <c r="U29" s="102" t="s">
        <v>344</v>
      </c>
      <c r="V29" s="69" t="s">
        <v>361</v>
      </c>
      <c r="W29" s="98" t="s">
        <v>162</v>
      </c>
      <c r="X29" s="99" t="s">
        <v>345</v>
      </c>
    </row>
    <row r="30" spans="1:24" ht="4.5" customHeight="1" x14ac:dyDescent="0.2">
      <c r="A30" s="66"/>
      <c r="B30" s="70"/>
      <c r="C30" s="89"/>
      <c r="D30" s="89"/>
      <c r="N30" s="69"/>
      <c r="O30" s="158"/>
      <c r="U30" s="74"/>
    </row>
    <row r="31" spans="1:24" x14ac:dyDescent="0.2">
      <c r="A31" s="68" t="s">
        <v>37</v>
      </c>
      <c r="B31" s="136">
        <f>Prospectus!G131</f>
        <v>44145</v>
      </c>
      <c r="C31" s="89"/>
      <c r="D31" s="89"/>
      <c r="E31" s="152"/>
      <c r="F31" s="152"/>
      <c r="N31" s="69"/>
      <c r="O31" s="158"/>
      <c r="U31" s="102" t="s">
        <v>346</v>
      </c>
      <c r="V31" s="69" t="s">
        <v>362</v>
      </c>
      <c r="W31" s="98" t="s">
        <v>162</v>
      </c>
      <c r="X31" s="99" t="s">
        <v>347</v>
      </c>
    </row>
    <row r="32" spans="1:24" ht="4.5" customHeight="1" x14ac:dyDescent="0.2">
      <c r="A32" s="66"/>
      <c r="B32" s="70"/>
      <c r="C32" s="89"/>
      <c r="D32" s="89"/>
      <c r="N32" s="69"/>
      <c r="O32" s="158"/>
      <c r="U32" s="74"/>
    </row>
    <row r="33" spans="1:24" x14ac:dyDescent="0.2">
      <c r="A33" s="68" t="s">
        <v>46</v>
      </c>
      <c r="B33" s="136">
        <f>Prospectus!G135</f>
        <v>44145</v>
      </c>
      <c r="C33" s="89"/>
      <c r="D33" s="89"/>
      <c r="E33" s="152"/>
      <c r="F33" s="152"/>
      <c r="N33" s="69"/>
      <c r="O33" s="158"/>
      <c r="S33" s="83"/>
      <c r="U33" s="102" t="s">
        <v>348</v>
      </c>
      <c r="V33" s="69" t="s">
        <v>363</v>
      </c>
      <c r="W33" s="98" t="s">
        <v>162</v>
      </c>
      <c r="X33" s="99" t="s">
        <v>349</v>
      </c>
    </row>
    <row r="34" spans="1:24" ht="4.5" customHeight="1" x14ac:dyDescent="0.2">
      <c r="A34" s="66"/>
      <c r="B34" s="70"/>
      <c r="C34" s="89"/>
      <c r="D34" s="89"/>
      <c r="N34" s="69"/>
      <c r="O34" s="158"/>
      <c r="U34" s="74"/>
    </row>
    <row r="35" spans="1:24" x14ac:dyDescent="0.2">
      <c r="A35" s="68" t="s">
        <v>47</v>
      </c>
      <c r="B35" s="136">
        <f>Prospectus!G136</f>
        <v>44158</v>
      </c>
      <c r="C35" s="89"/>
      <c r="D35" s="89"/>
      <c r="E35" s="152"/>
      <c r="F35" s="152"/>
      <c r="N35" s="69"/>
      <c r="O35" s="158"/>
      <c r="U35" s="100"/>
    </row>
    <row r="36" spans="1:24" ht="4.5" customHeight="1" x14ac:dyDescent="0.2">
      <c r="A36" s="66"/>
      <c r="B36" s="70"/>
      <c r="C36" s="89"/>
      <c r="D36" s="89"/>
      <c r="N36" s="69"/>
      <c r="O36" s="158"/>
      <c r="U36" s="74"/>
    </row>
    <row r="37" spans="1:24" x14ac:dyDescent="0.2">
      <c r="A37" s="186" t="s">
        <v>49</v>
      </c>
      <c r="B37" s="185"/>
      <c r="C37" s="89"/>
      <c r="D37" s="89"/>
      <c r="N37" s="69"/>
      <c r="O37" s="158"/>
      <c r="U37" s="74"/>
    </row>
    <row r="38" spans="1:24" ht="4.5" customHeight="1" x14ac:dyDescent="0.2">
      <c r="A38" s="66"/>
      <c r="B38" s="70"/>
      <c r="C38" s="89"/>
      <c r="D38" s="89"/>
      <c r="N38" s="69"/>
      <c r="O38" s="158"/>
      <c r="U38" s="74"/>
    </row>
    <row r="39" spans="1:24" x14ac:dyDescent="0.2">
      <c r="A39" s="68" t="s">
        <v>50</v>
      </c>
      <c r="B39" s="136">
        <f>B9-3</f>
        <v>44162</v>
      </c>
      <c r="C39" s="89"/>
      <c r="D39" s="89"/>
      <c r="E39" s="152"/>
      <c r="F39" s="152"/>
      <c r="N39" s="69"/>
      <c r="O39" s="158"/>
      <c r="U39" s="101"/>
    </row>
    <row r="40" spans="1:24" ht="4.5" customHeight="1" x14ac:dyDescent="0.2">
      <c r="A40" s="66"/>
      <c r="B40" s="70"/>
      <c r="C40" s="89"/>
      <c r="D40" s="89"/>
      <c r="N40" s="69"/>
      <c r="O40" s="158"/>
      <c r="U40" s="74"/>
    </row>
    <row r="41" spans="1:24" x14ac:dyDescent="0.2">
      <c r="A41" s="68" t="s">
        <v>52</v>
      </c>
      <c r="B41" s="134">
        <v>35000</v>
      </c>
      <c r="C41" s="89"/>
      <c r="D41" s="89"/>
      <c r="N41" s="69"/>
      <c r="O41" s="158"/>
      <c r="U41" s="101"/>
    </row>
    <row r="42" spans="1:24" ht="4.5" customHeight="1" x14ac:dyDescent="0.2">
      <c r="A42" s="66"/>
      <c r="B42" s="70"/>
      <c r="C42" s="89"/>
      <c r="D42" s="89"/>
      <c r="N42" s="69"/>
      <c r="O42" s="158"/>
      <c r="U42" s="74"/>
    </row>
    <row r="43" spans="1:24" x14ac:dyDescent="0.2">
      <c r="A43" s="68" t="s">
        <v>55</v>
      </c>
      <c r="B43" s="139" t="s">
        <v>60</v>
      </c>
      <c r="C43" s="89"/>
      <c r="D43" s="89"/>
      <c r="F43" s="153"/>
      <c r="G43" s="85"/>
      <c r="H43" s="85"/>
      <c r="I43" s="107"/>
      <c r="J43" s="108"/>
      <c r="K43" s="72"/>
      <c r="N43" s="86"/>
      <c r="O43" s="158"/>
      <c r="U43" s="101"/>
    </row>
    <row r="44" spans="1:24" ht="4.5" customHeight="1" x14ac:dyDescent="0.2">
      <c r="A44" s="66"/>
      <c r="B44" s="70"/>
      <c r="C44" s="89"/>
      <c r="D44" s="89"/>
      <c r="G44" s="69"/>
      <c r="H44" s="69"/>
      <c r="I44" s="109"/>
      <c r="J44" s="110"/>
      <c r="N44" s="69"/>
      <c r="O44" s="158"/>
      <c r="U44" s="74"/>
    </row>
    <row r="45" spans="1:24" x14ac:dyDescent="0.2">
      <c r="A45" s="73" t="s">
        <v>61</v>
      </c>
      <c r="B45" s="148">
        <v>14</v>
      </c>
      <c r="C45" s="89"/>
      <c r="D45" s="89"/>
      <c r="F45" s="153"/>
      <c r="G45" s="72"/>
      <c r="H45" s="234"/>
      <c r="I45" s="107"/>
      <c r="J45" s="107"/>
      <c r="K45" s="85"/>
      <c r="N45" s="69"/>
      <c r="O45" s="158"/>
      <c r="U45" s="105"/>
    </row>
    <row r="46" spans="1:24" ht="4.5" customHeight="1" x14ac:dyDescent="0.2">
      <c r="A46" s="66"/>
      <c r="B46" s="149"/>
      <c r="C46" s="89"/>
      <c r="D46" s="231"/>
      <c r="E46" s="230"/>
      <c r="I46" s="109"/>
      <c r="J46" s="111"/>
      <c r="K46" s="69"/>
      <c r="N46" s="69"/>
      <c r="O46" s="158"/>
      <c r="U46" s="74"/>
    </row>
    <row r="47" spans="1:24" x14ac:dyDescent="0.2">
      <c r="A47" s="73" t="s">
        <v>206</v>
      </c>
      <c r="B47" s="150">
        <f>IF(AND(B5=K9,B43=H7),H9,IF(AND(B5=K9,B43=G7),G9,IF(AND(B5=K11,B43=H7),H11,G11)))</f>
        <v>140</v>
      </c>
      <c r="C47" s="89"/>
      <c r="D47" s="233" t="s">
        <v>554</v>
      </c>
      <c r="E47" s="232"/>
      <c r="F47" s="153"/>
      <c r="G47" s="72"/>
      <c r="H47" s="234"/>
      <c r="I47" s="109"/>
      <c r="J47" s="112"/>
      <c r="K47" s="85"/>
      <c r="N47" s="69"/>
      <c r="O47" s="158"/>
    </row>
    <row r="48" spans="1:24" ht="4.5" customHeight="1" x14ac:dyDescent="0.2">
      <c r="A48" s="66"/>
      <c r="B48" s="149"/>
      <c r="C48" s="89"/>
      <c r="D48" s="233"/>
      <c r="E48" s="230"/>
      <c r="I48" s="109"/>
      <c r="J48" s="111"/>
      <c r="N48" s="69"/>
      <c r="O48" s="158"/>
    </row>
    <row r="49" spans="1:15" x14ac:dyDescent="0.2">
      <c r="A49" s="73" t="s">
        <v>205</v>
      </c>
      <c r="B49" s="141">
        <f>B47</f>
        <v>140</v>
      </c>
      <c r="C49" s="89"/>
      <c r="D49" s="233" t="s">
        <v>554</v>
      </c>
      <c r="E49" s="232"/>
      <c r="F49" s="153"/>
      <c r="G49" s="85"/>
      <c r="H49" s="85"/>
      <c r="I49" s="107"/>
      <c r="J49" s="108"/>
      <c r="K49" s="72"/>
      <c r="N49" s="86"/>
      <c r="O49" s="159"/>
    </row>
    <row r="50" spans="1:15" ht="4.5" customHeight="1" x14ac:dyDescent="0.2">
      <c r="A50" s="66"/>
      <c r="B50" s="70"/>
      <c r="C50" s="89"/>
      <c r="D50" s="91"/>
      <c r="E50" s="153"/>
      <c r="F50" s="153"/>
      <c r="G50" s="69"/>
      <c r="H50" s="69"/>
      <c r="I50" s="109"/>
      <c r="J50" s="111"/>
      <c r="K50" s="72"/>
      <c r="N50" s="69"/>
      <c r="O50" s="158"/>
    </row>
    <row r="51" spans="1:15" ht="45.95" customHeight="1" x14ac:dyDescent="0.2">
      <c r="A51" s="114" t="s">
        <v>174</v>
      </c>
      <c r="B51" s="115" t="s">
        <v>307</v>
      </c>
      <c r="C51" s="89"/>
      <c r="D51" s="75"/>
      <c r="E51" s="153"/>
      <c r="F51" s="153"/>
      <c r="G51" s="85"/>
      <c r="H51" s="85"/>
      <c r="I51" s="107"/>
      <c r="J51" s="108"/>
      <c r="K51" s="72"/>
      <c r="N51" s="69"/>
      <c r="O51" s="158"/>
    </row>
    <row r="52" spans="1:15" ht="4.5" customHeight="1" x14ac:dyDescent="0.2">
      <c r="A52" s="66"/>
      <c r="B52" s="70"/>
      <c r="C52" s="89"/>
      <c r="D52" s="91"/>
      <c r="E52" s="153"/>
      <c r="F52" s="153"/>
      <c r="J52" s="74"/>
      <c r="K52" s="72"/>
    </row>
    <row r="53" spans="1:15" ht="15" x14ac:dyDescent="0.2">
      <c r="A53" s="142" t="str">
        <f>IF(B5=K9,P5,IF(B5=K11,P5,IF(B5=K13,P9)))</f>
        <v>mandatory event</v>
      </c>
      <c r="B53" s="143" t="s">
        <v>263</v>
      </c>
      <c r="C53" s="89"/>
      <c r="D53" s="75"/>
      <c r="E53" s="153"/>
      <c r="F53" s="153"/>
      <c r="G53" s="82"/>
      <c r="H53" s="82"/>
      <c r="J53" s="106"/>
      <c r="K53" s="72"/>
    </row>
    <row r="54" spans="1:15" ht="4.5" customHeight="1" x14ac:dyDescent="0.2">
      <c r="A54" s="66"/>
      <c r="B54" s="70"/>
      <c r="C54" s="89"/>
      <c r="D54" s="91"/>
      <c r="E54" s="153"/>
      <c r="F54" s="153"/>
      <c r="J54" s="74"/>
      <c r="K54" s="72"/>
    </row>
    <row r="55" spans="1:15" ht="15" x14ac:dyDescent="0.2">
      <c r="A55" s="142" t="str">
        <f>IF(B5=K9,P5,IF(B5=K11,P5,IF(B5=K13,P9)))</f>
        <v>mandatory event</v>
      </c>
      <c r="B55" s="143" t="s">
        <v>264</v>
      </c>
      <c r="C55" s="89"/>
      <c r="D55" s="75"/>
      <c r="E55" s="153"/>
      <c r="F55" s="153"/>
      <c r="J55" s="106"/>
      <c r="K55" s="72"/>
    </row>
    <row r="56" spans="1:15" ht="4.5" customHeight="1" x14ac:dyDescent="0.2">
      <c r="A56" s="66"/>
      <c r="B56" s="70"/>
      <c r="C56" s="89"/>
      <c r="D56" s="91"/>
      <c r="E56" s="153"/>
      <c r="F56" s="153"/>
      <c r="J56" s="74"/>
      <c r="K56" s="72"/>
    </row>
    <row r="57" spans="1:15" ht="15" x14ac:dyDescent="0.2">
      <c r="A57" s="134" t="str">
        <f>IF(B5=K9,P5,IF(B5=K11,P5,IF(B5=K13,P9)))</f>
        <v>mandatory event</v>
      </c>
      <c r="B57" s="144" t="s">
        <v>265</v>
      </c>
      <c r="C57" s="89"/>
      <c r="D57" s="75"/>
      <c r="E57" s="153"/>
      <c r="F57" s="153"/>
      <c r="J57" s="106"/>
      <c r="K57" s="72"/>
    </row>
    <row r="58" spans="1:15" ht="4.5" customHeight="1" x14ac:dyDescent="0.2">
      <c r="A58" s="66"/>
      <c r="B58" s="70"/>
      <c r="C58" s="89"/>
      <c r="D58" s="91"/>
      <c r="E58" s="153"/>
      <c r="F58" s="153"/>
      <c r="J58" s="74"/>
      <c r="K58" s="72"/>
    </row>
    <row r="59" spans="1:15" ht="15" x14ac:dyDescent="0.2">
      <c r="A59" s="134" t="str">
        <f>IF(B5=K9,P5,IF(B5=K11,P5,IF(B5=K13,P9)))</f>
        <v>mandatory event</v>
      </c>
      <c r="B59" s="144" t="s">
        <v>266</v>
      </c>
      <c r="C59" s="89"/>
      <c r="D59" s="75"/>
      <c r="E59" s="153"/>
      <c r="F59" s="153"/>
      <c r="J59" s="106"/>
      <c r="K59" s="72"/>
    </row>
    <row r="60" spans="1:15" ht="4.5" customHeight="1" x14ac:dyDescent="0.2">
      <c r="A60" s="66"/>
      <c r="B60" s="70"/>
      <c r="C60" s="89"/>
      <c r="D60" s="91"/>
      <c r="E60" s="153"/>
      <c r="F60" s="153"/>
      <c r="J60" s="74"/>
      <c r="K60" s="72"/>
    </row>
    <row r="61" spans="1:15" ht="15" x14ac:dyDescent="0.2">
      <c r="A61" s="134" t="s">
        <v>175</v>
      </c>
      <c r="B61" s="144" t="s">
        <v>531</v>
      </c>
      <c r="C61" s="89"/>
      <c r="D61" s="75"/>
      <c r="E61" s="153"/>
      <c r="F61" s="153"/>
      <c r="J61" s="106"/>
      <c r="K61" s="72"/>
    </row>
    <row r="62" spans="1:15" ht="4.5" customHeight="1" x14ac:dyDescent="0.2">
      <c r="A62" s="66"/>
      <c r="B62" s="70"/>
      <c r="C62" s="89"/>
      <c r="D62" s="91"/>
      <c r="E62" s="153"/>
      <c r="F62" s="153"/>
      <c r="J62" s="74"/>
      <c r="K62" s="72"/>
    </row>
    <row r="63" spans="1:15" ht="15" x14ac:dyDescent="0.2">
      <c r="A63" s="134" t="str">
        <f>INDEX(Events!F2:F29,MATCH(B7,Events!D2:D29,0))</f>
        <v>no</v>
      </c>
      <c r="B63" s="144" t="s">
        <v>267</v>
      </c>
      <c r="C63" s="89"/>
      <c r="D63" s="75"/>
      <c r="E63" s="153"/>
      <c r="F63" s="153"/>
      <c r="J63" s="106"/>
      <c r="K63" s="72"/>
    </row>
    <row r="64" spans="1:15" ht="4.5" customHeight="1" x14ac:dyDescent="0.2">
      <c r="A64" s="66"/>
      <c r="B64" s="70"/>
      <c r="C64" s="89"/>
      <c r="D64" s="91"/>
      <c r="E64" s="153"/>
      <c r="F64" s="153"/>
      <c r="J64" s="74"/>
      <c r="K64" s="72"/>
    </row>
    <row r="65" spans="1:11" ht="15" x14ac:dyDescent="0.2">
      <c r="A65" s="134" t="str">
        <f>INDEX(Events!F2:F29,MATCH(B7,Events!D2:D29,0))</f>
        <v>no</v>
      </c>
      <c r="B65" s="144" t="s">
        <v>268</v>
      </c>
      <c r="C65" s="89"/>
      <c r="D65" s="75"/>
      <c r="E65" s="153"/>
      <c r="F65" s="153"/>
      <c r="J65" s="106"/>
      <c r="K65" s="72"/>
    </row>
    <row r="66" spans="1:11" ht="4.5" customHeight="1" x14ac:dyDescent="0.2">
      <c r="A66" s="66"/>
      <c r="B66" s="70"/>
      <c r="C66" s="89"/>
      <c r="D66" s="91"/>
      <c r="E66" s="153"/>
      <c r="F66" s="153"/>
      <c r="J66" s="74"/>
      <c r="K66" s="72"/>
    </row>
    <row r="67" spans="1:11" ht="15" x14ac:dyDescent="0.2">
      <c r="A67" s="134"/>
      <c r="B67" s="145"/>
      <c r="C67" s="89"/>
      <c r="D67" s="75"/>
      <c r="E67" s="153"/>
      <c r="F67" s="153"/>
      <c r="J67" s="106"/>
      <c r="K67" s="72"/>
    </row>
    <row r="68" spans="1:11" ht="4.5" customHeight="1" x14ac:dyDescent="0.2">
      <c r="A68" s="66"/>
      <c r="B68" s="70"/>
      <c r="C68" s="89"/>
      <c r="D68" s="91"/>
      <c r="E68" s="153"/>
      <c r="F68" s="153"/>
      <c r="J68" s="74"/>
      <c r="K68" s="72"/>
    </row>
    <row r="69" spans="1:11" ht="15" x14ac:dyDescent="0.2">
      <c r="A69" s="134"/>
      <c r="B69" s="145"/>
      <c r="C69" s="89"/>
      <c r="D69" s="75"/>
      <c r="E69" s="153"/>
      <c r="F69" s="153"/>
      <c r="J69" s="106"/>
      <c r="K69" s="72"/>
    </row>
    <row r="70" spans="1:11" ht="4.5" customHeight="1" x14ac:dyDescent="0.2">
      <c r="A70" s="66"/>
      <c r="B70" s="70"/>
      <c r="C70" s="89"/>
      <c r="D70" s="91"/>
      <c r="E70" s="153"/>
      <c r="F70" s="153"/>
      <c r="J70" s="74"/>
      <c r="K70" s="72"/>
    </row>
    <row r="71" spans="1:11" ht="15" x14ac:dyDescent="0.2">
      <c r="A71" s="134"/>
      <c r="B71" s="145"/>
      <c r="C71" s="89"/>
      <c r="D71" s="75"/>
      <c r="E71" s="153"/>
      <c r="F71" s="153"/>
      <c r="J71" s="106"/>
      <c r="K71" s="72"/>
    </row>
    <row r="72" spans="1:11" ht="4.5" customHeight="1" x14ac:dyDescent="0.2">
      <c r="A72" s="66"/>
      <c r="B72" s="70"/>
      <c r="C72" s="89"/>
      <c r="D72" s="91"/>
      <c r="E72" s="153"/>
      <c r="F72" s="153"/>
      <c r="J72" s="74"/>
      <c r="K72" s="72"/>
    </row>
    <row r="73" spans="1:11" ht="15" x14ac:dyDescent="0.2">
      <c r="A73" s="134"/>
      <c r="B73" s="145"/>
      <c r="C73" s="89"/>
      <c r="D73" s="75"/>
      <c r="E73" s="153"/>
      <c r="F73" s="153"/>
      <c r="J73" s="106"/>
      <c r="K73" s="72"/>
    </row>
    <row r="74" spans="1:11" ht="3.95" customHeight="1" x14ac:dyDescent="0.2">
      <c r="A74" s="66"/>
      <c r="B74" s="70"/>
      <c r="C74" s="89"/>
      <c r="D74" s="75"/>
      <c r="E74" s="153"/>
      <c r="F74" s="153"/>
      <c r="J74" s="106"/>
      <c r="K74" s="72"/>
    </row>
    <row r="75" spans="1:11" ht="15" x14ac:dyDescent="0.2">
      <c r="A75" s="134"/>
      <c r="B75" s="145"/>
      <c r="C75" s="89"/>
      <c r="D75" s="75"/>
      <c r="E75" s="153"/>
      <c r="F75" s="153"/>
      <c r="J75" s="106"/>
      <c r="K75" s="72"/>
    </row>
    <row r="76" spans="1:11" ht="3.95" customHeight="1" x14ac:dyDescent="0.2">
      <c r="A76" s="66"/>
      <c r="B76" s="70"/>
      <c r="C76" s="89"/>
      <c r="D76" s="75"/>
      <c r="E76" s="153"/>
      <c r="F76" s="153"/>
      <c r="J76" s="106"/>
      <c r="K76" s="72"/>
    </row>
    <row r="77" spans="1:11" ht="15" x14ac:dyDescent="0.2">
      <c r="A77" s="134"/>
      <c r="B77" s="145"/>
      <c r="C77" s="89"/>
      <c r="D77" s="75"/>
      <c r="E77" s="153"/>
      <c r="F77" s="153"/>
      <c r="J77" s="106"/>
      <c r="K77" s="72"/>
    </row>
    <row r="78" spans="1:11" ht="3.95" customHeight="1" x14ac:dyDescent="0.2">
      <c r="A78" s="66"/>
      <c r="B78" s="70"/>
      <c r="C78" s="89"/>
      <c r="D78" s="75"/>
      <c r="E78" s="153"/>
      <c r="F78" s="153"/>
    </row>
    <row r="79" spans="1:11" ht="17.100000000000001" customHeight="1" x14ac:dyDescent="0.2">
      <c r="A79" s="140"/>
      <c r="B79" s="145"/>
      <c r="C79" s="89"/>
      <c r="D79" s="89"/>
    </row>
    <row r="80" spans="1:11" ht="3.95" customHeight="1" x14ac:dyDescent="0.2">
      <c r="A80" s="66"/>
      <c r="B80" s="70"/>
      <c r="C80" s="89"/>
      <c r="D80" s="89"/>
    </row>
    <row r="81" spans="1:4" ht="17.100000000000001" customHeight="1" x14ac:dyDescent="0.2">
      <c r="A81" s="140"/>
      <c r="B81" s="146"/>
      <c r="C81" s="89"/>
      <c r="D81" s="89"/>
    </row>
    <row r="82" spans="1:4" ht="3.95" customHeight="1" x14ac:dyDescent="0.2">
      <c r="A82" s="66"/>
      <c r="B82" s="70"/>
      <c r="C82" s="89"/>
      <c r="D82" s="89"/>
    </row>
    <row r="83" spans="1:4" ht="17.100000000000001" customHeight="1" x14ac:dyDescent="0.2">
      <c r="A83" s="76"/>
      <c r="B83" s="77"/>
      <c r="C83" s="89"/>
      <c r="D83" s="89"/>
    </row>
    <row r="84" spans="1:4" ht="3.95" customHeight="1" x14ac:dyDescent="0.2">
      <c r="A84" s="78"/>
      <c r="B84" s="79"/>
      <c r="C84" s="89"/>
      <c r="D84" s="89"/>
    </row>
    <row r="85" spans="1:4" x14ac:dyDescent="0.2">
      <c r="A85" s="90"/>
      <c r="B85" s="91"/>
      <c r="C85" s="89"/>
      <c r="D85" s="89"/>
    </row>
    <row r="86" spans="1:4" ht="3.95" customHeight="1" x14ac:dyDescent="0.2">
      <c r="A86" s="90"/>
      <c r="B86" s="91"/>
      <c r="C86" s="89"/>
      <c r="D86" s="89"/>
    </row>
    <row r="87" spans="1:4" x14ac:dyDescent="0.2">
      <c r="A87" s="90"/>
      <c r="B87" s="103"/>
      <c r="C87" s="89"/>
      <c r="D87" s="89"/>
    </row>
    <row r="88" spans="1:4" ht="3.95" customHeight="1" x14ac:dyDescent="0.2">
      <c r="A88" s="90"/>
      <c r="B88" s="91"/>
      <c r="C88" s="89"/>
      <c r="D88" s="89"/>
    </row>
    <row r="89" spans="1:4" x14ac:dyDescent="0.2">
      <c r="A89" s="90"/>
      <c r="B89" s="103"/>
      <c r="C89" s="89"/>
      <c r="D89" s="89"/>
    </row>
    <row r="90" spans="1:4" ht="3.95" customHeight="1" x14ac:dyDescent="0.2">
      <c r="A90" s="90"/>
      <c r="B90" s="91"/>
      <c r="C90" s="89"/>
      <c r="D90" s="89"/>
    </row>
    <row r="91" spans="1:4" x14ac:dyDescent="0.2">
      <c r="A91" s="90"/>
      <c r="B91" s="103"/>
      <c r="C91" s="89"/>
      <c r="D91" s="89"/>
    </row>
    <row r="92" spans="1:4" ht="3.95" customHeight="1" x14ac:dyDescent="0.2">
      <c r="A92" s="90"/>
      <c r="B92" s="91"/>
      <c r="C92" s="89"/>
      <c r="D92" s="89"/>
    </row>
    <row r="93" spans="1:4" x14ac:dyDescent="0.2">
      <c r="A93" s="90"/>
      <c r="B93" s="104"/>
      <c r="C93" s="89"/>
      <c r="D93" s="89"/>
    </row>
    <row r="94" spans="1:4" ht="3.95" customHeight="1" x14ac:dyDescent="0.2">
      <c r="A94" s="90"/>
      <c r="B94" s="91"/>
      <c r="C94" s="89"/>
      <c r="D94" s="89"/>
    </row>
    <row r="95" spans="1:4" x14ac:dyDescent="0.2">
      <c r="A95" s="90"/>
      <c r="B95" s="91"/>
      <c r="C95" s="89"/>
      <c r="D95" s="89"/>
    </row>
    <row r="96" spans="1:4" ht="3.95" customHeight="1" x14ac:dyDescent="0.2">
      <c r="A96" s="90"/>
      <c r="B96" s="91"/>
      <c r="C96" s="89"/>
      <c r="D96" s="89"/>
    </row>
    <row r="97" spans="1:4" x14ac:dyDescent="0.2">
      <c r="A97" s="90"/>
      <c r="B97" s="103"/>
      <c r="C97" s="89"/>
      <c r="D97" s="89"/>
    </row>
    <row r="98" spans="1:4" ht="3.95" customHeight="1" x14ac:dyDescent="0.2">
      <c r="A98" s="90"/>
      <c r="B98" s="91"/>
      <c r="C98" s="89"/>
      <c r="D98" s="89"/>
    </row>
    <row r="99" spans="1:4" x14ac:dyDescent="0.2">
      <c r="A99" s="90"/>
      <c r="B99" s="103"/>
      <c r="C99" s="89"/>
      <c r="D99" s="89"/>
    </row>
    <row r="100" spans="1:4" ht="3.95" customHeight="1" x14ac:dyDescent="0.2">
      <c r="A100" s="90"/>
      <c r="B100" s="91"/>
      <c r="C100" s="89"/>
      <c r="D100" s="89"/>
    </row>
    <row r="101" spans="1:4" x14ac:dyDescent="0.2">
      <c r="A101" s="90"/>
      <c r="B101" s="103"/>
      <c r="C101" s="89"/>
      <c r="D101" s="89"/>
    </row>
    <row r="102" spans="1:4" ht="3.95" customHeight="1" x14ac:dyDescent="0.2">
      <c r="A102" s="90"/>
      <c r="B102" s="91"/>
      <c r="C102" s="89"/>
      <c r="D102" s="89"/>
    </row>
    <row r="103" spans="1:4" x14ac:dyDescent="0.2">
      <c r="A103" s="90"/>
      <c r="B103" s="104"/>
      <c r="C103" s="89"/>
      <c r="D103" s="89"/>
    </row>
    <row r="104" spans="1:4" ht="3.95" customHeight="1" x14ac:dyDescent="0.2">
      <c r="A104" s="90"/>
      <c r="B104" s="91"/>
      <c r="C104" s="89"/>
      <c r="D104" s="89"/>
    </row>
    <row r="105" spans="1:4" x14ac:dyDescent="0.2">
      <c r="A105" s="90"/>
      <c r="B105" s="91"/>
      <c r="C105" s="89"/>
      <c r="D105" s="89"/>
    </row>
    <row r="106" spans="1:4" ht="3.95" customHeight="1" x14ac:dyDescent="0.2">
      <c r="A106" s="90"/>
      <c r="B106" s="91"/>
      <c r="C106" s="89"/>
      <c r="D106" s="89"/>
    </row>
    <row r="107" spans="1:4" x14ac:dyDescent="0.2">
      <c r="A107" s="90"/>
      <c r="B107" s="103"/>
      <c r="C107" s="89"/>
      <c r="D107" s="89"/>
    </row>
    <row r="108" spans="1:4" ht="3.95" customHeight="1" x14ac:dyDescent="0.2">
      <c r="A108" s="90"/>
      <c r="B108" s="91"/>
      <c r="C108" s="89"/>
      <c r="D108" s="89"/>
    </row>
    <row r="109" spans="1:4" x14ac:dyDescent="0.2">
      <c r="A109" s="90"/>
      <c r="B109" s="103"/>
      <c r="C109" s="89"/>
      <c r="D109" s="89"/>
    </row>
    <row r="110" spans="1:4" ht="3.95" customHeight="1" x14ac:dyDescent="0.2">
      <c r="A110" s="90"/>
      <c r="B110" s="91"/>
      <c r="C110" s="89"/>
      <c r="D110" s="89"/>
    </row>
    <row r="111" spans="1:4" x14ac:dyDescent="0.2">
      <c r="A111" s="90"/>
      <c r="B111" s="103"/>
      <c r="C111" s="89"/>
      <c r="D111" s="89"/>
    </row>
    <row r="112" spans="1:4" ht="3.95" customHeight="1" x14ac:dyDescent="0.2">
      <c r="A112" s="90"/>
      <c r="B112" s="91"/>
      <c r="C112" s="89"/>
      <c r="D112" s="89"/>
    </row>
    <row r="113" spans="1:4" x14ac:dyDescent="0.2">
      <c r="A113" s="90"/>
      <c r="B113" s="104"/>
      <c r="C113" s="89"/>
      <c r="D113" s="89"/>
    </row>
    <row r="114" spans="1:4" ht="3.95" customHeight="1" x14ac:dyDescent="0.2">
      <c r="A114" s="90"/>
      <c r="B114" s="91"/>
      <c r="C114" s="89"/>
      <c r="D114" s="89"/>
    </row>
    <row r="115" spans="1:4" x14ac:dyDescent="0.2">
      <c r="A115" s="90"/>
      <c r="B115" s="91"/>
      <c r="C115" s="89"/>
      <c r="D115" s="89"/>
    </row>
    <row r="116" spans="1:4" ht="3.95" customHeight="1" x14ac:dyDescent="0.2">
      <c r="A116" s="90"/>
      <c r="B116" s="91"/>
      <c r="C116" s="89"/>
      <c r="D116" s="89"/>
    </row>
    <row r="117" spans="1:4" x14ac:dyDescent="0.2">
      <c r="A117" s="90"/>
      <c r="B117" s="103"/>
      <c r="C117" s="89"/>
      <c r="D117" s="89"/>
    </row>
    <row r="118" spans="1:4" ht="3.95" customHeight="1" x14ac:dyDescent="0.2">
      <c r="A118" s="90"/>
      <c r="B118" s="91"/>
      <c r="C118" s="89"/>
      <c r="D118" s="89"/>
    </row>
    <row r="119" spans="1:4" x14ac:dyDescent="0.2">
      <c r="A119" s="90"/>
      <c r="B119" s="103"/>
      <c r="C119" s="89"/>
      <c r="D119" s="89"/>
    </row>
    <row r="120" spans="1:4" ht="3.95" customHeight="1" x14ac:dyDescent="0.2">
      <c r="A120" s="90"/>
      <c r="B120" s="91"/>
      <c r="C120" s="89"/>
      <c r="D120" s="89"/>
    </row>
    <row r="121" spans="1:4" x14ac:dyDescent="0.2">
      <c r="A121" s="90"/>
      <c r="B121" s="103"/>
      <c r="C121" s="89"/>
      <c r="D121" s="89"/>
    </row>
    <row r="122" spans="1:4" ht="3.95" customHeight="1" x14ac:dyDescent="0.2">
      <c r="A122" s="90"/>
      <c r="B122" s="91"/>
      <c r="C122" s="89"/>
      <c r="D122" s="89"/>
    </row>
    <row r="123" spans="1:4" x14ac:dyDescent="0.2">
      <c r="A123" s="90"/>
      <c r="B123" s="104"/>
      <c r="C123" s="89"/>
      <c r="D123" s="89"/>
    </row>
    <row r="124" spans="1:4" ht="3.95" customHeight="1" x14ac:dyDescent="0.2">
      <c r="A124" s="90"/>
      <c r="B124" s="91"/>
      <c r="C124" s="89"/>
      <c r="D124" s="89"/>
    </row>
    <row r="125" spans="1:4" x14ac:dyDescent="0.2">
      <c r="A125" s="90"/>
      <c r="B125" s="91"/>
      <c r="C125" s="89"/>
      <c r="D125" s="89"/>
    </row>
    <row r="126" spans="1:4" ht="3.95" customHeight="1" x14ac:dyDescent="0.2">
      <c r="A126" s="90"/>
      <c r="B126" s="91"/>
      <c r="C126" s="89"/>
      <c r="D126" s="89"/>
    </row>
    <row r="127" spans="1:4" x14ac:dyDescent="0.2">
      <c r="A127" s="90"/>
      <c r="B127" s="103"/>
      <c r="C127" s="89"/>
      <c r="D127" s="89"/>
    </row>
    <row r="128" spans="1:4" ht="3.95" customHeight="1" x14ac:dyDescent="0.2">
      <c r="A128" s="90"/>
      <c r="B128" s="91"/>
      <c r="C128" s="89"/>
      <c r="D128" s="89"/>
    </row>
    <row r="129" spans="1:4" x14ac:dyDescent="0.2">
      <c r="A129" s="90"/>
      <c r="B129" s="103"/>
      <c r="C129" s="89"/>
      <c r="D129" s="89"/>
    </row>
    <row r="130" spans="1:4" ht="3.95" customHeight="1" x14ac:dyDescent="0.2">
      <c r="A130" s="90"/>
      <c r="B130" s="91"/>
      <c r="C130" s="89"/>
      <c r="D130" s="89"/>
    </row>
    <row r="131" spans="1:4" x14ac:dyDescent="0.2">
      <c r="A131" s="90"/>
      <c r="B131" s="103"/>
      <c r="C131" s="89"/>
      <c r="D131" s="89"/>
    </row>
    <row r="132" spans="1:4" ht="3.95" customHeight="1" x14ac:dyDescent="0.2">
      <c r="A132" s="90"/>
      <c r="B132" s="91"/>
      <c r="C132" s="89"/>
      <c r="D132" s="89"/>
    </row>
    <row r="133" spans="1:4" x14ac:dyDescent="0.2">
      <c r="A133" s="90"/>
      <c r="B133" s="116"/>
      <c r="C133" s="89"/>
      <c r="D133" s="89"/>
    </row>
    <row r="134" spans="1:4" ht="3.95" customHeight="1" x14ac:dyDescent="0.2">
      <c r="A134" s="90"/>
      <c r="B134" s="91"/>
      <c r="C134" s="89"/>
      <c r="D134" s="89"/>
    </row>
    <row r="135" spans="1:4" x14ac:dyDescent="0.2">
      <c r="A135" s="90"/>
      <c r="B135" s="91"/>
      <c r="C135" s="89"/>
      <c r="D135" s="89"/>
    </row>
    <row r="136" spans="1:4" x14ac:dyDescent="0.2">
      <c r="A136" s="90"/>
      <c r="B136" s="91"/>
      <c r="C136" s="89"/>
      <c r="D136" s="89"/>
    </row>
    <row r="137" spans="1:4" x14ac:dyDescent="0.2">
      <c r="A137" s="90"/>
      <c r="B137" s="91"/>
      <c r="C137" s="89"/>
      <c r="D137" s="89"/>
    </row>
    <row r="138" spans="1:4" x14ac:dyDescent="0.2">
      <c r="A138" s="90"/>
      <c r="B138" s="91"/>
      <c r="C138" s="89"/>
      <c r="D138" s="89"/>
    </row>
    <row r="139" spans="1:4" x14ac:dyDescent="0.2">
      <c r="A139" s="90"/>
      <c r="B139" s="91"/>
      <c r="C139" s="89"/>
      <c r="D139" s="89"/>
    </row>
    <row r="140" spans="1:4" x14ac:dyDescent="0.2">
      <c r="A140" s="90"/>
      <c r="B140" s="91"/>
      <c r="C140" s="89"/>
      <c r="D140" s="89"/>
    </row>
    <row r="141" spans="1:4" x14ac:dyDescent="0.2">
      <c r="A141" s="90"/>
      <c r="B141" s="91"/>
      <c r="C141" s="89"/>
      <c r="D141" s="89"/>
    </row>
    <row r="142" spans="1:4" x14ac:dyDescent="0.2">
      <c r="A142" s="90"/>
      <c r="B142" s="91"/>
      <c r="C142" s="89"/>
      <c r="D142" s="89"/>
    </row>
  </sheetData>
  <sheetProtection selectLockedCells="1"/>
  <mergeCells count="4">
    <mergeCell ref="I5:J5"/>
    <mergeCell ref="A1:D1"/>
    <mergeCell ref="K7:K8"/>
    <mergeCell ref="G5:H5"/>
  </mergeCells>
  <phoneticPr fontId="0" type="noConversion"/>
  <dataValidations count="6">
    <dataValidation type="list" allowBlank="1" showInputMessage="1" showErrorMessage="1" sqref="B43" xr:uid="{00000000-0002-0000-0100-000000000000}">
      <formula1>$I$7:$J$7</formula1>
    </dataValidation>
    <dataValidation type="list" allowBlank="1" showInputMessage="1" showErrorMessage="1" sqref="B53 B55" xr:uid="{00000000-0002-0000-0100-000001000000}">
      <formula1>$Q$7:$Q$17</formula1>
    </dataValidation>
    <dataValidation type="list" allowBlank="1" showInputMessage="1" showErrorMessage="1" sqref="B15" xr:uid="{00000000-0002-0000-0100-000002000000}">
      <formula1>$U$5:$U$33</formula1>
    </dataValidation>
    <dataValidation type="list" allowBlank="1" showInputMessage="1" showErrorMessage="1" sqref="B57 B59" xr:uid="{00000000-0002-0000-0100-000003000000}">
      <formula1>$Q$11:$Q$17</formula1>
    </dataValidation>
    <dataValidation type="list" allowBlank="1" showInputMessage="1" showErrorMessage="1" sqref="A59 A61 A63 A53 A55 A57" xr:uid="{00000000-0002-0000-0100-000004000000}">
      <formula1>$P$5:$P$9</formula1>
    </dataValidation>
    <dataValidation type="list" allowBlank="1" showInputMessage="1" showErrorMessage="1" sqref="B61 B65 B63" xr:uid="{00000000-0002-0000-0100-000005000000}">
      <formula1>$Q$11:$Q$19</formula1>
    </dataValidation>
  </dataValidations>
  <hyperlinks>
    <hyperlink ref="X5" r:id="rId1" display="kjindrak@ittfmail.com" xr:uid="{00000000-0004-0000-0100-000000000000}"/>
    <hyperlink ref="X7" r:id="rId2" display="dleroy@ittfmail.com" xr:uid="{00000000-0004-0000-0100-000001000000}"/>
    <hyperlink ref="X9" r:id="rId3" display="rcalin@ittfmail.com" xr:uid="{00000000-0004-0000-0100-000002000000}"/>
    <hyperlink ref="X11" r:id="rId4" display="mdawlatly@ittfmail.com" xr:uid="{00000000-0004-0000-0100-000003000000}"/>
    <hyperlink ref="X13" r:id="rId5" display="vicky@ittfmail.com" xr:uid="{00000000-0004-0000-0100-000004000000}"/>
    <hyperlink ref="X17" r:id="rId6" xr:uid="{00000000-0004-0000-0100-000005000000}"/>
    <hyperlink ref="X15" r:id="rId7" xr:uid="{00000000-0004-0000-0100-000006000000}"/>
    <hyperlink ref="X19" r:id="rId8" display="dmessinis@ittfmail.com" xr:uid="{00000000-0004-0000-0100-000007000000}"/>
    <hyperlink ref="X21" r:id="rId9" display="zena@ittfmail.com" xr:uid="{00000000-0004-0000-0100-000008000000}"/>
    <hyperlink ref="X23" r:id="rId10" xr:uid="{00000000-0004-0000-0100-000009000000}"/>
    <hyperlink ref="X25" r:id="rId11" display="zbencsik@ittfmail.com" xr:uid="{00000000-0004-0000-0100-00000A000000}"/>
    <hyperlink ref="X27" r:id="rId12" xr:uid="{00000000-0004-0000-0100-00000B000000}"/>
    <hyperlink ref="X29" r:id="rId13" xr:uid="{00000000-0004-0000-0100-00000C000000}"/>
    <hyperlink ref="X31" r:id="rId14" xr:uid="{00000000-0004-0000-0100-00000D000000}"/>
    <hyperlink ref="X33" r:id="rId15" xr:uid="{00000000-0004-0000-0100-00000E000000}"/>
  </hyperlinks>
  <pageMargins left="0.70866141732283472" right="0.70866141732283472" top="0.78740157480314965" bottom="0.78740157480314965" header="0.31496062992125984" footer="0.31496062992125984"/>
  <pageSetup paperSize="9" scale="54" orientation="portrait" horizontalDpi="4294967292" verticalDpi="4294967292" r:id="rId16"/>
  <legacyDrawing r:id="rId17"/>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$B$5=Events!$M$5</xm:f>
            <x14:dxf>
              <font>
                <color auto="1"/>
              </font>
              <fill>
                <patternFill patternType="solid">
                  <fgColor indexed="64"/>
                  <bgColor rgb="FFF7D354"/>
                </patternFill>
              </fill>
            </x14:dxf>
          </x14:cfRule>
          <x14:cfRule type="expression" priority="2" id="{31994626-F03E-5342-A8FB-C01076E6E663}">
            <xm:f>$B$5=Events!$M$2</xm:f>
            <x14:dxf>
              <font>
                <color auto="1"/>
              </font>
              <fill>
                <patternFill patternType="solid">
                  <fgColor indexed="64"/>
                  <bgColor theme="0" tint="-0.249977111117893"/>
                </patternFill>
              </fill>
            </x14:dxf>
          </x14:cfRule>
          <x14:cfRule type="expression" priority="3" id="{5942E84D-8284-A343-94B6-F7D44B421054}">
            <xm:f>$B$5=Events!$M$3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Events!$M$2:$M$5</xm:f>
          </x14:formula1>
          <xm:sqref>B5</xm:sqref>
        </x14:dataValidation>
        <x14:dataValidation type="list" allowBlank="1" showInputMessage="1" showErrorMessage="1" xr:uid="{00000000-0002-0000-0100-000007000000}">
          <x14:formula1>
            <xm:f>Events!$N$2:$N$5</xm:f>
          </x14:formula1>
          <xm:sqref>B3</xm:sqref>
        </x14:dataValidation>
        <x14:dataValidation type="list" allowBlank="1" showInputMessage="1" showErrorMessage="1" xr:uid="{00000000-0002-0000-0100-000008000000}">
          <x14:formula1>
            <xm:f>Events!$K$2:$K$22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53"/>
  </sheetPr>
  <dimension ref="A1:T213"/>
  <sheetViews>
    <sheetView showGridLines="0" view="pageBreakPreview" topLeftCell="A10" zoomScaleNormal="100" zoomScaleSheetLayoutView="100" workbookViewId="0">
      <selection activeCell="E32" sqref="E32:J32"/>
    </sheetView>
  </sheetViews>
  <sheetFormatPr defaultColWidth="10.85546875" defaultRowHeight="12.75" x14ac:dyDescent="0.2"/>
  <cols>
    <col min="1" max="1" width="4.7109375" style="196" customWidth="1"/>
    <col min="2" max="2" width="26.85546875" style="196" customWidth="1"/>
    <col min="3" max="3" width="6.7109375" style="196" customWidth="1"/>
    <col min="4" max="4" width="8.5703125" style="196" customWidth="1"/>
    <col min="5" max="5" width="21.7109375" style="196" customWidth="1"/>
    <col min="6" max="6" width="27.140625" style="196" customWidth="1"/>
    <col min="7" max="7" width="24" style="196" customWidth="1"/>
    <col min="8" max="8" width="40.5703125" style="196" customWidth="1"/>
    <col min="9" max="9" width="18" style="196" customWidth="1"/>
    <col min="10" max="10" width="23.140625" style="196" customWidth="1"/>
    <col min="11" max="11" width="10.85546875" style="197"/>
    <col min="12" max="16384" width="10.85546875" style="196"/>
  </cols>
  <sheetData>
    <row r="1" spans="1:10" ht="6" customHeight="1" x14ac:dyDescent="0.2"/>
    <row r="2" spans="1:10" ht="29.1" customHeight="1" x14ac:dyDescent="0.2">
      <c r="A2" s="489" t="str">
        <f>'PLEASE FILL IN HERE FIRST!!!'!B3&amp;" "&amp;"["&amp;'PLEASE FILL IN HERE FIRST!!!'!B5&amp;"]"</f>
        <v>ITTF World Tour [World Tour]</v>
      </c>
      <c r="B2" s="489"/>
      <c r="C2" s="489"/>
      <c r="D2" s="489"/>
      <c r="E2" s="489"/>
      <c r="F2" s="489"/>
      <c r="G2" s="489"/>
      <c r="H2" s="489"/>
      <c r="I2" s="489"/>
      <c r="J2" s="489"/>
    </row>
    <row r="3" spans="1:10" ht="29.1" customHeight="1" x14ac:dyDescent="0.2">
      <c r="A3" s="489" t="str">
        <f>'PLEASE FILL IN HERE FIRST!!!'!B7</f>
        <v>Helsingborg (SWE)</v>
      </c>
      <c r="B3" s="489"/>
      <c r="C3" s="489"/>
      <c r="D3" s="489"/>
      <c r="E3" s="489"/>
      <c r="F3" s="489"/>
      <c r="G3" s="489"/>
      <c r="H3" s="489"/>
      <c r="I3" s="489"/>
      <c r="J3" s="489"/>
    </row>
    <row r="4" spans="1:10" ht="29.1" customHeight="1" x14ac:dyDescent="0.2">
      <c r="A4" s="239"/>
      <c r="B4" s="491" t="s">
        <v>185</v>
      </c>
      <c r="C4" s="491"/>
      <c r="D4" s="491"/>
      <c r="E4" s="491"/>
      <c r="F4" s="491"/>
      <c r="G4" s="491"/>
      <c r="H4" s="491"/>
      <c r="I4" s="491"/>
      <c r="J4" s="491"/>
    </row>
    <row r="5" spans="1:10" ht="29.1" customHeight="1" x14ac:dyDescent="0.2">
      <c r="A5" s="198"/>
      <c r="B5" s="198"/>
      <c r="C5" s="198"/>
      <c r="D5" s="198"/>
      <c r="E5" s="198"/>
      <c r="F5" s="198"/>
      <c r="G5" s="198"/>
      <c r="H5" s="198"/>
      <c r="I5" s="198"/>
      <c r="J5" s="198"/>
    </row>
    <row r="6" spans="1:10" ht="21.95" customHeight="1" x14ac:dyDescent="0.2">
      <c r="A6" s="490" t="s">
        <v>172</v>
      </c>
      <c r="B6" s="490"/>
      <c r="C6" s="490"/>
      <c r="D6" s="490"/>
      <c r="E6" s="490"/>
      <c r="F6" s="490"/>
      <c r="G6" s="490"/>
      <c r="H6" s="490"/>
      <c r="I6" s="490"/>
      <c r="J6" s="490"/>
    </row>
    <row r="7" spans="1:10" ht="15.95" customHeight="1" x14ac:dyDescent="0.2">
      <c r="A7" s="454"/>
      <c r="B7" s="454"/>
      <c r="C7" s="454"/>
      <c r="D7" s="454"/>
      <c r="E7" s="454"/>
      <c r="F7" s="454"/>
      <c r="G7" s="454"/>
      <c r="H7" s="454"/>
      <c r="I7" s="454"/>
      <c r="J7" s="454"/>
    </row>
    <row r="8" spans="1:10" ht="14.25" x14ac:dyDescent="0.2">
      <c r="A8" s="240">
        <v>1</v>
      </c>
      <c r="B8" s="199" t="s">
        <v>133</v>
      </c>
      <c r="C8" s="199"/>
      <c r="D8" s="241">
        <v>1</v>
      </c>
      <c r="E8" s="423" t="s">
        <v>593</v>
      </c>
      <c r="F8" s="423"/>
      <c r="G8" s="423"/>
      <c r="H8" s="423"/>
      <c r="I8" s="423"/>
      <c r="J8" s="423"/>
    </row>
    <row r="9" spans="1:10" ht="14.25" x14ac:dyDescent="0.2">
      <c r="A9" s="200"/>
      <c r="B9" s="200"/>
      <c r="C9" s="200"/>
      <c r="D9" s="242">
        <v>2</v>
      </c>
      <c r="E9" s="440" t="s">
        <v>594</v>
      </c>
      <c r="F9" s="440"/>
      <c r="G9" s="440"/>
      <c r="H9" s="440"/>
      <c r="I9" s="440"/>
      <c r="J9" s="440"/>
    </row>
    <row r="10" spans="1:10" ht="14.25" x14ac:dyDescent="0.2">
      <c r="A10" s="200"/>
      <c r="B10" s="200"/>
      <c r="C10" s="200"/>
      <c r="D10" s="242">
        <v>3</v>
      </c>
      <c r="E10" s="441" t="s">
        <v>595</v>
      </c>
      <c r="F10" s="441"/>
      <c r="G10" s="441"/>
      <c r="H10" s="441"/>
      <c r="I10" s="441"/>
      <c r="J10" s="441"/>
    </row>
    <row r="11" spans="1:10" ht="14.25" x14ac:dyDescent="0.2">
      <c r="A11" s="200"/>
      <c r="B11" s="200"/>
      <c r="C11" s="200"/>
      <c r="D11" s="243" t="s">
        <v>134</v>
      </c>
      <c r="E11" s="440">
        <v>46856278120</v>
      </c>
      <c r="F11" s="440"/>
      <c r="G11" s="440"/>
      <c r="H11" s="440"/>
      <c r="I11" s="440"/>
      <c r="J11" s="440"/>
    </row>
    <row r="12" spans="1:10" ht="14.25" hidden="1" x14ac:dyDescent="0.2">
      <c r="A12" s="200"/>
      <c r="B12" s="200"/>
      <c r="C12" s="200"/>
      <c r="D12" s="243" t="s">
        <v>103</v>
      </c>
      <c r="E12" s="441" t="s">
        <v>258</v>
      </c>
      <c r="F12" s="441"/>
      <c r="G12" s="441"/>
      <c r="H12" s="441"/>
      <c r="I12" s="441"/>
      <c r="J12" s="441"/>
    </row>
    <row r="13" spans="1:10" ht="14.25" x14ac:dyDescent="0.2">
      <c r="A13" s="200"/>
      <c r="B13" s="200"/>
      <c r="C13" s="200"/>
      <c r="D13" s="243" t="s">
        <v>204</v>
      </c>
      <c r="E13" s="443" t="s">
        <v>602</v>
      </c>
      <c r="F13" s="443"/>
      <c r="G13" s="443"/>
      <c r="H13" s="443"/>
      <c r="I13" s="443"/>
      <c r="J13" s="443"/>
    </row>
    <row r="14" spans="1:10" ht="14.25" x14ac:dyDescent="0.2">
      <c r="A14" s="201"/>
      <c r="B14" s="201"/>
      <c r="C14" s="201"/>
      <c r="D14" s="244" t="s">
        <v>313</v>
      </c>
      <c r="E14" s="442" t="s">
        <v>603</v>
      </c>
      <c r="F14" s="442"/>
      <c r="G14" s="442"/>
      <c r="H14" s="442"/>
      <c r="I14" s="442"/>
      <c r="J14" s="442"/>
    </row>
    <row r="15" spans="1:10" ht="9.9499999999999993" customHeight="1" x14ac:dyDescent="0.2">
      <c r="D15" s="245"/>
      <c r="E15" s="245"/>
      <c r="F15" s="245"/>
      <c r="G15" s="245"/>
      <c r="H15" s="245"/>
      <c r="I15" s="245"/>
      <c r="J15" s="245"/>
    </row>
    <row r="16" spans="1:10" ht="14.25" x14ac:dyDescent="0.2">
      <c r="A16" s="240" t="s">
        <v>15</v>
      </c>
      <c r="B16" s="199" t="s">
        <v>604</v>
      </c>
      <c r="C16" s="199"/>
      <c r="D16" s="246" t="s">
        <v>105</v>
      </c>
      <c r="E16" s="474" t="s">
        <v>625</v>
      </c>
      <c r="F16" s="474"/>
      <c r="G16" s="474"/>
      <c r="H16" s="474"/>
      <c r="I16" s="474"/>
      <c r="J16" s="474"/>
    </row>
    <row r="17" spans="1:10" ht="14.25" x14ac:dyDescent="0.2">
      <c r="A17" s="200"/>
      <c r="B17" s="200"/>
      <c r="C17" s="200"/>
      <c r="D17" s="243" t="s">
        <v>134</v>
      </c>
      <c r="E17" s="446" t="s">
        <v>626</v>
      </c>
      <c r="F17" s="446"/>
      <c r="G17" s="446"/>
      <c r="H17" s="446"/>
      <c r="I17" s="446"/>
      <c r="J17" s="446"/>
    </row>
    <row r="18" spans="1:10" ht="14.25" hidden="1" x14ac:dyDescent="0.2">
      <c r="A18" s="200"/>
      <c r="B18" s="200"/>
      <c r="C18" s="200"/>
      <c r="D18" s="243" t="s">
        <v>103</v>
      </c>
      <c r="E18" s="446" t="s">
        <v>258</v>
      </c>
      <c r="F18" s="446"/>
      <c r="G18" s="446"/>
      <c r="H18" s="446"/>
      <c r="I18" s="446"/>
      <c r="J18" s="446"/>
    </row>
    <row r="19" spans="1:10" ht="14.25" x14ac:dyDescent="0.2">
      <c r="A19" s="201"/>
      <c r="B19" s="201"/>
      <c r="C19" s="201"/>
      <c r="D19" s="244" t="s">
        <v>204</v>
      </c>
      <c r="E19" s="439" t="s">
        <v>627</v>
      </c>
      <c r="F19" s="439"/>
      <c r="G19" s="439"/>
      <c r="H19" s="439"/>
      <c r="I19" s="439"/>
      <c r="J19" s="439"/>
    </row>
    <row r="20" spans="1:10" ht="9.9499999999999993" customHeight="1" x14ac:dyDescent="0.2">
      <c r="D20" s="245"/>
      <c r="E20" s="245"/>
      <c r="F20" s="245"/>
      <c r="G20" s="245"/>
      <c r="H20" s="245"/>
      <c r="I20" s="245"/>
      <c r="J20" s="245"/>
    </row>
    <row r="21" spans="1:10" ht="14.25" x14ac:dyDescent="0.2">
      <c r="A21" s="240" t="s">
        <v>16</v>
      </c>
      <c r="B21" s="199" t="s">
        <v>17</v>
      </c>
      <c r="C21" s="199"/>
      <c r="D21" s="246" t="s">
        <v>105</v>
      </c>
      <c r="E21" s="423" t="s">
        <v>596</v>
      </c>
      <c r="F21" s="423"/>
      <c r="G21" s="423"/>
      <c r="H21" s="423"/>
      <c r="I21" s="423"/>
      <c r="J21" s="423"/>
    </row>
    <row r="22" spans="1:10" ht="14.25" x14ac:dyDescent="0.2">
      <c r="A22" s="200"/>
      <c r="B22" s="200"/>
      <c r="C22" s="200"/>
      <c r="D22" s="243" t="s">
        <v>134</v>
      </c>
      <c r="E22" s="441" t="s">
        <v>597</v>
      </c>
      <c r="F22" s="441"/>
      <c r="G22" s="441"/>
      <c r="H22" s="441"/>
      <c r="I22" s="441"/>
      <c r="J22" s="441"/>
    </row>
    <row r="23" spans="1:10" ht="14.25" hidden="1" x14ac:dyDescent="0.2">
      <c r="A23" s="200"/>
      <c r="B23" s="200"/>
      <c r="C23" s="200"/>
      <c r="D23" s="243" t="s">
        <v>103</v>
      </c>
      <c r="E23" s="441" t="s">
        <v>258</v>
      </c>
      <c r="F23" s="441"/>
      <c r="G23" s="441"/>
      <c r="H23" s="441"/>
      <c r="I23" s="441"/>
      <c r="J23" s="441"/>
    </row>
    <row r="24" spans="1:10" ht="14.25" x14ac:dyDescent="0.2">
      <c r="A24" s="201"/>
      <c r="B24" s="201"/>
      <c r="C24" s="201"/>
      <c r="D24" s="244" t="s">
        <v>204</v>
      </c>
      <c r="E24" s="442" t="s">
        <v>598</v>
      </c>
      <c r="F24" s="442"/>
      <c r="G24" s="442"/>
      <c r="H24" s="442"/>
      <c r="I24" s="442"/>
      <c r="J24" s="442"/>
    </row>
    <row r="25" spans="1:10" ht="9.9499999999999993" customHeight="1" x14ac:dyDescent="0.2">
      <c r="D25" s="245"/>
      <c r="E25" s="245"/>
      <c r="F25" s="245"/>
      <c r="G25" s="245"/>
      <c r="H25" s="245"/>
      <c r="I25" s="245"/>
      <c r="J25" s="245"/>
    </row>
    <row r="26" spans="1:10" ht="14.25" x14ac:dyDescent="0.2">
      <c r="A26" s="240" t="s">
        <v>22</v>
      </c>
      <c r="B26" s="199" t="s">
        <v>23</v>
      </c>
      <c r="C26" s="199"/>
      <c r="D26" s="246" t="s">
        <v>105</v>
      </c>
      <c r="E26" s="474" t="s">
        <v>605</v>
      </c>
      <c r="F26" s="474"/>
      <c r="G26" s="474"/>
      <c r="H26" s="474"/>
      <c r="I26" s="474"/>
      <c r="J26" s="474"/>
    </row>
    <row r="27" spans="1:10" ht="14.25" x14ac:dyDescent="0.2">
      <c r="A27" s="200"/>
      <c r="B27" s="200"/>
      <c r="C27" s="200"/>
      <c r="D27" s="243" t="s">
        <v>134</v>
      </c>
      <c r="E27" s="446" t="s">
        <v>258</v>
      </c>
      <c r="F27" s="446"/>
      <c r="G27" s="446"/>
      <c r="H27" s="446"/>
      <c r="I27" s="446"/>
      <c r="J27" s="446"/>
    </row>
    <row r="28" spans="1:10" ht="14.25" hidden="1" x14ac:dyDescent="0.2">
      <c r="A28" s="200"/>
      <c r="B28" s="200"/>
      <c r="C28" s="200"/>
      <c r="D28" s="243" t="s">
        <v>103</v>
      </c>
      <c r="E28" s="446" t="s">
        <v>258</v>
      </c>
      <c r="F28" s="446"/>
      <c r="G28" s="446"/>
      <c r="H28" s="446"/>
      <c r="I28" s="446"/>
      <c r="J28" s="446"/>
    </row>
    <row r="29" spans="1:10" ht="14.25" x14ac:dyDescent="0.2">
      <c r="A29" s="201"/>
      <c r="B29" s="201"/>
      <c r="C29" s="201"/>
      <c r="D29" s="244" t="s">
        <v>204</v>
      </c>
      <c r="E29" s="439" t="s">
        <v>258</v>
      </c>
      <c r="F29" s="484"/>
      <c r="G29" s="484"/>
      <c r="H29" s="484"/>
      <c r="I29" s="484"/>
      <c r="J29" s="484"/>
    </row>
    <row r="30" spans="1:10" ht="9.9499999999999993" customHeight="1" x14ac:dyDescent="0.2">
      <c r="D30" s="247"/>
      <c r="E30" s="248"/>
      <c r="F30" s="249"/>
      <c r="G30" s="249"/>
      <c r="H30" s="249"/>
      <c r="I30" s="249"/>
      <c r="J30" s="249"/>
    </row>
    <row r="31" spans="1:10" ht="14.25" x14ac:dyDescent="0.2">
      <c r="A31" s="240">
        <v>3</v>
      </c>
      <c r="B31" s="199" t="s">
        <v>158</v>
      </c>
      <c r="C31" s="199"/>
      <c r="D31" s="246" t="s">
        <v>105</v>
      </c>
      <c r="E31" s="445" t="s">
        <v>669</v>
      </c>
      <c r="F31" s="445"/>
      <c r="G31" s="445"/>
      <c r="H31" s="445"/>
      <c r="I31" s="445"/>
      <c r="J31" s="445"/>
    </row>
    <row r="32" spans="1:10" ht="14.25" x14ac:dyDescent="0.2">
      <c r="A32" s="200"/>
      <c r="B32" s="200"/>
      <c r="C32" s="200"/>
      <c r="D32" s="243" t="s">
        <v>134</v>
      </c>
      <c r="E32" s="438" t="s">
        <v>258</v>
      </c>
      <c r="F32" s="438"/>
      <c r="G32" s="438"/>
      <c r="H32" s="438"/>
      <c r="I32" s="438"/>
      <c r="J32" s="438"/>
    </row>
    <row r="33" spans="1:10" ht="14.25" hidden="1" x14ac:dyDescent="0.2">
      <c r="A33" s="200"/>
      <c r="B33" s="200"/>
      <c r="C33" s="200"/>
      <c r="D33" s="243" t="s">
        <v>103</v>
      </c>
      <c r="E33" s="438" t="s">
        <v>258</v>
      </c>
      <c r="F33" s="438"/>
      <c r="G33" s="438"/>
      <c r="H33" s="438"/>
      <c r="I33" s="438"/>
      <c r="J33" s="438"/>
    </row>
    <row r="34" spans="1:10" ht="14.25" x14ac:dyDescent="0.2">
      <c r="A34" s="201"/>
      <c r="B34" s="201"/>
      <c r="C34" s="201"/>
      <c r="D34" s="244" t="s">
        <v>204</v>
      </c>
      <c r="E34" s="447" t="s">
        <v>258</v>
      </c>
      <c r="F34" s="448"/>
      <c r="G34" s="448"/>
      <c r="H34" s="448"/>
      <c r="I34" s="448"/>
      <c r="J34" s="448"/>
    </row>
    <row r="35" spans="1:10" ht="9.9499999999999993" customHeight="1" x14ac:dyDescent="0.2">
      <c r="D35" s="245"/>
      <c r="E35" s="245"/>
      <c r="F35" s="245"/>
      <c r="G35" s="245"/>
      <c r="H35" s="245"/>
      <c r="I35" s="245"/>
      <c r="J35" s="245"/>
    </row>
    <row r="36" spans="1:10" ht="14.25" x14ac:dyDescent="0.2">
      <c r="A36" s="240">
        <v>4</v>
      </c>
      <c r="B36" s="199" t="s">
        <v>135</v>
      </c>
      <c r="C36" s="199"/>
      <c r="D36" s="241">
        <v>1</v>
      </c>
      <c r="E36" s="423" t="s">
        <v>606</v>
      </c>
      <c r="F36" s="423"/>
      <c r="G36" s="423"/>
      <c r="H36" s="423"/>
      <c r="I36" s="423"/>
      <c r="J36" s="423"/>
    </row>
    <row r="37" spans="1:10" ht="14.25" x14ac:dyDescent="0.2">
      <c r="A37" s="200"/>
      <c r="B37" s="200"/>
      <c r="C37" s="200"/>
      <c r="D37" s="242">
        <v>2</v>
      </c>
      <c r="E37" s="440" t="s">
        <v>607</v>
      </c>
      <c r="F37" s="440"/>
      <c r="G37" s="440"/>
      <c r="H37" s="440"/>
      <c r="I37" s="440"/>
      <c r="J37" s="440"/>
    </row>
    <row r="38" spans="1:10" ht="14.25" x14ac:dyDescent="0.2">
      <c r="A38" s="200"/>
      <c r="B38" s="200"/>
      <c r="C38" s="200"/>
      <c r="D38" s="242">
        <v>3</v>
      </c>
      <c r="E38" s="440" t="s">
        <v>608</v>
      </c>
      <c r="F38" s="440"/>
      <c r="G38" s="440"/>
      <c r="H38" s="440"/>
      <c r="I38" s="440"/>
      <c r="J38" s="440"/>
    </row>
    <row r="39" spans="1:10" ht="14.25" x14ac:dyDescent="0.2">
      <c r="A39" s="200"/>
      <c r="B39" s="200"/>
      <c r="C39" s="200"/>
      <c r="D39" s="243" t="s">
        <v>134</v>
      </c>
      <c r="E39" s="441" t="s">
        <v>258</v>
      </c>
      <c r="F39" s="441"/>
      <c r="G39" s="441"/>
      <c r="H39" s="441"/>
      <c r="I39" s="441"/>
      <c r="J39" s="441"/>
    </row>
    <row r="40" spans="1:10" ht="14.25" hidden="1" x14ac:dyDescent="0.2">
      <c r="A40" s="200"/>
      <c r="B40" s="200"/>
      <c r="C40" s="200"/>
      <c r="D40" s="243" t="s">
        <v>103</v>
      </c>
      <c r="E40" s="458" t="s">
        <v>258</v>
      </c>
      <c r="F40" s="458"/>
      <c r="G40" s="458"/>
      <c r="H40" s="458"/>
      <c r="I40" s="458"/>
      <c r="J40" s="458"/>
    </row>
    <row r="41" spans="1:10" ht="14.25" x14ac:dyDescent="0.2">
      <c r="A41" s="200"/>
      <c r="B41" s="200"/>
      <c r="C41" s="200"/>
      <c r="D41" s="243" t="s">
        <v>204</v>
      </c>
      <c r="E41" s="459" t="s">
        <v>258</v>
      </c>
      <c r="F41" s="459"/>
      <c r="G41" s="459"/>
      <c r="H41" s="459"/>
      <c r="I41" s="459"/>
      <c r="J41" s="459"/>
    </row>
    <row r="42" spans="1:10" ht="14.25" x14ac:dyDescent="0.2">
      <c r="A42" s="201"/>
      <c r="B42" s="201"/>
      <c r="C42" s="201"/>
      <c r="D42" s="244" t="s">
        <v>313</v>
      </c>
      <c r="E42" s="460" t="s">
        <v>258</v>
      </c>
      <c r="F42" s="460"/>
      <c r="G42" s="460"/>
      <c r="H42" s="460"/>
      <c r="I42" s="460"/>
      <c r="J42" s="460"/>
    </row>
    <row r="43" spans="1:10" ht="9.9499999999999993" customHeight="1" x14ac:dyDescent="0.2">
      <c r="D43" s="245"/>
    </row>
    <row r="44" spans="1:10" ht="14.25" x14ac:dyDescent="0.2">
      <c r="A44" s="240">
        <v>5</v>
      </c>
      <c r="B44" s="199" t="s">
        <v>136</v>
      </c>
      <c r="C44" s="199"/>
      <c r="D44" s="241">
        <v>1</v>
      </c>
      <c r="E44" s="445" t="str">
        <f>'PLEASE FILL IN HERE FIRST!!!'!B53</f>
        <v>Men's Singles (MS)</v>
      </c>
      <c r="F44" s="445"/>
      <c r="G44" s="250"/>
      <c r="H44" s="251"/>
      <c r="I44" s="251"/>
      <c r="J44" s="252"/>
    </row>
    <row r="45" spans="1:10" ht="14.25" x14ac:dyDescent="0.2">
      <c r="A45" s="200"/>
      <c r="B45" s="200"/>
      <c r="C45" s="200"/>
      <c r="D45" s="242">
        <v>2</v>
      </c>
      <c r="E45" s="445" t="s">
        <v>264</v>
      </c>
      <c r="F45" s="445"/>
      <c r="G45" s="253"/>
      <c r="H45" s="254"/>
      <c r="I45" s="254"/>
      <c r="J45" s="255"/>
    </row>
    <row r="46" spans="1:10" ht="14.25" x14ac:dyDescent="0.2">
      <c r="A46" s="451"/>
      <c r="B46" s="451"/>
      <c r="C46" s="451"/>
      <c r="D46" s="242">
        <v>3</v>
      </c>
      <c r="E46" s="445" t="s">
        <v>609</v>
      </c>
      <c r="F46" s="445"/>
      <c r="G46" s="256"/>
      <c r="H46" s="254"/>
      <c r="I46" s="254"/>
      <c r="J46" s="245"/>
    </row>
    <row r="47" spans="1:10" ht="14.25" x14ac:dyDescent="0.2">
      <c r="A47" s="451"/>
      <c r="B47" s="451"/>
      <c r="C47" s="451"/>
      <c r="D47" s="242">
        <v>4</v>
      </c>
      <c r="E47" s="445" t="s">
        <v>610</v>
      </c>
      <c r="F47" s="445"/>
      <c r="G47" s="256"/>
      <c r="H47" s="254"/>
      <c r="I47" s="254"/>
      <c r="J47" s="253"/>
    </row>
    <row r="48" spans="1:10" ht="14.25" hidden="1" x14ac:dyDescent="0.2">
      <c r="A48" s="451"/>
      <c r="B48" s="451"/>
      <c r="C48" s="451"/>
      <c r="D48" s="242">
        <v>5</v>
      </c>
      <c r="E48" s="452" t="str">
        <f>IF('PLEASE FILL IN HERE FIRST!!!'!A61="mandatory event",'PLEASE FILL IN HERE FIRST!!!'!B61,IF('PLEASE FILL IN HERE FIRST!!!'!A61="confirmed event",'PLEASE FILL IN HERE FIRST!!!'!B61,IF('PLEASE FILL IN HERE FIRST!!!'!A61="No"," ")))</f>
        <v>Mixed Doubles (XD)</v>
      </c>
      <c r="F48" s="452"/>
      <c r="G48" s="256" t="str">
        <f>'PLEASE FILL IN HERE FIRST!!!'!A61</f>
        <v>mandatory event</v>
      </c>
      <c r="H48" s="257"/>
      <c r="I48" s="257"/>
      <c r="J48" s="257"/>
    </row>
    <row r="49" spans="1:10" ht="15" hidden="1" customHeight="1" x14ac:dyDescent="0.2">
      <c r="A49" s="451"/>
      <c r="B49" s="451"/>
      <c r="C49" s="451"/>
      <c r="D49" s="242">
        <v>5</v>
      </c>
      <c r="E49" s="452" t="str">
        <f>IF('PLEASE FILL IN HERE FIRST!!!'!A63="mandatory event",'PLEASE FILL IN HERE FIRST!!!'!B63,IF('PLEASE FILL IN HERE FIRST!!!'!A63="confirmed event",'PLEASE FILL IN HERE FIRST!!!'!B63,IF('PLEASE FILL IN HERE FIRST!!!'!A63="No"," ")))</f>
        <v xml:space="preserve"> </v>
      </c>
      <c r="F49" s="452"/>
      <c r="G49" s="256" t="str">
        <f>'PLEASE FILL IN HERE FIRST!!!'!A63</f>
        <v>no</v>
      </c>
      <c r="H49" s="475" t="s">
        <v>427</v>
      </c>
      <c r="I49" s="475"/>
      <c r="J49" s="475"/>
    </row>
    <row r="50" spans="1:10" ht="15" hidden="1" customHeight="1" x14ac:dyDescent="0.2">
      <c r="A50" s="451"/>
      <c r="B50" s="451"/>
      <c r="C50" s="451"/>
      <c r="D50" s="242">
        <v>6</v>
      </c>
      <c r="E50" s="452" t="str">
        <f>IF('PLEASE FILL IN HERE FIRST!!!'!A65="mandatory event",'PLEASE FILL IN HERE FIRST!!!'!B65,IF('PLEASE FILL IN HERE FIRST!!!'!A65="confirmed event",'PLEASE FILL IN HERE FIRST!!!'!B65,IF('PLEASE FILL IN HERE FIRST!!!'!A65="No"," ")))</f>
        <v xml:space="preserve"> </v>
      </c>
      <c r="F50" s="452"/>
      <c r="G50" s="256" t="str">
        <f>'PLEASE FILL IN HERE FIRST!!!'!A65</f>
        <v>no</v>
      </c>
      <c r="H50" s="475"/>
      <c r="I50" s="475"/>
      <c r="J50" s="475"/>
    </row>
    <row r="51" spans="1:10" ht="15" customHeight="1" x14ac:dyDescent="0.2">
      <c r="A51" s="201"/>
      <c r="B51" s="201"/>
      <c r="C51" s="201"/>
      <c r="D51" s="258"/>
      <c r="E51" s="481" t="str">
        <f>IF(E49="U21 Men's Singles (U21 MS)","Under 21 Category for 2018 : Born on or after January 1st, 1997"," ")</f>
        <v xml:space="preserve"> </v>
      </c>
      <c r="F51" s="481"/>
      <c r="G51" s="481"/>
      <c r="H51" s="481"/>
      <c r="I51" s="481"/>
      <c r="J51" s="481"/>
    </row>
    <row r="52" spans="1:10" ht="9.9499999999999993" customHeight="1" x14ac:dyDescent="0.2">
      <c r="E52" s="245"/>
      <c r="F52" s="245"/>
      <c r="G52" s="245"/>
      <c r="H52" s="245"/>
      <c r="I52" s="245"/>
      <c r="J52" s="245"/>
    </row>
    <row r="53" spans="1:10" ht="14.25" x14ac:dyDescent="0.2">
      <c r="A53" s="259">
        <v>6</v>
      </c>
      <c r="B53" s="202" t="s">
        <v>137</v>
      </c>
      <c r="C53" s="202"/>
      <c r="D53" s="203"/>
      <c r="E53" s="260" t="s">
        <v>543</v>
      </c>
      <c r="F53" s="261">
        <v>44165</v>
      </c>
      <c r="G53" s="261">
        <v>44167</v>
      </c>
      <c r="H53" s="262" t="s">
        <v>534</v>
      </c>
      <c r="I53" s="261">
        <v>44168</v>
      </c>
      <c r="J53" s="261">
        <v>44170</v>
      </c>
    </row>
    <row r="54" spans="1:10" ht="9.9499999999999993" customHeight="1" x14ac:dyDescent="0.2">
      <c r="E54" s="245"/>
      <c r="F54" s="245"/>
      <c r="G54" s="245"/>
      <c r="H54" s="245"/>
      <c r="I54" s="245"/>
      <c r="J54" s="245"/>
    </row>
    <row r="55" spans="1:10" ht="14.25" x14ac:dyDescent="0.2">
      <c r="A55" s="259">
        <v>7</v>
      </c>
      <c r="B55" s="202" t="s">
        <v>138</v>
      </c>
      <c r="C55" s="202"/>
      <c r="D55" s="203"/>
      <c r="E55" s="260" t="s">
        <v>624</v>
      </c>
      <c r="F55" s="263" t="s">
        <v>329</v>
      </c>
      <c r="G55" s="453" t="s">
        <v>640</v>
      </c>
      <c r="H55" s="453"/>
      <c r="I55" s="453"/>
      <c r="J55" s="453"/>
    </row>
    <row r="56" spans="1:10" ht="9.9499999999999993" customHeight="1" x14ac:dyDescent="0.2">
      <c r="E56" s="245"/>
      <c r="F56" s="245"/>
      <c r="G56" s="245"/>
      <c r="H56" s="245"/>
      <c r="I56" s="245"/>
      <c r="J56" s="245"/>
    </row>
    <row r="57" spans="1:10" ht="12.95" customHeight="1" x14ac:dyDescent="0.2">
      <c r="A57" s="240">
        <v>8</v>
      </c>
      <c r="B57" s="199" t="s">
        <v>652</v>
      </c>
      <c r="C57" s="199"/>
      <c r="D57" s="204"/>
      <c r="E57" s="264" t="s">
        <v>139</v>
      </c>
      <c r="F57" s="252"/>
      <c r="G57" s="265">
        <v>44164</v>
      </c>
      <c r="H57" s="266" t="s">
        <v>140</v>
      </c>
      <c r="I57" s="267">
        <v>0.625000000000001</v>
      </c>
      <c r="J57" s="252" t="s">
        <v>141</v>
      </c>
    </row>
    <row r="58" spans="1:10" ht="12.95" customHeight="1" x14ac:dyDescent="0.2">
      <c r="A58" s="200"/>
      <c r="B58" s="200"/>
      <c r="C58" s="200"/>
      <c r="D58" s="200"/>
      <c r="E58" s="268" t="s">
        <v>140</v>
      </c>
      <c r="F58" s="433" t="s">
        <v>611</v>
      </c>
      <c r="G58" s="433"/>
      <c r="H58" s="433"/>
      <c r="I58" s="433"/>
      <c r="J58" s="433"/>
    </row>
    <row r="59" spans="1:10" ht="8.1" customHeight="1" x14ac:dyDescent="0.2">
      <c r="A59" s="200"/>
      <c r="B59" s="200"/>
      <c r="C59" s="200"/>
      <c r="D59" s="200"/>
      <c r="E59" s="268"/>
      <c r="F59" s="269"/>
      <c r="G59" s="269"/>
      <c r="H59" s="269"/>
      <c r="I59" s="269"/>
      <c r="J59" s="269"/>
    </row>
    <row r="60" spans="1:10" ht="12.95" customHeight="1" x14ac:dyDescent="0.2">
      <c r="A60" s="204"/>
      <c r="B60" s="199" t="s">
        <v>546</v>
      </c>
      <c r="C60" s="204"/>
      <c r="D60" s="204"/>
      <c r="E60" s="264" t="s">
        <v>139</v>
      </c>
      <c r="F60" s="252"/>
      <c r="G60" s="265">
        <v>44163</v>
      </c>
      <c r="H60" s="266" t="s">
        <v>140</v>
      </c>
      <c r="I60" s="267">
        <v>0.625000000000001</v>
      </c>
      <c r="J60" s="252" t="s">
        <v>141</v>
      </c>
    </row>
    <row r="61" spans="1:10" ht="12.95" customHeight="1" x14ac:dyDescent="0.2">
      <c r="A61" s="200"/>
      <c r="B61" s="200"/>
      <c r="C61" s="200"/>
      <c r="D61" s="200"/>
      <c r="E61" s="268" t="s">
        <v>140</v>
      </c>
      <c r="F61" s="433" t="s">
        <v>611</v>
      </c>
      <c r="G61" s="433"/>
      <c r="H61" s="433"/>
      <c r="I61" s="433"/>
      <c r="J61" s="433"/>
    </row>
    <row r="62" spans="1:10" ht="9" customHeight="1" x14ac:dyDescent="0.2">
      <c r="A62" s="200"/>
      <c r="B62" s="200"/>
      <c r="C62" s="200"/>
      <c r="D62" s="200"/>
      <c r="E62" s="268"/>
      <c r="F62" s="269"/>
      <c r="G62" s="269"/>
      <c r="H62" s="269"/>
      <c r="I62" s="269"/>
      <c r="J62" s="269"/>
    </row>
    <row r="63" spans="1:10" ht="11.25" customHeight="1" x14ac:dyDescent="0.2">
      <c r="A63" s="238"/>
      <c r="B63" s="238"/>
      <c r="C63" s="238"/>
      <c r="D63" s="238"/>
      <c r="E63" s="270"/>
      <c r="F63" s="271"/>
      <c r="G63" s="271"/>
      <c r="H63" s="271"/>
      <c r="I63" s="271"/>
      <c r="J63" s="271"/>
    </row>
    <row r="64" spans="1:10" ht="12.95" customHeight="1" x14ac:dyDescent="0.2">
      <c r="A64" s="259">
        <v>9</v>
      </c>
      <c r="B64" s="202" t="s">
        <v>629</v>
      </c>
      <c r="C64" s="202"/>
      <c r="D64" s="203"/>
      <c r="E64" s="486" t="s">
        <v>653</v>
      </c>
      <c r="F64" s="486"/>
      <c r="G64" s="486"/>
      <c r="H64" s="486"/>
      <c r="I64" s="486"/>
      <c r="J64" s="486"/>
    </row>
    <row r="65" spans="1:10" ht="9.9499999999999993" customHeight="1" x14ac:dyDescent="0.2"/>
    <row r="66" spans="1:10" ht="14.25" x14ac:dyDescent="0.2">
      <c r="A66" s="240">
        <v>10</v>
      </c>
      <c r="B66" s="199" t="s">
        <v>193</v>
      </c>
      <c r="C66" s="437" t="s">
        <v>20</v>
      </c>
      <c r="D66" s="437"/>
      <c r="E66" s="272">
        <v>8</v>
      </c>
      <c r="F66" s="479" t="s">
        <v>246</v>
      </c>
      <c r="G66" s="479"/>
      <c r="H66" s="273" t="s">
        <v>83</v>
      </c>
      <c r="I66" s="274" t="s">
        <v>300</v>
      </c>
      <c r="J66" s="275" t="s">
        <v>511</v>
      </c>
    </row>
    <row r="67" spans="1:10" ht="14.25" x14ac:dyDescent="0.2">
      <c r="A67" s="206"/>
      <c r="B67" s="206"/>
      <c r="C67" s="276"/>
      <c r="D67" s="243" t="s">
        <v>21</v>
      </c>
      <c r="E67" s="277">
        <v>8</v>
      </c>
      <c r="F67" s="487" t="s">
        <v>246</v>
      </c>
      <c r="G67" s="488"/>
      <c r="H67" s="249" t="s">
        <v>83</v>
      </c>
      <c r="I67" s="249"/>
      <c r="J67" s="249"/>
    </row>
    <row r="68" spans="1:10" ht="12.95" customHeight="1" x14ac:dyDescent="0.2">
      <c r="A68" s="200"/>
      <c r="B68" s="200"/>
      <c r="C68" s="243"/>
      <c r="D68" s="243" t="s">
        <v>142</v>
      </c>
      <c r="E68" s="278"/>
      <c r="F68" s="444" t="s">
        <v>408</v>
      </c>
      <c r="G68" s="444"/>
      <c r="H68" s="249" t="s">
        <v>435</v>
      </c>
      <c r="I68" s="249"/>
      <c r="J68" s="249"/>
    </row>
    <row r="69" spans="1:10" ht="14.25" x14ac:dyDescent="0.2">
      <c r="A69" s="201"/>
      <c r="B69" s="201"/>
      <c r="C69" s="279"/>
      <c r="D69" s="244" t="s">
        <v>143</v>
      </c>
      <c r="E69" s="280"/>
      <c r="F69" s="480" t="s">
        <v>599</v>
      </c>
      <c r="G69" s="480"/>
      <c r="H69" s="281" t="s">
        <v>403</v>
      </c>
      <c r="I69" s="282"/>
      <c r="J69" s="282"/>
    </row>
    <row r="70" spans="1:10" ht="9.9499999999999993" customHeight="1" x14ac:dyDescent="0.2"/>
    <row r="71" spans="1:10" ht="12.95" customHeight="1" x14ac:dyDescent="0.2">
      <c r="A71" s="240">
        <v>11</v>
      </c>
      <c r="B71" s="199" t="s">
        <v>144</v>
      </c>
      <c r="C71" s="199"/>
      <c r="D71" s="204"/>
      <c r="E71" s="283" t="s">
        <v>537</v>
      </c>
      <c r="F71" s="283"/>
      <c r="G71" s="284">
        <v>40000</v>
      </c>
      <c r="H71" s="285" t="s">
        <v>536</v>
      </c>
      <c r="I71" s="476"/>
      <c r="J71" s="476"/>
    </row>
    <row r="72" spans="1:10" ht="27" customHeight="1" x14ac:dyDescent="0.2">
      <c r="A72" s="201"/>
      <c r="B72" s="286"/>
      <c r="C72" s="205"/>
      <c r="D72" s="201"/>
      <c r="E72" s="287"/>
      <c r="F72" s="287"/>
      <c r="G72" s="288">
        <v>0.15</v>
      </c>
      <c r="H72" s="217" t="s">
        <v>145</v>
      </c>
      <c r="I72" s="477"/>
      <c r="J72" s="477"/>
    </row>
    <row r="73" spans="1:10" ht="9.9499999999999993" customHeight="1" x14ac:dyDescent="0.2">
      <c r="E73" s="289"/>
      <c r="F73" s="289"/>
      <c r="G73" s="289"/>
      <c r="H73" s="289"/>
      <c r="I73" s="289"/>
      <c r="J73" s="289"/>
    </row>
    <row r="74" spans="1:10" ht="14.25" hidden="1" x14ac:dyDescent="0.2">
      <c r="A74" s="240">
        <v>11</v>
      </c>
      <c r="B74" s="199" t="s">
        <v>146</v>
      </c>
      <c r="C74" s="199"/>
      <c r="D74" s="290" t="s">
        <v>123</v>
      </c>
      <c r="E74" s="478" t="s">
        <v>641</v>
      </c>
      <c r="F74" s="478"/>
      <c r="G74" s="478"/>
      <c r="H74" s="478"/>
      <c r="I74" s="478"/>
      <c r="J74" s="478"/>
    </row>
    <row r="75" spans="1:10" ht="14.25" hidden="1" x14ac:dyDescent="0.2">
      <c r="A75" s="206"/>
      <c r="B75" s="206"/>
      <c r="C75" s="206"/>
      <c r="D75" s="207"/>
      <c r="E75" s="450" t="s">
        <v>642</v>
      </c>
      <c r="F75" s="450"/>
      <c r="G75" s="450"/>
      <c r="H75" s="450"/>
      <c r="I75" s="450"/>
      <c r="J75" s="450"/>
    </row>
    <row r="76" spans="1:10" ht="14.25" hidden="1" x14ac:dyDescent="0.2">
      <c r="A76" s="206"/>
      <c r="B76" s="206"/>
      <c r="C76" s="206"/>
      <c r="D76" s="207"/>
      <c r="E76" s="450" t="s">
        <v>211</v>
      </c>
      <c r="F76" s="450"/>
      <c r="G76" s="450"/>
      <c r="H76" s="450"/>
      <c r="I76" s="450"/>
      <c r="J76" s="450"/>
    </row>
    <row r="77" spans="1:10" ht="14.25" hidden="1" x14ac:dyDescent="0.2">
      <c r="A77" s="206"/>
      <c r="B77" s="206"/>
      <c r="C77" s="206"/>
      <c r="D77" s="207"/>
      <c r="E77" s="450" t="s">
        <v>210</v>
      </c>
      <c r="F77" s="450"/>
      <c r="G77" s="450"/>
      <c r="H77" s="450"/>
      <c r="I77" s="450"/>
      <c r="J77" s="450"/>
    </row>
    <row r="78" spans="1:10" ht="14.25" hidden="1" x14ac:dyDescent="0.2">
      <c r="A78" s="206"/>
      <c r="B78" s="206"/>
      <c r="C78" s="206"/>
      <c r="D78" s="207"/>
      <c r="E78" s="456"/>
      <c r="F78" s="456"/>
      <c r="G78" s="456"/>
      <c r="H78" s="456"/>
      <c r="I78" s="456"/>
      <c r="J78" s="456"/>
    </row>
    <row r="79" spans="1:10" ht="14.25" hidden="1" x14ac:dyDescent="0.2">
      <c r="A79" s="200"/>
      <c r="B79" s="221"/>
      <c r="C79" s="200"/>
      <c r="D79" s="455"/>
      <c r="E79" s="255" t="s">
        <v>643</v>
      </c>
      <c r="F79" s="255"/>
      <c r="G79" s="255"/>
      <c r="H79" s="255"/>
      <c r="I79" s="291">
        <f>'PLEASE FILL IN HERE FIRST!!!'!B47</f>
        <v>140</v>
      </c>
      <c r="J79" s="253" t="str">
        <f>'PLEASE FILL IN HERE FIRST!!!'!B43</f>
        <v>Euro €</v>
      </c>
    </row>
    <row r="80" spans="1:10" ht="14.25" hidden="1" x14ac:dyDescent="0.2">
      <c r="A80" s="200"/>
      <c r="B80" s="221"/>
      <c r="C80" s="200"/>
      <c r="D80" s="455"/>
      <c r="E80" s="457" t="s">
        <v>644</v>
      </c>
      <c r="F80" s="457"/>
      <c r="G80" s="457"/>
      <c r="H80" s="457"/>
      <c r="I80" s="291">
        <f>'PLEASE FILL IN HERE FIRST!!!'!B49</f>
        <v>140</v>
      </c>
      <c r="J80" s="253" t="str">
        <f>'PLEASE FILL IN HERE FIRST!!!'!B43</f>
        <v>Euro €</v>
      </c>
    </row>
    <row r="81" spans="1:11" ht="12.95" hidden="1" customHeight="1" x14ac:dyDescent="0.2">
      <c r="A81" s="200"/>
      <c r="B81" s="292"/>
      <c r="C81" s="449" t="s">
        <v>209</v>
      </c>
      <c r="D81" s="449"/>
      <c r="E81" s="434" t="s">
        <v>258</v>
      </c>
      <c r="F81" s="434"/>
      <c r="G81" s="434"/>
      <c r="H81" s="434"/>
      <c r="I81" s="434"/>
      <c r="J81" s="434"/>
    </row>
    <row r="82" spans="1:11" hidden="1" x14ac:dyDescent="0.2">
      <c r="A82" s="200"/>
      <c r="B82" s="292"/>
      <c r="C82" s="449"/>
      <c r="D82" s="449"/>
      <c r="E82" s="435"/>
      <c r="F82" s="435"/>
      <c r="G82" s="435"/>
      <c r="H82" s="435"/>
      <c r="I82" s="435"/>
      <c r="J82" s="435"/>
    </row>
    <row r="83" spans="1:11" hidden="1" x14ac:dyDescent="0.2">
      <c r="A83" s="200"/>
      <c r="B83" s="292"/>
      <c r="C83" s="449"/>
      <c r="D83" s="449"/>
      <c r="E83" s="435"/>
      <c r="F83" s="435"/>
      <c r="G83" s="435"/>
      <c r="H83" s="435"/>
      <c r="I83" s="435"/>
      <c r="J83" s="435"/>
    </row>
    <row r="84" spans="1:11" hidden="1" x14ac:dyDescent="0.2">
      <c r="A84" s="200"/>
      <c r="B84" s="292"/>
      <c r="C84" s="449"/>
      <c r="D84" s="449"/>
      <c r="E84" s="435"/>
      <c r="F84" s="435"/>
      <c r="G84" s="435"/>
      <c r="H84" s="435"/>
      <c r="I84" s="435"/>
      <c r="J84" s="435"/>
    </row>
    <row r="85" spans="1:11" hidden="1" x14ac:dyDescent="0.2">
      <c r="A85" s="200"/>
      <c r="B85" s="200"/>
      <c r="C85" s="449"/>
      <c r="D85" s="449"/>
      <c r="E85" s="436"/>
      <c r="F85" s="436"/>
      <c r="G85" s="436"/>
      <c r="H85" s="436"/>
      <c r="I85" s="436"/>
      <c r="J85" s="436"/>
    </row>
    <row r="86" spans="1:11" ht="14.25" x14ac:dyDescent="0.2">
      <c r="A86" s="240">
        <v>12</v>
      </c>
      <c r="B86" s="199" t="s">
        <v>146</v>
      </c>
      <c r="C86" s="204"/>
      <c r="D86" s="290"/>
      <c r="E86" s="433" t="s">
        <v>612</v>
      </c>
      <c r="F86" s="433"/>
      <c r="G86" s="433"/>
      <c r="H86" s="433"/>
      <c r="I86" s="433"/>
      <c r="J86" s="433"/>
    </row>
    <row r="87" spans="1:11" ht="14.25" x14ac:dyDescent="0.2">
      <c r="A87" s="200"/>
      <c r="B87" s="200"/>
      <c r="C87" s="200"/>
      <c r="D87" s="243" t="s">
        <v>147</v>
      </c>
      <c r="E87" s="433" t="s">
        <v>613</v>
      </c>
      <c r="F87" s="433"/>
      <c r="G87" s="433"/>
      <c r="H87" s="433"/>
      <c r="I87" s="433"/>
      <c r="J87" s="433"/>
    </row>
    <row r="88" spans="1:11" ht="14.25" x14ac:dyDescent="0.2">
      <c r="A88" s="200"/>
      <c r="B88" s="200"/>
      <c r="C88" s="200"/>
      <c r="D88" s="243"/>
      <c r="E88" s="433" t="s">
        <v>614</v>
      </c>
      <c r="F88" s="433"/>
      <c r="G88" s="433"/>
      <c r="H88" s="433"/>
      <c r="I88" s="433"/>
      <c r="J88" s="433"/>
    </row>
    <row r="89" spans="1:11" ht="14.25" x14ac:dyDescent="0.2">
      <c r="A89" s="200"/>
      <c r="B89" s="200"/>
      <c r="C89" s="200"/>
      <c r="D89" s="243" t="s">
        <v>148</v>
      </c>
      <c r="E89" s="446" t="s">
        <v>258</v>
      </c>
      <c r="F89" s="446"/>
      <c r="G89" s="446"/>
      <c r="H89" s="446"/>
      <c r="I89" s="446"/>
      <c r="J89" s="446"/>
    </row>
    <row r="90" spans="1:11" ht="14.25" hidden="1" x14ac:dyDescent="0.2">
      <c r="A90" s="200"/>
      <c r="B90" s="200"/>
      <c r="C90" s="200"/>
      <c r="D90" s="243" t="s">
        <v>149</v>
      </c>
      <c r="E90" s="446" t="s">
        <v>258</v>
      </c>
      <c r="F90" s="446"/>
      <c r="G90" s="446"/>
      <c r="H90" s="446"/>
      <c r="I90" s="446"/>
      <c r="J90" s="446"/>
    </row>
    <row r="91" spans="1:11" ht="14.25" x14ac:dyDescent="0.2">
      <c r="A91" s="200"/>
      <c r="B91" s="200"/>
      <c r="C91" s="200"/>
      <c r="D91" s="243" t="s">
        <v>313</v>
      </c>
      <c r="E91" s="431" t="s">
        <v>615</v>
      </c>
      <c r="F91" s="432"/>
      <c r="G91" s="432"/>
      <c r="H91" s="432"/>
      <c r="I91" s="432"/>
      <c r="J91" s="432"/>
    </row>
    <row r="92" spans="1:11" ht="14.25" x14ac:dyDescent="0.2">
      <c r="A92" s="200"/>
      <c r="B92" s="200"/>
      <c r="C92" s="200"/>
      <c r="D92" s="200"/>
      <c r="E92" s="483" t="s">
        <v>150</v>
      </c>
      <c r="F92" s="483"/>
      <c r="G92" s="483"/>
      <c r="H92" s="293">
        <v>190</v>
      </c>
      <c r="I92" s="294" t="str">
        <f>'PLEASE FILL IN HERE FIRST!!!'!B43</f>
        <v>Euro €</v>
      </c>
      <c r="J92" s="255"/>
    </row>
    <row r="93" spans="1:11" ht="14.25" x14ac:dyDescent="0.2">
      <c r="A93" s="200"/>
      <c r="B93" s="200"/>
      <c r="C93" s="200"/>
      <c r="D93" s="200"/>
      <c r="E93" s="483" t="s">
        <v>151</v>
      </c>
      <c r="F93" s="483"/>
      <c r="G93" s="483"/>
      <c r="H93" s="293">
        <v>155</v>
      </c>
      <c r="I93" s="294" t="str">
        <f>'PLEASE FILL IN HERE FIRST!!!'!B43</f>
        <v>Euro €</v>
      </c>
      <c r="J93" s="255"/>
    </row>
    <row r="94" spans="1:11" ht="15" customHeight="1" x14ac:dyDescent="0.2">
      <c r="A94" s="200"/>
      <c r="B94" s="200"/>
      <c r="C94" s="200"/>
      <c r="D94" s="208"/>
      <c r="E94" s="485" t="s">
        <v>645</v>
      </c>
      <c r="F94" s="485"/>
      <c r="G94" s="485"/>
      <c r="H94" s="485"/>
      <c r="I94" s="485"/>
      <c r="J94" s="485"/>
    </row>
    <row r="95" spans="1:11" x14ac:dyDescent="0.2">
      <c r="A95" s="200"/>
      <c r="B95" s="200"/>
      <c r="C95" s="200"/>
      <c r="D95" s="208"/>
      <c r="E95" s="196" t="s">
        <v>202</v>
      </c>
    </row>
    <row r="96" spans="1:11" x14ac:dyDescent="0.2">
      <c r="A96" s="200"/>
      <c r="B96" s="200"/>
      <c r="C96" s="200"/>
      <c r="D96" s="208"/>
      <c r="E96" s="426" t="s">
        <v>616</v>
      </c>
      <c r="F96" s="426"/>
      <c r="G96" s="426"/>
      <c r="H96" s="426"/>
      <c r="I96" s="426"/>
      <c r="J96" s="426"/>
      <c r="K96" s="426"/>
    </row>
    <row r="97" spans="1:11" x14ac:dyDescent="0.2">
      <c r="A97" s="200"/>
      <c r="B97" s="200"/>
      <c r="C97" s="200"/>
      <c r="D97" s="208"/>
      <c r="E97" s="426" t="s">
        <v>203</v>
      </c>
      <c r="F97" s="426"/>
      <c r="G97" s="426"/>
      <c r="H97" s="426"/>
      <c r="I97" s="426"/>
      <c r="J97" s="426"/>
      <c r="K97" s="426"/>
    </row>
    <row r="98" spans="1:11" x14ac:dyDescent="0.2">
      <c r="A98" s="200"/>
      <c r="B98" s="200"/>
      <c r="C98" s="200"/>
      <c r="D98" s="208"/>
      <c r="E98" s="295"/>
      <c r="F98" s="295"/>
      <c r="G98" s="295"/>
      <c r="H98" s="295"/>
      <c r="I98" s="295"/>
      <c r="J98" s="295"/>
      <c r="K98" s="295"/>
    </row>
    <row r="99" spans="1:11" x14ac:dyDescent="0.2">
      <c r="A99" s="200"/>
      <c r="B99" s="200"/>
      <c r="C99" s="200"/>
      <c r="D99" s="208"/>
      <c r="E99" s="482" t="s">
        <v>668</v>
      </c>
      <c r="F99" s="482"/>
      <c r="G99" s="482"/>
      <c r="H99" s="482"/>
      <c r="I99" s="482"/>
      <c r="J99" s="482"/>
      <c r="K99" s="295"/>
    </row>
    <row r="100" spans="1:11" x14ac:dyDescent="0.2">
      <c r="A100" s="200"/>
      <c r="B100" s="200"/>
      <c r="C100" s="200"/>
      <c r="D100" s="208"/>
      <c r="E100" s="482"/>
      <c r="F100" s="482"/>
      <c r="G100" s="482"/>
      <c r="H100" s="482"/>
      <c r="I100" s="482"/>
      <c r="J100" s="482"/>
      <c r="K100" s="295"/>
    </row>
    <row r="101" spans="1:11" ht="12.95" customHeight="1" x14ac:dyDescent="0.2">
      <c r="A101" s="200"/>
      <c r="B101" s="292"/>
      <c r="C101" s="429" t="s">
        <v>209</v>
      </c>
      <c r="D101" s="429"/>
      <c r="E101" s="428" t="s">
        <v>630</v>
      </c>
      <c r="F101" s="428"/>
      <c r="G101" s="428"/>
      <c r="H101" s="428"/>
      <c r="I101" s="428"/>
      <c r="J101" s="428"/>
    </row>
    <row r="102" spans="1:11" x14ac:dyDescent="0.2">
      <c r="A102" s="200"/>
      <c r="B102" s="228"/>
      <c r="C102" s="429"/>
      <c r="D102" s="429"/>
      <c r="E102" s="428"/>
      <c r="F102" s="428"/>
      <c r="G102" s="428"/>
      <c r="H102" s="428"/>
      <c r="I102" s="428"/>
      <c r="J102" s="428"/>
    </row>
    <row r="103" spans="1:11" x14ac:dyDescent="0.2">
      <c r="A103" s="200"/>
      <c r="B103" s="228"/>
      <c r="C103" s="429"/>
      <c r="D103" s="429"/>
      <c r="E103" s="428"/>
      <c r="F103" s="428"/>
      <c r="G103" s="428"/>
      <c r="H103" s="428"/>
      <c r="I103" s="428"/>
      <c r="J103" s="428"/>
    </row>
    <row r="104" spans="1:11" ht="8.25" customHeight="1" x14ac:dyDescent="0.2">
      <c r="A104" s="200"/>
      <c r="B104" s="228"/>
      <c r="C104" s="429"/>
      <c r="D104" s="429"/>
      <c r="E104" s="428"/>
      <c r="F104" s="428"/>
      <c r="G104" s="428"/>
      <c r="H104" s="428"/>
      <c r="I104" s="428"/>
      <c r="J104" s="428"/>
    </row>
    <row r="105" spans="1:11" ht="8.25" customHeight="1" x14ac:dyDescent="0.2">
      <c r="A105" s="200"/>
      <c r="B105" s="228"/>
      <c r="C105" s="429"/>
      <c r="D105" s="429"/>
      <c r="E105" s="428"/>
      <c r="F105" s="428"/>
      <c r="G105" s="428"/>
      <c r="H105" s="428"/>
      <c r="I105" s="428"/>
      <c r="J105" s="428"/>
    </row>
    <row r="106" spans="1:11" ht="8.25" customHeight="1" x14ac:dyDescent="0.2">
      <c r="A106" s="200"/>
      <c r="B106" s="228"/>
      <c r="C106" s="429"/>
      <c r="D106" s="429"/>
      <c r="E106" s="428"/>
      <c r="F106" s="428"/>
      <c r="G106" s="428"/>
      <c r="H106" s="428"/>
      <c r="I106" s="428"/>
      <c r="J106" s="428"/>
    </row>
    <row r="107" spans="1:11" ht="8.25" customHeight="1" x14ac:dyDescent="0.2">
      <c r="A107" s="342"/>
      <c r="B107" s="342"/>
      <c r="C107" s="429"/>
      <c r="D107" s="429"/>
      <c r="E107" s="428"/>
      <c r="F107" s="428"/>
      <c r="G107" s="428"/>
      <c r="H107" s="428"/>
      <c r="I107" s="428"/>
      <c r="J107" s="428"/>
    </row>
    <row r="108" spans="1:11" s="343" customFormat="1" ht="5.0999999999999996" customHeight="1" x14ac:dyDescent="0.2">
      <c r="K108" s="344"/>
    </row>
    <row r="109" spans="1:11" ht="5.0999999999999996" customHeight="1" x14ac:dyDescent="0.2">
      <c r="B109" s="209"/>
      <c r="C109" s="209"/>
      <c r="D109" s="209"/>
      <c r="E109" s="209"/>
      <c r="F109" s="209"/>
      <c r="G109" s="209"/>
      <c r="H109" s="210"/>
      <c r="I109" s="211"/>
      <c r="J109" s="212"/>
    </row>
    <row r="110" spans="1:11" ht="12.95" customHeight="1" x14ac:dyDescent="0.2">
      <c r="A110" s="240">
        <v>13</v>
      </c>
      <c r="B110" s="199" t="s">
        <v>63</v>
      </c>
      <c r="C110" s="199"/>
      <c r="D110" s="204"/>
      <c r="E110" s="296" t="s">
        <v>618</v>
      </c>
      <c r="F110" s="423" t="s">
        <v>617</v>
      </c>
      <c r="G110" s="423"/>
      <c r="H110" s="423"/>
      <c r="I110" s="423"/>
      <c r="J110" s="423"/>
    </row>
    <row r="111" spans="1:11" ht="12.95" customHeight="1" x14ac:dyDescent="0.2">
      <c r="A111" s="200"/>
      <c r="B111" s="200"/>
      <c r="C111" s="200"/>
      <c r="D111" s="200"/>
      <c r="E111" s="247" t="s">
        <v>104</v>
      </c>
      <c r="F111" s="297" t="s">
        <v>619</v>
      </c>
      <c r="G111" s="298"/>
      <c r="H111" s="299"/>
      <c r="I111" s="300"/>
      <c r="J111" s="297"/>
    </row>
    <row r="112" spans="1:11" ht="12.95" hidden="1" customHeight="1" x14ac:dyDescent="0.2">
      <c r="A112" s="200"/>
      <c r="B112" s="200"/>
      <c r="C112" s="200"/>
      <c r="D112" s="200"/>
      <c r="E112" s="427" t="s">
        <v>437</v>
      </c>
      <c r="F112" s="495" t="s">
        <v>600</v>
      </c>
      <c r="G112" s="495"/>
      <c r="H112" s="495"/>
      <c r="I112" s="495"/>
      <c r="J112" s="495"/>
    </row>
    <row r="113" spans="1:11" ht="12.95" hidden="1" customHeight="1" x14ac:dyDescent="0.2">
      <c r="A113" s="200"/>
      <c r="B113" s="200"/>
      <c r="C113" s="200"/>
      <c r="D113" s="200"/>
      <c r="E113" s="427"/>
      <c r="F113" s="495"/>
      <c r="G113" s="495"/>
      <c r="H113" s="495"/>
      <c r="I113" s="495"/>
      <c r="J113" s="495"/>
    </row>
    <row r="114" spans="1:11" ht="14.25" hidden="1" x14ac:dyDescent="0.2">
      <c r="A114" s="200"/>
      <c r="B114" s="200"/>
      <c r="C114" s="200"/>
      <c r="D114" s="200"/>
      <c r="E114" s="247"/>
      <c r="F114" s="245" t="s">
        <v>194</v>
      </c>
      <c r="G114" s="301"/>
      <c r="H114" s="301"/>
      <c r="I114" s="301"/>
      <c r="J114" s="301"/>
    </row>
    <row r="115" spans="1:11" ht="14.25" hidden="1" x14ac:dyDescent="0.2">
      <c r="A115" s="200"/>
      <c r="B115" s="200"/>
      <c r="C115" s="200"/>
      <c r="D115" s="200"/>
      <c r="E115" s="245"/>
      <c r="F115" s="302" t="s">
        <v>547</v>
      </c>
      <c r="G115" s="303"/>
      <c r="H115" s="303"/>
      <c r="I115" s="303"/>
      <c r="J115" s="303"/>
    </row>
    <row r="116" spans="1:11" ht="14.25" hidden="1" x14ac:dyDescent="0.2">
      <c r="A116" s="201"/>
      <c r="B116" s="201"/>
      <c r="C116" s="201"/>
      <c r="D116" s="201"/>
      <c r="E116" s="304"/>
      <c r="F116" s="305" t="s">
        <v>314</v>
      </c>
      <c r="G116" s="306"/>
      <c r="H116" s="306"/>
      <c r="I116" s="306"/>
      <c r="J116" s="306"/>
    </row>
    <row r="117" spans="1:11" ht="6.75" customHeight="1" x14ac:dyDescent="0.2">
      <c r="A117" s="237"/>
      <c r="B117" s="237"/>
      <c r="C117" s="237"/>
      <c r="D117" s="237"/>
      <c r="E117" s="237"/>
      <c r="F117" s="237"/>
      <c r="G117" s="237"/>
      <c r="H117" s="237"/>
      <c r="I117" s="237"/>
      <c r="J117" s="237"/>
    </row>
    <row r="118" spans="1:11" ht="14.25" x14ac:dyDescent="0.2">
      <c r="A118" s="240">
        <v>14</v>
      </c>
      <c r="B118" s="199" t="s">
        <v>65</v>
      </c>
      <c r="C118" s="199"/>
      <c r="D118" s="204"/>
      <c r="E118" s="283" t="s">
        <v>66</v>
      </c>
      <c r="F118" s="283"/>
      <c r="G118" s="307">
        <v>44158</v>
      </c>
      <c r="H118" s="283"/>
      <c r="I118" s="283"/>
      <c r="J118" s="283"/>
    </row>
    <row r="119" spans="1:11" ht="5.0999999999999996" customHeight="1" x14ac:dyDescent="0.2">
      <c r="A119" s="200"/>
      <c r="B119" s="200"/>
      <c r="C119" s="242"/>
      <c r="D119" s="242"/>
      <c r="E119" s="245"/>
      <c r="F119" s="245"/>
      <c r="G119" s="308"/>
      <c r="H119" s="309"/>
      <c r="I119" s="245"/>
      <c r="J119" s="245"/>
    </row>
    <row r="120" spans="1:11" ht="9.9499999999999993" customHeight="1" x14ac:dyDescent="0.2">
      <c r="A120" s="200"/>
      <c r="B120" s="292"/>
      <c r="C120" s="422" t="s">
        <v>209</v>
      </c>
      <c r="D120" s="422"/>
      <c r="E120" s="421" t="s">
        <v>654</v>
      </c>
      <c r="F120" s="421"/>
      <c r="G120" s="421"/>
      <c r="H120" s="421"/>
      <c r="I120" s="421"/>
      <c r="J120" s="421"/>
      <c r="K120" s="213"/>
    </row>
    <row r="121" spans="1:11" ht="9.9499999999999993" customHeight="1" x14ac:dyDescent="0.2">
      <c r="A121" s="200"/>
      <c r="B121" s="310"/>
      <c r="C121" s="422"/>
      <c r="D121" s="422"/>
      <c r="E121" s="421"/>
      <c r="F121" s="421"/>
      <c r="G121" s="421"/>
      <c r="H121" s="421"/>
      <c r="I121" s="421"/>
      <c r="J121" s="421"/>
      <c r="K121" s="214"/>
    </row>
    <row r="122" spans="1:11" ht="9.9499999999999993" customHeight="1" x14ac:dyDescent="0.2">
      <c r="A122" s="200"/>
      <c r="B122" s="310"/>
      <c r="C122" s="422"/>
      <c r="D122" s="422"/>
      <c r="E122" s="421"/>
      <c r="F122" s="421"/>
      <c r="G122" s="421"/>
      <c r="H122" s="421"/>
      <c r="I122" s="421"/>
      <c r="J122" s="421"/>
      <c r="K122" s="214"/>
    </row>
    <row r="123" spans="1:11" ht="9.9499999999999993" customHeight="1" x14ac:dyDescent="0.2">
      <c r="A123" s="200"/>
      <c r="B123" s="310"/>
      <c r="C123" s="422"/>
      <c r="D123" s="422"/>
      <c r="E123" s="421"/>
      <c r="F123" s="421"/>
      <c r="G123" s="421"/>
      <c r="H123" s="421"/>
      <c r="I123" s="421"/>
      <c r="J123" s="421"/>
      <c r="K123" s="214"/>
    </row>
    <row r="124" spans="1:11" ht="18" customHeight="1" x14ac:dyDescent="0.2">
      <c r="A124" s="200"/>
      <c r="B124" s="310"/>
      <c r="C124" s="422"/>
      <c r="D124" s="422"/>
      <c r="E124" s="421"/>
      <c r="F124" s="421"/>
      <c r="G124" s="421"/>
      <c r="H124" s="421"/>
      <c r="I124" s="421"/>
      <c r="J124" s="421"/>
      <c r="K124" s="214"/>
    </row>
    <row r="125" spans="1:11" ht="5.0999999999999996" customHeight="1" x14ac:dyDescent="0.2">
      <c r="A125" s="201"/>
      <c r="B125" s="201"/>
      <c r="C125" s="201"/>
      <c r="D125" s="201"/>
      <c r="E125" s="215"/>
      <c r="F125" s="215"/>
      <c r="G125" s="216"/>
      <c r="H125" s="217"/>
      <c r="I125" s="215"/>
      <c r="J125" s="215"/>
    </row>
    <row r="126" spans="1:11" ht="6" customHeight="1" x14ac:dyDescent="0.2">
      <c r="G126" s="218"/>
      <c r="H126" s="219"/>
    </row>
    <row r="127" spans="1:11" ht="14.25" x14ac:dyDescent="0.2">
      <c r="A127" s="240">
        <v>15</v>
      </c>
      <c r="B127" s="199" t="s">
        <v>67</v>
      </c>
      <c r="C127" s="199"/>
      <c r="D127" s="246" t="s">
        <v>96</v>
      </c>
      <c r="E127" s="502">
        <v>44163</v>
      </c>
      <c r="F127" s="502"/>
      <c r="G127" s="311" t="s">
        <v>64</v>
      </c>
      <c r="H127" s="312">
        <v>0.54166666666666696</v>
      </c>
      <c r="I127" s="313" t="s">
        <v>104</v>
      </c>
      <c r="J127" s="312">
        <v>0.83333333333333404</v>
      </c>
    </row>
    <row r="128" spans="1:11" ht="14.25" x14ac:dyDescent="0.2">
      <c r="A128" s="206"/>
      <c r="B128" s="206"/>
      <c r="C128" s="206"/>
      <c r="D128" s="243" t="s">
        <v>76</v>
      </c>
      <c r="E128" s="424">
        <v>44164</v>
      </c>
      <c r="F128" s="424"/>
      <c r="G128" s="314" t="s">
        <v>64</v>
      </c>
      <c r="H128" s="315">
        <v>0.33333333333333298</v>
      </c>
      <c r="I128" s="316" t="s">
        <v>104</v>
      </c>
      <c r="J128" s="315">
        <v>0.875000000000001</v>
      </c>
    </row>
    <row r="129" spans="1:20" ht="14.25" x14ac:dyDescent="0.2">
      <c r="A129" s="201"/>
      <c r="B129" s="201"/>
      <c r="C129" s="201"/>
      <c r="D129" s="201"/>
      <c r="E129" s="317" t="s">
        <v>140</v>
      </c>
      <c r="F129" s="425" t="s">
        <v>631</v>
      </c>
      <c r="G129" s="425"/>
      <c r="H129" s="425"/>
      <c r="I129" s="425"/>
      <c r="J129" s="425"/>
    </row>
    <row r="130" spans="1:20" ht="5.0999999999999996" customHeight="1" x14ac:dyDescent="0.2">
      <c r="G130" s="218"/>
      <c r="H130" s="219"/>
    </row>
    <row r="131" spans="1:20" ht="12.95" customHeight="1" x14ac:dyDescent="0.2">
      <c r="A131" s="240">
        <v>16</v>
      </c>
      <c r="B131" s="199" t="s">
        <v>68</v>
      </c>
      <c r="C131" s="199"/>
      <c r="D131" s="204"/>
      <c r="E131" s="318" t="s">
        <v>655</v>
      </c>
      <c r="F131" s="283"/>
      <c r="G131" s="319">
        <v>44145</v>
      </c>
      <c r="H131" s="296"/>
      <c r="I131" s="283"/>
      <c r="J131" s="283"/>
    </row>
    <row r="132" spans="1:20" ht="12.95" hidden="1" customHeight="1" x14ac:dyDescent="0.2">
      <c r="A132" s="200"/>
      <c r="B132" s="200"/>
      <c r="C132" s="200"/>
      <c r="D132" s="200"/>
      <c r="E132" s="256" t="s">
        <v>69</v>
      </c>
      <c r="F132" s="245"/>
      <c r="G132" s="320">
        <f>'PLEASE FILL IN HERE FIRST!!!'!B13</f>
        <v>0</v>
      </c>
      <c r="H132" s="245"/>
      <c r="I132" s="245"/>
      <c r="J132" s="245"/>
    </row>
    <row r="133" spans="1:20" ht="6.95" customHeight="1" x14ac:dyDescent="0.2">
      <c r="A133" s="200"/>
      <c r="B133" s="200"/>
      <c r="C133" s="200"/>
      <c r="D133" s="200"/>
      <c r="E133" s="321"/>
      <c r="F133" s="245"/>
      <c r="G133" s="322"/>
      <c r="H133" s="245"/>
      <c r="I133" s="245"/>
      <c r="J133" s="245"/>
    </row>
    <row r="134" spans="1:20" ht="12.95" customHeight="1" x14ac:dyDescent="0.2">
      <c r="A134" s="493"/>
      <c r="B134" s="493"/>
      <c r="C134" s="493"/>
      <c r="D134" s="493"/>
      <c r="E134" s="321" t="s">
        <v>302</v>
      </c>
      <c r="F134" s="245"/>
      <c r="G134" s="320">
        <v>44160</v>
      </c>
      <c r="H134" s="494" t="s">
        <v>303</v>
      </c>
      <c r="I134" s="494"/>
      <c r="J134" s="494"/>
    </row>
    <row r="135" spans="1:20" ht="12.95" customHeight="1" x14ac:dyDescent="0.2">
      <c r="A135" s="200"/>
      <c r="B135" s="200"/>
      <c r="C135" s="200"/>
      <c r="D135" s="200"/>
      <c r="E135" s="256" t="s">
        <v>48</v>
      </c>
      <c r="F135" s="245"/>
      <c r="G135" s="323">
        <v>44145</v>
      </c>
      <c r="H135" s="245"/>
      <c r="I135" s="245"/>
      <c r="J135" s="245"/>
    </row>
    <row r="136" spans="1:20" ht="12.95" customHeight="1" x14ac:dyDescent="0.2">
      <c r="A136" s="201"/>
      <c r="B136" s="201"/>
      <c r="C136" s="201"/>
      <c r="D136" s="201"/>
      <c r="E136" s="324" t="s">
        <v>308</v>
      </c>
      <c r="F136" s="287"/>
      <c r="G136" s="325">
        <v>44158</v>
      </c>
      <c r="H136" s="287"/>
      <c r="I136" s="287"/>
      <c r="J136" s="287"/>
    </row>
    <row r="137" spans="1:20" ht="5.0999999999999996" customHeight="1" x14ac:dyDescent="0.2"/>
    <row r="138" spans="1:20" ht="14.25" x14ac:dyDescent="0.2">
      <c r="A138" s="240">
        <v>17</v>
      </c>
      <c r="B138" s="199" t="s">
        <v>70</v>
      </c>
      <c r="C138" s="199"/>
      <c r="D138" s="204"/>
      <c r="E138" s="283" t="s">
        <v>71</v>
      </c>
      <c r="F138" s="283"/>
      <c r="G138" s="420">
        <v>44162</v>
      </c>
      <c r="H138" s="420"/>
      <c r="I138" s="283" t="s">
        <v>646</v>
      </c>
      <c r="J138" s="283"/>
    </row>
    <row r="139" spans="1:20" ht="14.25" x14ac:dyDescent="0.2">
      <c r="A139" s="326"/>
      <c r="B139" s="327"/>
      <c r="C139" s="328"/>
      <c r="D139" s="329"/>
      <c r="E139" s="245" t="s">
        <v>542</v>
      </c>
      <c r="F139" s="255"/>
      <c r="G139" s="245"/>
      <c r="H139" s="245"/>
      <c r="I139" s="245"/>
      <c r="J139" s="245"/>
    </row>
    <row r="140" spans="1:20" ht="14.25" x14ac:dyDescent="0.2">
      <c r="A140" s="326"/>
      <c r="B140" s="327"/>
      <c r="C140" s="328"/>
      <c r="D140" s="329"/>
      <c r="E140" s="245"/>
      <c r="F140" s="255"/>
      <c r="G140" s="245"/>
      <c r="H140" s="245"/>
      <c r="I140" s="245"/>
      <c r="J140" s="245"/>
    </row>
    <row r="141" spans="1:20" ht="17.100000000000001" customHeight="1" x14ac:dyDescent="0.2">
      <c r="A141" s="326"/>
      <c r="B141" s="419" t="s">
        <v>548</v>
      </c>
      <c r="C141" s="419"/>
      <c r="D141" s="419"/>
      <c r="E141" s="255" t="s">
        <v>656</v>
      </c>
      <c r="F141" s="255"/>
      <c r="G141" s="330"/>
      <c r="H141" s="291" t="str">
        <f>'PLEASE FILL IN HERE FIRST!!!'!B47&amp;"  "&amp;'PLEASE FILL IN HERE FIRST!!!'!B43</f>
        <v>140  Euro €</v>
      </c>
      <c r="J141" s="255" t="s">
        <v>262</v>
      </c>
    </row>
    <row r="142" spans="1:20" ht="15" customHeight="1" x14ac:dyDescent="0.2">
      <c r="A142" s="326"/>
      <c r="B142" s="419" t="s">
        <v>549</v>
      </c>
      <c r="C142" s="419"/>
      <c r="D142" s="419"/>
      <c r="E142" s="430" t="s">
        <v>657</v>
      </c>
      <c r="F142" s="430"/>
      <c r="G142" s="430"/>
      <c r="H142" s="430"/>
      <c r="I142" s="430"/>
      <c r="J142" s="430"/>
    </row>
    <row r="143" spans="1:20" ht="30.95" customHeight="1" x14ac:dyDescent="0.2">
      <c r="A143" s="326"/>
      <c r="B143" s="331"/>
      <c r="C143" s="331"/>
      <c r="D143" s="331"/>
      <c r="E143" s="430" t="s">
        <v>651</v>
      </c>
      <c r="F143" s="430"/>
      <c r="G143" s="430"/>
      <c r="H143" s="430"/>
      <c r="I143" s="430"/>
      <c r="J143" s="430"/>
      <c r="O143" s="500"/>
      <c r="P143" s="500"/>
      <c r="Q143" s="500"/>
      <c r="R143" s="500"/>
      <c r="S143" s="500"/>
      <c r="T143" s="500"/>
    </row>
    <row r="144" spans="1:20" ht="63" hidden="1" customHeight="1" x14ac:dyDescent="0.2">
      <c r="A144" s="326"/>
      <c r="B144" s="331"/>
      <c r="C144" s="331"/>
      <c r="D144" s="331"/>
      <c r="E144" s="473" t="s">
        <v>647</v>
      </c>
      <c r="F144" s="473"/>
      <c r="G144" s="473"/>
      <c r="H144" s="473"/>
      <c r="I144" s="473"/>
      <c r="J144" s="473"/>
      <c r="O144" s="500"/>
      <c r="P144" s="500"/>
      <c r="Q144" s="500"/>
      <c r="R144" s="500"/>
      <c r="S144" s="500"/>
      <c r="T144" s="500"/>
    </row>
    <row r="145" spans="1:10" ht="17.25" hidden="1" customHeight="1" x14ac:dyDescent="0.2">
      <c r="A145" s="326"/>
      <c r="B145" s="331"/>
      <c r="C145" s="331"/>
      <c r="D145" s="331"/>
      <c r="E145" s="501" t="s">
        <v>401</v>
      </c>
      <c r="F145" s="501"/>
      <c r="G145" s="501"/>
      <c r="H145" s="501"/>
      <c r="I145" s="501"/>
      <c r="J145" s="501"/>
    </row>
    <row r="146" spans="1:10" ht="8.1" hidden="1" customHeight="1" x14ac:dyDescent="0.2">
      <c r="A146" s="201"/>
      <c r="B146" s="332"/>
      <c r="C146" s="332"/>
      <c r="D146" s="332"/>
      <c r="E146" s="333"/>
      <c r="F146" s="334"/>
      <c r="G146" s="220"/>
      <c r="H146" s="220"/>
      <c r="I146" s="220"/>
      <c r="J146" s="220"/>
    </row>
    <row r="147" spans="1:10" ht="5.0999999999999996" customHeight="1" x14ac:dyDescent="0.2"/>
    <row r="148" spans="1:10" ht="15" x14ac:dyDescent="0.2">
      <c r="A148" s="240">
        <v>18</v>
      </c>
      <c r="B148" s="199" t="s">
        <v>72</v>
      </c>
      <c r="C148" s="199"/>
      <c r="D148" s="204"/>
      <c r="E148" s="496" t="s">
        <v>73</v>
      </c>
      <c r="F148" s="496"/>
      <c r="G148" s="335"/>
      <c r="H148" s="335"/>
      <c r="I148" s="283"/>
      <c r="J148" s="283"/>
    </row>
    <row r="149" spans="1:10" ht="6" hidden="1" customHeight="1" x14ac:dyDescent="0.2">
      <c r="A149" s="336"/>
      <c r="B149" s="206"/>
      <c r="C149" s="206"/>
      <c r="D149" s="200"/>
      <c r="E149" s="337"/>
      <c r="F149" s="337"/>
      <c r="G149" s="256"/>
      <c r="H149" s="256"/>
      <c r="I149" s="245"/>
      <c r="J149" s="245"/>
    </row>
    <row r="150" spans="1:10" ht="18" customHeight="1" x14ac:dyDescent="0.2">
      <c r="A150" s="200"/>
      <c r="B150" s="221"/>
      <c r="C150" s="221"/>
      <c r="D150" s="221"/>
      <c r="E150" s="503" t="s">
        <v>628</v>
      </c>
      <c r="F150" s="503"/>
      <c r="G150" s="503"/>
      <c r="H150" s="503"/>
      <c r="I150" s="338">
        <v>14</v>
      </c>
      <c r="J150" s="303" t="s">
        <v>60</v>
      </c>
    </row>
    <row r="151" spans="1:10" ht="4.5" customHeight="1" x14ac:dyDescent="0.2">
      <c r="A151" s="205"/>
      <c r="B151" s="201"/>
      <c r="C151" s="201"/>
      <c r="D151" s="222"/>
      <c r="E151" s="498"/>
      <c r="F151" s="498"/>
      <c r="G151" s="324"/>
      <c r="H151" s="324"/>
      <c r="I151" s="324"/>
      <c r="J151" s="324"/>
    </row>
    <row r="152" spans="1:10" ht="5.0999999999999996" customHeight="1" x14ac:dyDescent="0.2"/>
    <row r="153" spans="1:10" ht="15" customHeight="1" x14ac:dyDescent="0.2">
      <c r="A153" s="240">
        <v>19</v>
      </c>
      <c r="B153" s="199" t="s">
        <v>74</v>
      </c>
      <c r="C153" s="199"/>
      <c r="D153" s="204"/>
      <c r="E153" s="497" t="s">
        <v>601</v>
      </c>
      <c r="F153" s="497"/>
      <c r="G153" s="497"/>
      <c r="H153" s="497"/>
      <c r="I153" s="497"/>
      <c r="J153" s="497"/>
    </row>
    <row r="154" spans="1:10" ht="15" customHeight="1" x14ac:dyDescent="0.2">
      <c r="A154" s="200"/>
      <c r="B154" s="465" t="s">
        <v>77</v>
      </c>
      <c r="C154" s="465"/>
      <c r="D154" s="242">
        <v>1</v>
      </c>
      <c r="E154" s="472" t="s">
        <v>632</v>
      </c>
      <c r="F154" s="472"/>
      <c r="G154" s="472"/>
      <c r="H154" s="472"/>
      <c r="I154" s="472"/>
      <c r="J154" s="472"/>
    </row>
    <row r="155" spans="1:10" ht="15" customHeight="1" x14ac:dyDescent="0.2">
      <c r="A155" s="200"/>
      <c r="B155" s="465" t="s">
        <v>78</v>
      </c>
      <c r="C155" s="465"/>
      <c r="D155" s="242">
        <v>2</v>
      </c>
      <c r="E155" s="472" t="s">
        <v>633</v>
      </c>
      <c r="F155" s="472"/>
      <c r="G155" s="472"/>
      <c r="H155" s="472"/>
      <c r="I155" s="472"/>
      <c r="J155" s="472"/>
    </row>
    <row r="156" spans="1:10" ht="15" customHeight="1" x14ac:dyDescent="0.2">
      <c r="A156" s="200"/>
      <c r="B156" s="465" t="s">
        <v>79</v>
      </c>
      <c r="C156" s="465"/>
      <c r="D156" s="242">
        <v>3</v>
      </c>
      <c r="E156" s="472" t="s">
        <v>634</v>
      </c>
      <c r="F156" s="472"/>
      <c r="G156" s="472"/>
      <c r="H156" s="472"/>
      <c r="I156" s="472"/>
      <c r="J156" s="472"/>
    </row>
    <row r="157" spans="1:10" ht="15" customHeight="1" x14ac:dyDescent="0.2">
      <c r="A157" s="200"/>
      <c r="B157" s="465" t="s">
        <v>79</v>
      </c>
      <c r="C157" s="465"/>
      <c r="D157" s="242">
        <v>4</v>
      </c>
      <c r="E157" s="472" t="s">
        <v>635</v>
      </c>
      <c r="F157" s="472"/>
      <c r="G157" s="472"/>
      <c r="H157" s="472"/>
      <c r="I157" s="472"/>
      <c r="J157" s="472"/>
    </row>
    <row r="158" spans="1:10" ht="15" customHeight="1" x14ac:dyDescent="0.2">
      <c r="A158" s="200"/>
      <c r="B158" s="465" t="s">
        <v>80</v>
      </c>
      <c r="C158" s="465"/>
      <c r="D158" s="242">
        <v>5</v>
      </c>
      <c r="E158" s="472" t="s">
        <v>636</v>
      </c>
      <c r="F158" s="472"/>
      <c r="G158" s="472"/>
      <c r="H158" s="472"/>
      <c r="I158" s="472"/>
      <c r="J158" s="472"/>
    </row>
    <row r="159" spans="1:10" ht="15" customHeight="1" x14ac:dyDescent="0.2">
      <c r="A159" s="200"/>
      <c r="B159" s="465" t="s">
        <v>81</v>
      </c>
      <c r="C159" s="465"/>
      <c r="D159" s="242">
        <v>6</v>
      </c>
      <c r="E159" s="472" t="s">
        <v>638</v>
      </c>
      <c r="F159" s="472"/>
      <c r="G159" s="472"/>
      <c r="H159" s="472"/>
      <c r="I159" s="472"/>
      <c r="J159" s="472"/>
    </row>
    <row r="160" spans="1:10" ht="15" customHeight="1" x14ac:dyDescent="0.2">
      <c r="A160" s="200"/>
      <c r="B160" s="465" t="s">
        <v>207</v>
      </c>
      <c r="C160" s="465"/>
      <c r="D160" s="242">
        <v>7</v>
      </c>
      <c r="E160" s="472" t="s">
        <v>637</v>
      </c>
      <c r="F160" s="472"/>
      <c r="G160" s="472"/>
      <c r="H160" s="472"/>
      <c r="I160" s="472"/>
      <c r="J160" s="472"/>
    </row>
    <row r="161" spans="1:10" ht="15" customHeight="1" x14ac:dyDescent="0.2">
      <c r="A161" s="200"/>
      <c r="B161" s="492" t="s">
        <v>208</v>
      </c>
      <c r="C161" s="223"/>
      <c r="D161" s="224"/>
      <c r="E161" s="505" t="s">
        <v>648</v>
      </c>
      <c r="F161" s="485"/>
      <c r="G161" s="485"/>
      <c r="H161" s="485"/>
      <c r="I161" s="485"/>
      <c r="J161" s="485"/>
    </row>
    <row r="162" spans="1:10" ht="18.75" customHeight="1" x14ac:dyDescent="0.2">
      <c r="A162" s="200"/>
      <c r="B162" s="492"/>
      <c r="C162" s="422" t="s">
        <v>209</v>
      </c>
      <c r="D162" s="422"/>
      <c r="E162" s="472"/>
      <c r="F162" s="472"/>
      <c r="G162" s="472"/>
      <c r="H162" s="472"/>
      <c r="I162" s="472"/>
      <c r="J162" s="472"/>
    </row>
    <row r="163" spans="1:10" ht="15" customHeight="1" x14ac:dyDescent="0.2">
      <c r="A163" s="200"/>
      <c r="B163" s="339"/>
      <c r="C163" s="422"/>
      <c r="D163" s="422"/>
      <c r="E163" s="472"/>
      <c r="F163" s="472"/>
      <c r="G163" s="472"/>
      <c r="H163" s="472"/>
      <c r="I163" s="472"/>
      <c r="J163" s="472"/>
    </row>
    <row r="164" spans="1:10" ht="15" customHeight="1" x14ac:dyDescent="0.2">
      <c r="A164" s="200"/>
      <c r="B164" s="470"/>
      <c r="C164" s="470"/>
      <c r="D164" s="470"/>
      <c r="E164" s="468" t="s">
        <v>301</v>
      </c>
      <c r="F164" s="468"/>
      <c r="G164" s="468"/>
      <c r="H164" s="468"/>
      <c r="I164" s="468"/>
      <c r="J164" s="468"/>
    </row>
    <row r="165" spans="1:10" ht="18" customHeight="1" x14ac:dyDescent="0.2">
      <c r="A165" s="201"/>
      <c r="B165" s="471"/>
      <c r="C165" s="471"/>
      <c r="D165" s="471"/>
      <c r="E165" s="469"/>
      <c r="F165" s="469"/>
      <c r="G165" s="469"/>
      <c r="H165" s="469"/>
      <c r="I165" s="469"/>
      <c r="J165" s="469"/>
    </row>
    <row r="166" spans="1:10" ht="5.0999999999999996" customHeight="1" x14ac:dyDescent="0.2"/>
    <row r="167" spans="1:10" ht="15.75" customHeight="1" x14ac:dyDescent="0.2">
      <c r="A167" s="240">
        <v>20</v>
      </c>
      <c r="B167" s="199" t="s">
        <v>75</v>
      </c>
      <c r="C167" s="199"/>
      <c r="D167" s="204"/>
      <c r="E167" s="466" t="s">
        <v>550</v>
      </c>
      <c r="F167" s="466"/>
      <c r="G167" s="466"/>
      <c r="H167" s="466"/>
      <c r="I167" s="466"/>
      <c r="J167" s="466"/>
    </row>
    <row r="168" spans="1:10" ht="12.95" customHeight="1" x14ac:dyDescent="0.2">
      <c r="A168" s="200"/>
      <c r="B168" s="200"/>
      <c r="C168" s="200"/>
      <c r="D168" s="200"/>
      <c r="E168" s="461"/>
      <c r="F168" s="461"/>
      <c r="G168" s="461"/>
      <c r="H168" s="461"/>
      <c r="I168" s="461"/>
      <c r="J168" s="461"/>
    </row>
    <row r="169" spans="1:10" ht="16.5" customHeight="1" x14ac:dyDescent="0.2">
      <c r="A169" s="201"/>
      <c r="B169" s="201"/>
      <c r="C169" s="201"/>
      <c r="D169" s="201"/>
      <c r="E169" s="467"/>
      <c r="F169" s="467"/>
      <c r="G169" s="467"/>
      <c r="H169" s="467"/>
      <c r="I169" s="467"/>
      <c r="J169" s="467"/>
    </row>
    <row r="170" spans="1:10" ht="5.0999999999999996" customHeight="1" x14ac:dyDescent="0.2"/>
    <row r="171" spans="1:10" ht="18" customHeight="1" x14ac:dyDescent="0.2">
      <c r="A171" s="240">
        <v>21</v>
      </c>
      <c r="B171" s="199" t="s">
        <v>152</v>
      </c>
      <c r="C171" s="199"/>
      <c r="D171" s="204"/>
      <c r="E171" s="466" t="s">
        <v>666</v>
      </c>
      <c r="F171" s="466"/>
      <c r="G171" s="466"/>
      <c r="H171" s="466"/>
      <c r="I171" s="466"/>
      <c r="J171" s="466"/>
    </row>
    <row r="172" spans="1:10" ht="21.75" customHeight="1" x14ac:dyDescent="0.2">
      <c r="A172" s="200"/>
      <c r="B172" s="200"/>
      <c r="C172" s="200"/>
      <c r="D172" s="200"/>
      <c r="E172" s="461"/>
      <c r="F172" s="461"/>
      <c r="G172" s="461"/>
      <c r="H172" s="461"/>
      <c r="I172" s="461"/>
      <c r="J172" s="461"/>
    </row>
    <row r="173" spans="1:10" ht="15" customHeight="1" x14ac:dyDescent="0.2">
      <c r="A173" s="200"/>
      <c r="B173" s="200"/>
      <c r="C173" s="200"/>
      <c r="D173" s="200"/>
      <c r="E173" s="461"/>
      <c r="F173" s="461"/>
      <c r="G173" s="461"/>
      <c r="H173" s="461"/>
      <c r="I173" s="461"/>
      <c r="J173" s="461"/>
    </row>
    <row r="174" spans="1:10" ht="15" customHeight="1" x14ac:dyDescent="0.2">
      <c r="A174" s="200"/>
      <c r="B174" s="200"/>
      <c r="C174" s="200"/>
      <c r="D174" s="200"/>
      <c r="E174" s="461"/>
      <c r="F174" s="461"/>
      <c r="G174" s="461"/>
      <c r="H174" s="461"/>
      <c r="I174" s="461"/>
      <c r="J174" s="461"/>
    </row>
    <row r="175" spans="1:10" ht="15" customHeight="1" x14ac:dyDescent="0.2">
      <c r="A175" s="200"/>
      <c r="B175" s="200"/>
      <c r="C175" s="200"/>
      <c r="D175" s="200"/>
      <c r="E175" s="461"/>
      <c r="F175" s="461"/>
      <c r="G175" s="461"/>
      <c r="H175" s="461"/>
      <c r="I175" s="461"/>
      <c r="J175" s="461"/>
    </row>
    <row r="176" spans="1:10" ht="12" customHeight="1" x14ac:dyDescent="0.2">
      <c r="A176" s="200"/>
      <c r="B176" s="200"/>
      <c r="C176" s="200"/>
      <c r="D176" s="200"/>
      <c r="E176" s="461"/>
      <c r="F176" s="461"/>
      <c r="G176" s="461"/>
      <c r="H176" s="461"/>
      <c r="I176" s="461"/>
      <c r="J176" s="461"/>
    </row>
    <row r="177" spans="1:10" ht="32.25" customHeight="1" x14ac:dyDescent="0.2">
      <c r="A177" s="200"/>
      <c r="B177" s="200"/>
      <c r="C177" s="200"/>
      <c r="D177" s="200"/>
      <c r="E177" s="461"/>
      <c r="F177" s="461"/>
      <c r="G177" s="461"/>
      <c r="H177" s="461"/>
      <c r="I177" s="461"/>
      <c r="J177" s="461"/>
    </row>
    <row r="178" spans="1:10" ht="19.5" customHeight="1" x14ac:dyDescent="0.2">
      <c r="A178" s="200"/>
      <c r="B178" s="200"/>
      <c r="C178" s="200"/>
      <c r="D178" s="200"/>
      <c r="E178" s="461" t="s">
        <v>430</v>
      </c>
      <c r="F178" s="461"/>
      <c r="G178" s="461"/>
      <c r="H178" s="461"/>
      <c r="I178" s="461"/>
      <c r="J178" s="461"/>
    </row>
    <row r="179" spans="1:10" ht="15" customHeight="1" x14ac:dyDescent="0.2">
      <c r="A179" s="200"/>
      <c r="B179" s="200"/>
      <c r="C179" s="200"/>
      <c r="D179" s="200"/>
      <c r="E179" s="461"/>
      <c r="F179" s="461"/>
      <c r="G179" s="461"/>
      <c r="H179" s="461"/>
      <c r="I179" s="461"/>
      <c r="J179" s="461"/>
    </row>
    <row r="180" spans="1:10" ht="24.75" customHeight="1" x14ac:dyDescent="0.2">
      <c r="A180" s="200"/>
      <c r="B180" s="200"/>
      <c r="C180" s="200"/>
      <c r="D180" s="200"/>
      <c r="E180" s="461" t="s">
        <v>432</v>
      </c>
      <c r="F180" s="461"/>
      <c r="G180" s="463" t="s">
        <v>431</v>
      </c>
      <c r="H180" s="461"/>
      <c r="I180" s="461" t="s">
        <v>433</v>
      </c>
      <c r="J180" s="461"/>
    </row>
    <row r="181" spans="1:10" ht="19.5" customHeight="1" x14ac:dyDescent="0.2">
      <c r="A181" s="225"/>
      <c r="B181" s="225"/>
      <c r="C181" s="225"/>
      <c r="D181" s="225"/>
      <c r="E181" s="464" t="s">
        <v>434</v>
      </c>
      <c r="F181" s="464"/>
      <c r="G181" s="464"/>
      <c r="H181" s="464"/>
      <c r="I181" s="464"/>
      <c r="J181" s="464"/>
    </row>
    <row r="182" spans="1:10" ht="5.0999999999999996" customHeight="1" x14ac:dyDescent="0.2">
      <c r="E182" s="226"/>
      <c r="F182" s="226"/>
      <c r="G182" s="226"/>
      <c r="H182" s="226"/>
      <c r="I182" s="226"/>
      <c r="J182" s="226"/>
    </row>
    <row r="183" spans="1:10" ht="12.95" customHeight="1" x14ac:dyDescent="0.2">
      <c r="A183" s="240">
        <v>22</v>
      </c>
      <c r="B183" s="199" t="s">
        <v>159</v>
      </c>
      <c r="C183" s="204"/>
      <c r="D183" s="204"/>
      <c r="E183" s="466" t="s">
        <v>667</v>
      </c>
      <c r="F183" s="466"/>
      <c r="G183" s="466"/>
      <c r="H183" s="466"/>
      <c r="I183" s="466"/>
      <c r="J183" s="466"/>
    </row>
    <row r="184" spans="1:10" ht="12.95" customHeight="1" x14ac:dyDescent="0.2">
      <c r="A184" s="200"/>
      <c r="B184" s="200"/>
      <c r="C184" s="200"/>
      <c r="D184" s="200"/>
      <c r="E184" s="461"/>
      <c r="F184" s="461"/>
      <c r="G184" s="461"/>
      <c r="H184" s="461"/>
      <c r="I184" s="461"/>
      <c r="J184" s="461"/>
    </row>
    <row r="185" spans="1:10" ht="12.95" customHeight="1" x14ac:dyDescent="0.2">
      <c r="A185" s="200"/>
      <c r="B185" s="200"/>
      <c r="C185" s="200"/>
      <c r="D185" s="200"/>
      <c r="E185" s="461"/>
      <c r="F185" s="461"/>
      <c r="G185" s="461"/>
      <c r="H185" s="461"/>
      <c r="I185" s="461"/>
      <c r="J185" s="461"/>
    </row>
    <row r="186" spans="1:10" ht="59.25" customHeight="1" x14ac:dyDescent="0.2">
      <c r="A186" s="201"/>
      <c r="B186" s="201"/>
      <c r="C186" s="201"/>
      <c r="D186" s="201"/>
      <c r="E186" s="467"/>
      <c r="F186" s="467"/>
      <c r="G186" s="467"/>
      <c r="H186" s="467"/>
      <c r="I186" s="467"/>
      <c r="J186" s="467"/>
    </row>
    <row r="187" spans="1:10" ht="5.0999999999999996" customHeight="1" x14ac:dyDescent="0.2">
      <c r="E187" s="226"/>
      <c r="F187" s="226"/>
      <c r="G187" s="226"/>
      <c r="H187" s="226"/>
      <c r="I187" s="226"/>
      <c r="J187" s="226"/>
    </row>
    <row r="188" spans="1:10" ht="12.95" customHeight="1" x14ac:dyDescent="0.2">
      <c r="A188" s="240">
        <v>23</v>
      </c>
      <c r="B188" s="199" t="s">
        <v>295</v>
      </c>
      <c r="C188" s="204"/>
      <c r="D188" s="204"/>
      <c r="E188" s="466" t="s">
        <v>296</v>
      </c>
      <c r="F188" s="466"/>
      <c r="G188" s="466"/>
      <c r="H188" s="466"/>
      <c r="I188" s="466"/>
      <c r="J188" s="466"/>
    </row>
    <row r="189" spans="1:10" ht="19.5" customHeight="1" x14ac:dyDescent="0.2">
      <c r="A189" s="201"/>
      <c r="B189" s="201"/>
      <c r="C189" s="201"/>
      <c r="D189" s="201"/>
      <c r="E189" s="467"/>
      <c r="F189" s="467"/>
      <c r="G189" s="467"/>
      <c r="H189" s="467"/>
      <c r="I189" s="467"/>
      <c r="J189" s="467"/>
    </row>
    <row r="190" spans="1:10" ht="5.0999999999999996" customHeight="1" x14ac:dyDescent="0.2"/>
    <row r="191" spans="1:10" ht="15" customHeight="1" x14ac:dyDescent="0.2">
      <c r="A191" s="240">
        <v>24</v>
      </c>
      <c r="B191" s="199" t="s">
        <v>188</v>
      </c>
      <c r="C191" s="227"/>
      <c r="D191" s="227"/>
      <c r="E191" s="466" t="s">
        <v>658</v>
      </c>
      <c r="F191" s="466"/>
      <c r="G191" s="466"/>
      <c r="H191" s="466"/>
      <c r="I191" s="466"/>
      <c r="J191" s="340"/>
    </row>
    <row r="192" spans="1:10" ht="15" customHeight="1" x14ac:dyDescent="0.2">
      <c r="A192" s="200"/>
      <c r="B192" s="228"/>
      <c r="C192" s="228"/>
      <c r="D192" s="228"/>
      <c r="E192" s="461" t="s">
        <v>620</v>
      </c>
      <c r="F192" s="461"/>
      <c r="G192" s="461"/>
      <c r="H192" s="461"/>
      <c r="I192" s="461"/>
      <c r="J192" s="461"/>
    </row>
    <row r="193" spans="1:10" ht="15" customHeight="1" x14ac:dyDescent="0.2">
      <c r="A193" s="200"/>
      <c r="B193" s="228"/>
      <c r="C193" s="228"/>
      <c r="D193" s="228"/>
      <c r="E193" s="461" t="s">
        <v>621</v>
      </c>
      <c r="F193" s="461"/>
      <c r="G193" s="461"/>
      <c r="H193" s="461"/>
      <c r="I193" s="461"/>
      <c r="J193" s="461"/>
    </row>
    <row r="194" spans="1:10" ht="15" customHeight="1" x14ac:dyDescent="0.2">
      <c r="A194" s="228"/>
      <c r="B194" s="228"/>
      <c r="C194" s="228"/>
      <c r="D194" s="228"/>
      <c r="E194" s="461" t="s">
        <v>622</v>
      </c>
      <c r="F194" s="461"/>
      <c r="G194" s="461"/>
      <c r="H194" s="461"/>
      <c r="I194" s="461"/>
      <c r="J194" s="461"/>
    </row>
    <row r="195" spans="1:10" ht="12" customHeight="1" x14ac:dyDescent="0.2">
      <c r="A195" s="228"/>
      <c r="B195" s="228"/>
      <c r="C195" s="228"/>
      <c r="D195" s="228"/>
      <c r="E195" s="461" t="s">
        <v>623</v>
      </c>
      <c r="F195" s="461"/>
      <c r="G195" s="461"/>
      <c r="H195" s="461"/>
      <c r="I195" s="461"/>
      <c r="J195" s="461"/>
    </row>
    <row r="196" spans="1:10" ht="211.5" customHeight="1" x14ac:dyDescent="0.2">
      <c r="A196" s="228"/>
      <c r="B196" s="228"/>
      <c r="C196" s="228"/>
      <c r="D196" s="228"/>
      <c r="E196" s="461" t="s">
        <v>659</v>
      </c>
      <c r="F196" s="461"/>
      <c r="G196" s="461"/>
      <c r="H196" s="461"/>
      <c r="I196" s="461"/>
      <c r="J196" s="461"/>
    </row>
    <row r="197" spans="1:10" ht="15" hidden="1" customHeight="1" x14ac:dyDescent="0.2">
      <c r="A197" s="228"/>
      <c r="B197" s="228"/>
      <c r="C197" s="228"/>
      <c r="D197" s="228"/>
      <c r="E197" s="461" t="s">
        <v>649</v>
      </c>
      <c r="F197" s="461"/>
      <c r="G197" s="461"/>
      <c r="H197" s="461"/>
      <c r="I197" s="461"/>
      <c r="J197" s="461"/>
    </row>
    <row r="198" spans="1:10" ht="45.95" hidden="1" customHeight="1" x14ac:dyDescent="0.2">
      <c r="A198" s="228"/>
      <c r="B198" s="228"/>
      <c r="C198" s="228"/>
      <c r="D198" s="228"/>
      <c r="E198" s="461" t="s">
        <v>650</v>
      </c>
      <c r="F198" s="461"/>
      <c r="G198" s="461"/>
      <c r="H198" s="461"/>
      <c r="I198" s="461"/>
      <c r="J198" s="461"/>
    </row>
    <row r="199" spans="1:10" ht="29.1" hidden="1" customHeight="1" x14ac:dyDescent="0.2">
      <c r="A199" s="228"/>
      <c r="B199" s="228"/>
      <c r="C199" s="228"/>
      <c r="D199" s="228"/>
      <c r="E199" s="461" t="s">
        <v>551</v>
      </c>
      <c r="F199" s="461"/>
      <c r="G199" s="461"/>
      <c r="H199" s="461"/>
      <c r="I199" s="461"/>
      <c r="J199" s="461"/>
    </row>
    <row r="200" spans="1:10" ht="15" hidden="1" customHeight="1" x14ac:dyDescent="0.2">
      <c r="A200" s="228"/>
      <c r="B200" s="228"/>
      <c r="C200" s="228"/>
      <c r="D200" s="228"/>
      <c r="E200" s="462" t="s">
        <v>552</v>
      </c>
      <c r="F200" s="462"/>
      <c r="G200" s="462"/>
      <c r="H200" s="462"/>
      <c r="I200" s="462"/>
      <c r="J200" s="462"/>
    </row>
    <row r="201" spans="1:10" ht="3.95" hidden="1" customHeight="1" x14ac:dyDescent="0.2">
      <c r="A201" s="228"/>
      <c r="B201" s="228"/>
      <c r="C201" s="228"/>
      <c r="D201" s="228"/>
      <c r="E201" s="462"/>
      <c r="F201" s="462"/>
      <c r="G201" s="462"/>
      <c r="H201" s="462"/>
      <c r="I201" s="462"/>
      <c r="J201" s="462"/>
    </row>
    <row r="202" spans="1:10" ht="14.25" hidden="1" x14ac:dyDescent="0.2">
      <c r="A202" s="229"/>
      <c r="B202" s="229"/>
      <c r="C202" s="229"/>
      <c r="D202" s="229"/>
      <c r="E202" s="506" t="s">
        <v>553</v>
      </c>
      <c r="F202" s="506"/>
      <c r="G202" s="506"/>
      <c r="H202" s="506"/>
      <c r="I202" s="506"/>
      <c r="J202" s="506"/>
    </row>
    <row r="203" spans="1:10" ht="16.5" customHeight="1" x14ac:dyDescent="0.2">
      <c r="A203" s="504"/>
      <c r="B203" s="504"/>
      <c r="C203" s="504"/>
      <c r="D203" s="504"/>
      <c r="E203" s="504"/>
      <c r="F203" s="504"/>
      <c r="G203" s="504"/>
      <c r="H203" s="504"/>
      <c r="I203" s="504"/>
      <c r="J203" s="504"/>
    </row>
    <row r="204" spans="1:10" x14ac:dyDescent="0.2">
      <c r="A204" s="504"/>
      <c r="B204" s="504"/>
      <c r="C204" s="504"/>
      <c r="D204" s="504"/>
      <c r="E204" s="504"/>
      <c r="F204" s="504"/>
      <c r="G204" s="504"/>
      <c r="H204" s="504"/>
      <c r="I204" s="504"/>
      <c r="J204" s="504"/>
    </row>
    <row r="205" spans="1:10" x14ac:dyDescent="0.2">
      <c r="A205" s="504"/>
      <c r="B205" s="504"/>
      <c r="C205" s="504"/>
      <c r="D205" s="504"/>
      <c r="E205" s="504"/>
      <c r="F205" s="504"/>
      <c r="G205" s="504"/>
      <c r="H205" s="504"/>
      <c r="I205" s="504"/>
      <c r="J205" s="504"/>
    </row>
    <row r="206" spans="1:10" x14ac:dyDescent="0.2">
      <c r="A206" s="504"/>
      <c r="B206" s="504"/>
      <c r="C206" s="504"/>
      <c r="D206" s="504"/>
      <c r="E206" s="504"/>
      <c r="F206" s="504"/>
      <c r="G206" s="504"/>
      <c r="H206" s="504"/>
      <c r="I206" s="504"/>
      <c r="J206" s="504"/>
    </row>
    <row r="207" spans="1:10" x14ac:dyDescent="0.2">
      <c r="A207" s="504"/>
      <c r="B207" s="504"/>
      <c r="C207" s="504"/>
      <c r="D207" s="504"/>
      <c r="E207" s="504"/>
      <c r="F207" s="504"/>
      <c r="G207" s="504"/>
      <c r="H207" s="504"/>
      <c r="I207" s="504"/>
      <c r="J207" s="504"/>
    </row>
    <row r="209" spans="6:11" x14ac:dyDescent="0.2">
      <c r="F209" s="499"/>
      <c r="G209" s="499"/>
      <c r="H209" s="499"/>
      <c r="I209" s="499"/>
      <c r="J209" s="499"/>
      <c r="K209" s="499"/>
    </row>
    <row r="210" spans="6:11" x14ac:dyDescent="0.2">
      <c r="F210" s="499"/>
      <c r="G210" s="499"/>
      <c r="H210" s="499"/>
      <c r="I210" s="499"/>
      <c r="J210" s="499"/>
      <c r="K210" s="499"/>
    </row>
    <row r="211" spans="6:11" x14ac:dyDescent="0.2">
      <c r="F211" s="499"/>
      <c r="G211" s="499"/>
      <c r="H211" s="499"/>
      <c r="I211" s="499"/>
      <c r="J211" s="499"/>
      <c r="K211" s="499"/>
    </row>
    <row r="212" spans="6:11" x14ac:dyDescent="0.2">
      <c r="F212" s="499"/>
      <c r="G212" s="499"/>
      <c r="H212" s="499"/>
      <c r="I212" s="499"/>
      <c r="J212" s="499"/>
      <c r="K212" s="499"/>
    </row>
    <row r="213" spans="6:11" x14ac:dyDescent="0.2">
      <c r="F213" s="499"/>
      <c r="G213" s="499"/>
      <c r="H213" s="499"/>
      <c r="I213" s="499"/>
      <c r="J213" s="499"/>
      <c r="K213" s="499"/>
    </row>
  </sheetData>
  <sheetProtection selectLockedCells="1"/>
  <mergeCells count="151">
    <mergeCell ref="K209:K213"/>
    <mergeCell ref="O143:T143"/>
    <mergeCell ref="O144:T144"/>
    <mergeCell ref="E145:J145"/>
    <mergeCell ref="E127:F127"/>
    <mergeCell ref="E150:H150"/>
    <mergeCell ref="F209:F213"/>
    <mergeCell ref="G209:G213"/>
    <mergeCell ref="H209:H213"/>
    <mergeCell ref="I209:I213"/>
    <mergeCell ref="J209:J213"/>
    <mergeCell ref="E188:J189"/>
    <mergeCell ref="E156:J156"/>
    <mergeCell ref="E157:J157"/>
    <mergeCell ref="E158:J158"/>
    <mergeCell ref="E159:J159"/>
    <mergeCell ref="E160:J160"/>
    <mergeCell ref="A203:J207"/>
    <mergeCell ref="E161:J161"/>
    <mergeCell ref="E167:J169"/>
    <mergeCell ref="B160:C160"/>
    <mergeCell ref="E171:J177"/>
    <mergeCell ref="E202:J202"/>
    <mergeCell ref="E194:J194"/>
    <mergeCell ref="A2:J2"/>
    <mergeCell ref="A3:J3"/>
    <mergeCell ref="A6:J6"/>
    <mergeCell ref="E22:J22"/>
    <mergeCell ref="E21:J21"/>
    <mergeCell ref="E16:J16"/>
    <mergeCell ref="E17:J17"/>
    <mergeCell ref="B4:J4"/>
    <mergeCell ref="C162:D163"/>
    <mergeCell ref="E162:J163"/>
    <mergeCell ref="B161:B162"/>
    <mergeCell ref="A134:D134"/>
    <mergeCell ref="H134:J134"/>
    <mergeCell ref="A46:C47"/>
    <mergeCell ref="E87:J87"/>
    <mergeCell ref="F112:J113"/>
    <mergeCell ref="E148:F148"/>
    <mergeCell ref="E153:J153"/>
    <mergeCell ref="E151:F151"/>
    <mergeCell ref="E24:J24"/>
    <mergeCell ref="E8:J8"/>
    <mergeCell ref="E10:J10"/>
    <mergeCell ref="E9:J9"/>
    <mergeCell ref="E18:J18"/>
    <mergeCell ref="E144:J144"/>
    <mergeCell ref="E143:J143"/>
    <mergeCell ref="E26:J26"/>
    <mergeCell ref="E27:J27"/>
    <mergeCell ref="H49:J50"/>
    <mergeCell ref="F61:J61"/>
    <mergeCell ref="I71:J71"/>
    <mergeCell ref="I72:J72"/>
    <mergeCell ref="E74:J74"/>
    <mergeCell ref="F66:G66"/>
    <mergeCell ref="F69:G69"/>
    <mergeCell ref="E51:J51"/>
    <mergeCell ref="E99:J100"/>
    <mergeCell ref="E93:G93"/>
    <mergeCell ref="E29:J29"/>
    <mergeCell ref="E94:J94"/>
    <mergeCell ref="E96:K96"/>
    <mergeCell ref="E92:G92"/>
    <mergeCell ref="E88:J88"/>
    <mergeCell ref="E89:J89"/>
    <mergeCell ref="E64:J64"/>
    <mergeCell ref="E75:J75"/>
    <mergeCell ref="F67:G67"/>
    <mergeCell ref="E33:J33"/>
    <mergeCell ref="B154:C154"/>
    <mergeCell ref="B155:C155"/>
    <mergeCell ref="B156:C156"/>
    <mergeCell ref="B157:C157"/>
    <mergeCell ref="B158:C158"/>
    <mergeCell ref="B159:C159"/>
    <mergeCell ref="E191:I191"/>
    <mergeCell ref="E183:J186"/>
    <mergeCell ref="E196:J196"/>
    <mergeCell ref="E164:J165"/>
    <mergeCell ref="B164:D165"/>
    <mergeCell ref="E154:J154"/>
    <mergeCell ref="E155:J155"/>
    <mergeCell ref="E197:J197"/>
    <mergeCell ref="E200:J200"/>
    <mergeCell ref="E178:J179"/>
    <mergeCell ref="E180:F180"/>
    <mergeCell ref="G180:H180"/>
    <mergeCell ref="I180:J180"/>
    <mergeCell ref="E181:J181"/>
    <mergeCell ref="E201:J201"/>
    <mergeCell ref="E198:J198"/>
    <mergeCell ref="E199:J199"/>
    <mergeCell ref="E193:J193"/>
    <mergeCell ref="E195:J195"/>
    <mergeCell ref="E192:J192"/>
    <mergeCell ref="E44:F44"/>
    <mergeCell ref="E49:F49"/>
    <mergeCell ref="E46:F46"/>
    <mergeCell ref="E48:F48"/>
    <mergeCell ref="G55:J55"/>
    <mergeCell ref="E50:F50"/>
    <mergeCell ref="F58:J58"/>
    <mergeCell ref="A7:J7"/>
    <mergeCell ref="D79:D80"/>
    <mergeCell ref="E31:J31"/>
    <mergeCell ref="E78:J78"/>
    <mergeCell ref="E76:J76"/>
    <mergeCell ref="E80:H80"/>
    <mergeCell ref="E40:J40"/>
    <mergeCell ref="E41:J41"/>
    <mergeCell ref="E42:J42"/>
    <mergeCell ref="E91:J91"/>
    <mergeCell ref="E86:J86"/>
    <mergeCell ref="E81:J85"/>
    <mergeCell ref="C66:D66"/>
    <mergeCell ref="E32:J32"/>
    <mergeCell ref="E19:J19"/>
    <mergeCell ref="E11:J11"/>
    <mergeCell ref="E12:J12"/>
    <mergeCell ref="E14:J14"/>
    <mergeCell ref="E13:J13"/>
    <mergeCell ref="E23:J23"/>
    <mergeCell ref="F68:G68"/>
    <mergeCell ref="E45:F45"/>
    <mergeCell ref="E90:J90"/>
    <mergeCell ref="E28:J28"/>
    <mergeCell ref="E34:J34"/>
    <mergeCell ref="C81:D85"/>
    <mergeCell ref="E47:F47"/>
    <mergeCell ref="E77:J77"/>
    <mergeCell ref="A48:C50"/>
    <mergeCell ref="E36:J36"/>
    <mergeCell ref="E37:J37"/>
    <mergeCell ref="E38:J38"/>
    <mergeCell ref="E39:J39"/>
    <mergeCell ref="B142:D142"/>
    <mergeCell ref="B141:D141"/>
    <mergeCell ref="G138:H138"/>
    <mergeCell ref="E120:J124"/>
    <mergeCell ref="C120:D124"/>
    <mergeCell ref="F110:J110"/>
    <mergeCell ref="E128:F128"/>
    <mergeCell ref="F129:J129"/>
    <mergeCell ref="E97:K97"/>
    <mergeCell ref="E112:E113"/>
    <mergeCell ref="E101:J107"/>
    <mergeCell ref="C101:D107"/>
    <mergeCell ref="E142:J142"/>
  </mergeCells>
  <phoneticPr fontId="10" type="noConversion"/>
  <conditionalFormatting sqref="E48:F50">
    <cfRule type="notContainsBlanks" dxfId="46" priority="56">
      <formula>LEN(TRIM(E48))&gt;0</formula>
    </cfRule>
  </conditionalFormatting>
  <conditionalFormatting sqref="J47">
    <cfRule type="expression" dxfId="45" priority="68">
      <formula>$H$44="For Super Series U21 Singles are OPTIONAL. Do you want to have U21 Singles Events for your tournament?"</formula>
    </cfRule>
  </conditionalFormatting>
  <conditionalFormatting sqref="G48:G50">
    <cfRule type="containsText" dxfId="44" priority="24" operator="containsText" text="No">
      <formula>NOT(ISERROR(SEARCH("No",G48)))</formula>
    </cfRule>
  </conditionalFormatting>
  <conditionalFormatting sqref="H49">
    <cfRule type="expression" dxfId="43" priority="20">
      <formula>$G$49="no"</formula>
    </cfRule>
  </conditionalFormatting>
  <conditionalFormatting sqref="E16:J19 E26:J29 G57 I57 F58:J59 E66:E67 J66 E40:E42">
    <cfRule type="notContainsBlanks" dxfId="42" priority="19">
      <formula>LEN(TRIM(E16))&gt;0</formula>
    </cfRule>
  </conditionalFormatting>
  <conditionalFormatting sqref="E86:J91">
    <cfRule type="notContainsBlanks" dxfId="41" priority="18">
      <formula>LEN(TRIM(E86))&gt;0</formula>
    </cfRule>
  </conditionalFormatting>
  <conditionalFormatting sqref="E128:F128 F129:J129 H127:H128 J127:J128 G135:G136">
    <cfRule type="notContainsBlanks" dxfId="40" priority="16">
      <formula>LEN(TRIM(E127))&gt;0</formula>
    </cfRule>
  </conditionalFormatting>
  <conditionalFormatting sqref="E81:J91 E101:J107">
    <cfRule type="notContainsBlanks" dxfId="39" priority="15">
      <formula>LEN(TRIM(E81))&gt;0</formula>
    </cfRule>
  </conditionalFormatting>
  <conditionalFormatting sqref="E50:G50 E49:F49">
    <cfRule type="expression" dxfId="38" priority="12">
      <formula>$E$50=0</formula>
    </cfRule>
  </conditionalFormatting>
  <conditionalFormatting sqref="E51:J51">
    <cfRule type="expression" dxfId="37" priority="11">
      <formula>IF($G$49," ")</formula>
    </cfRule>
  </conditionalFormatting>
  <conditionalFormatting sqref="E49:F49">
    <cfRule type="expression" dxfId="36" priority="10">
      <formula>$E$50=0</formula>
    </cfRule>
  </conditionalFormatting>
  <conditionalFormatting sqref="G49">
    <cfRule type="expression" dxfId="35" priority="9">
      <formula>$E$50=0</formula>
    </cfRule>
  </conditionalFormatting>
  <conditionalFormatting sqref="H71">
    <cfRule type="notContainsBlanks" dxfId="34" priority="8">
      <formula>LEN(TRIM(H71))&gt;0</formula>
    </cfRule>
  </conditionalFormatting>
  <conditionalFormatting sqref="G60 I60 F61:J63">
    <cfRule type="notContainsBlanks" dxfId="33" priority="7">
      <formula>LEN(TRIM(F60))&gt;0</formula>
    </cfRule>
  </conditionalFormatting>
  <dataValidations xWindow="517" yWindow="635" count="7">
    <dataValidation type="list" allowBlank="1" showInputMessage="1" showErrorMessage="1" promptTitle="Time" prompt="Click the arrow and select the time" sqref="H127:H128 J127:J128 I57 I60" xr:uid="{00000000-0002-0000-0200-000000000000}">
      <formula1>hours</formula1>
    </dataValidation>
    <dataValidation type="list" allowBlank="1" showInputMessage="1" showErrorMessage="1" promptTitle="Currency" prompt="Select in the list" sqref="I92:I93" xr:uid="{00000000-0002-0000-02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7" xr:uid="{00000000-0002-0000-0200-000002000000}">
      <formula1>nb_tables</formula1>
    </dataValidation>
    <dataValidation allowBlank="1" showInputMessage="1" showErrorMessage="1" errorTitle="You didn't find it ?" error="Send an email to cv@tmsin.com with the number of tables you will use" sqref="E68" xr:uid="{00000000-0002-0000-0200-000004000000}"/>
    <dataValidation type="list" allowBlank="1" showInputMessage="1" showErrorMessage="1" promptTitle="Floor" prompt="Please select the floor mats from the list." sqref="F69:G69" xr:uid="{00000000-0002-0000-0200-000005000000}">
      <formula1>Sports_Floor</formula1>
    </dataValidation>
    <dataValidation type="list" allowBlank="1" showInputMessage="1" showErrorMessage="1" promptTitle="Balls" prompt="Please select the Balls from the list." sqref="F68:G68" xr:uid="{00000000-0002-0000-0200-000006000000}">
      <formula1>Balls</formula1>
    </dataValidation>
    <dataValidation allowBlank="1" showInputMessage="1" showErrorMessage="1" promptTitle="Choose Yes or No" prompt="To reset to original just delete the value you chosen from the dropdown cell." sqref="J47" xr:uid="{00000000-0002-0000-0200-000007000000}"/>
  </dataValidations>
  <hyperlinks>
    <hyperlink ref="E148" r:id="rId1" xr:uid="{00000000-0004-0000-0200-000000000000}"/>
    <hyperlink ref="F148" r:id="rId2" display="ONLINE ENTRIES ONLY" xr:uid="{00000000-0004-0000-0200-000001000000}"/>
    <hyperlink ref="G180" r:id="rId3" xr:uid="{00000000-0004-0000-0200-000004000000}"/>
    <hyperlink ref="E91" r:id="rId4" xr:uid="{7410B9CD-92BD-4115-B586-0885483F7D06}"/>
  </hyperlinks>
  <printOptions horizontalCentered="1"/>
  <pageMargins left="0" right="0" top="0.39370078740157483" bottom="3.937007874015748E-2" header="0" footer="0.19685039370078741"/>
  <pageSetup paperSize="9" scale="53" fitToHeight="0" orientation="portrait" r:id="rId5"/>
  <rowBreaks count="1" manualBreakCount="1">
    <brk id="136" max="9" man="1"/>
  </rowBreaks>
  <drawing r:id="rId6"/>
  <legacyDrawing r:id="rId7"/>
  <extLst>
    <ext xmlns:x14="http://schemas.microsoft.com/office/spreadsheetml/2009/9/main" uri="{78C0D931-6437-407d-A8EE-F0AAD7539E65}">
      <x14:conditionalFormattings>
        <x14:conditionalFormatting xmlns:xm="http://schemas.microsoft.com/office/excel/2006/main">
          <x14:cfRule type="expression" priority="42"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43"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47" id="{01D3C7BA-D106-3C44-971C-4EE40CAC199A}">
            <xm:f>ISNUMBER(SEARCH("World Tour",'PLEASE FILL IN HERE FIRST!!!'!$B$5))=TRUE</xm:f>
            <x14:dxf>
              <font>
                <b/>
                <i val="0"/>
                <color theme="0"/>
              </font>
              <fill>
                <patternFill patternType="solid">
                  <fgColor indexed="64"/>
                  <bgColor theme="1" tint="4.9989318521683403E-2"/>
                </patternFill>
              </fill>
            </x14:dxf>
          </x14:cfRule>
          <xm:sqref>A6:J6</xm:sqref>
        </x14:conditionalFormatting>
        <x14:conditionalFormatting xmlns:xm="http://schemas.microsoft.com/office/excel/2006/main">
          <x14:cfRule type="expression" priority="29" id="{29CA6C93-77ED-994F-AB74-0523A15FF7EA}">
            <xm:f>'PLEASE FILL IN HERE FIRST!!!'!$B$5='PLEASE FILL IN HERE FIRST!!!'!$K$13</xm:f>
            <x14:dxf>
              <font>
                <color theme="0"/>
              </font>
              <fill>
                <patternFill patternType="solid">
                  <fgColor indexed="64"/>
                  <bgColor rgb="FFFFC000"/>
                </patternFill>
              </fill>
            </x14:dxf>
          </x14:cfRule>
          <x14:cfRule type="expression" priority="30" id="{4703DA97-B8D6-E74A-BC58-0153D65D66AD}">
            <xm:f>'PLEASE FILL IN HERE FIRST!!!'!$B$5='PLEASE FILL IN HERE FIRST!!!'!$K$11</xm:f>
            <x14:dxf>
              <font>
                <color theme="0"/>
              </font>
              <fill>
                <patternFill patternType="solid">
                  <fgColor indexed="64"/>
                  <bgColor rgb="FF005043"/>
                </patternFill>
              </fill>
            </x14:dxf>
          </x14:cfRule>
          <x14:cfRule type="expression" priority="31" id="{8B9E5C98-8551-0744-90B6-B491D2CDC7D0}">
            <xm:f>'PLEASE FILL IN HERE FIRST!!!'!$B$5='PLEASE FILL IN HERE FIRST!!!'!$K$9</xm:f>
            <x14:dxf>
              <font>
                <color theme="0"/>
              </font>
              <fill>
                <patternFill patternType="solid">
                  <fgColor indexed="64"/>
                  <bgColor rgb="FF767171"/>
                </patternFill>
              </fill>
            </x14:dxf>
          </x14:cfRule>
          <xm:sqref>A8 A16 A21 A26 A31 A36 A44 A53 A55 A57 A66 A71 A74 A110</xm:sqref>
        </x14:conditionalFormatting>
        <x14:conditionalFormatting xmlns:xm="http://schemas.microsoft.com/office/excel/2006/main">
          <x14:cfRule type="expression" priority="25" id="{D8E70F81-94E3-9649-816A-988FAFC054E7}">
            <xm:f>'PLEASE FILL IN HERE FIRST!!!'!$B$5='PLEASE FILL IN HERE FIRST!!!'!$K$9</xm:f>
            <x14:dxf>
              <font>
                <color theme="0"/>
              </font>
              <fill>
                <patternFill patternType="solid">
                  <fgColor indexed="64"/>
                  <bgColor rgb="FF767171"/>
                </patternFill>
              </fill>
            </x14:dxf>
          </x14:cfRule>
          <x14:cfRule type="expression" priority="26" id="{0E4A3F1F-899A-A743-B912-F455250CDF5F}">
            <xm:f>'PLEASE FILL IN HERE FIRST!!!'!$B$5='PLEASE FILL IN HERE FIRST!!!'!$K$11</xm:f>
            <x14:dxf>
              <font>
                <color theme="0"/>
              </font>
              <fill>
                <patternFill patternType="solid">
                  <fgColor indexed="64"/>
                  <bgColor rgb="FF005043"/>
                </patternFill>
              </fill>
            </x14:dxf>
          </x14:cfRule>
          <x14:cfRule type="expression" priority="27" id="{97FBCCDE-5BD2-7A4C-A29C-D0B4CDCD1FEF}">
            <xm:f>'PLEASE FILL IN HERE FIRST!!!'!$B$5='PLEASE FILL IN HERE FIRST!!!'!$K$13</xm:f>
            <x14:dxf>
              <font>
                <color theme="0"/>
              </font>
              <fill>
                <patternFill patternType="solid">
                  <fgColor indexed="64"/>
                  <bgColor rgb="FFFFC000"/>
                </patternFill>
              </fill>
            </x14:dxf>
          </x14:cfRule>
          <xm:sqref>A118 A127 A131 A138 A148 A153 A167 A171 A183 A188 A191</xm:sqref>
        </x14:conditionalFormatting>
        <x14:conditionalFormatting xmlns:xm="http://schemas.microsoft.com/office/excel/2006/main">
          <x14:cfRule type="expression" priority="4" id="{B25A9965-F7A7-4C16-A4C1-8461F7AF0CF7}">
            <xm:f>'PLEASE FILL IN HERE FIRST!!!'!$B$5='PLEASE FILL IN HERE FIRST!!!'!$K$13</xm:f>
            <x14:dxf>
              <font>
                <color theme="0"/>
              </font>
              <fill>
                <patternFill patternType="solid">
                  <fgColor indexed="64"/>
                  <bgColor rgb="FFFFC000"/>
                </patternFill>
              </fill>
            </x14:dxf>
          </x14:cfRule>
          <x14:cfRule type="expression" priority="5" id="{9C13D3A1-E5F1-4B47-93EF-CCACBED005F5}">
            <xm:f>'PLEASE FILL IN HERE FIRST!!!'!$B$5='PLEASE FILL IN HERE FIRST!!!'!$K$11</xm:f>
            <x14:dxf>
              <font>
                <color theme="0"/>
              </font>
              <fill>
                <patternFill patternType="solid">
                  <fgColor indexed="64"/>
                  <bgColor rgb="FF005043"/>
                </patternFill>
              </fill>
            </x14:dxf>
          </x14:cfRule>
          <x14:cfRule type="expression" priority="6" id="{EA2FE847-1EB1-4393-B191-03430ACC131C}">
            <xm:f>'PLEASE FILL IN HERE FIRST!!!'!$B$5='PLEASE FILL IN HERE FIRST!!!'!$K$9</xm:f>
            <x14:dxf>
              <font>
                <color theme="0"/>
              </font>
              <fill>
                <patternFill patternType="solid">
                  <fgColor indexed="64"/>
                  <bgColor rgb="FF767171"/>
                </patternFill>
              </fill>
            </x14:dxf>
          </x14:cfRule>
          <xm:sqref>A86</xm:sqref>
        </x14:conditionalFormatting>
        <x14:conditionalFormatting xmlns:xm="http://schemas.microsoft.com/office/excel/2006/main">
          <x14:cfRule type="expression" priority="1" id="{83D30F94-AF42-4943-8108-DB25F7304B6E}">
            <xm:f>'PLEASE FILL IN HERE FIRST!!!'!$B$5='PLEASE FILL IN HERE FIRST!!!'!$K$13</xm:f>
            <x14:dxf>
              <font>
                <color theme="0"/>
              </font>
              <fill>
                <patternFill patternType="solid">
                  <fgColor indexed="64"/>
                  <bgColor rgb="FFFFC000"/>
                </patternFill>
              </fill>
            </x14:dxf>
          </x14:cfRule>
          <x14:cfRule type="expression" priority="2" id="{AFA36166-3277-4A6B-887D-20E003E23DB8}">
            <xm:f>'PLEASE FILL IN HERE FIRST!!!'!$B$5='PLEASE FILL IN HERE FIRST!!!'!$K$11</xm:f>
            <x14:dxf>
              <font>
                <color theme="0"/>
              </font>
              <fill>
                <patternFill patternType="solid">
                  <fgColor indexed="64"/>
                  <bgColor rgb="FF005043"/>
                </patternFill>
              </fill>
            </x14:dxf>
          </x14:cfRule>
          <x14:cfRule type="expression" priority="3" id="{229F004E-0610-4C86-8C98-6BDA4B18C61C}">
            <xm:f>'PLEASE FILL IN HERE FIRST!!!'!$B$5='PLEASE FILL IN HERE FIRST!!!'!$K$9</xm:f>
            <x14:dxf>
              <font>
                <color theme="0"/>
              </font>
              <fill>
                <patternFill patternType="solid">
                  <fgColor indexed="64"/>
                  <bgColor rgb="FF767171"/>
                </patternFill>
              </fill>
            </x14:dxf>
          </x14:cfRule>
          <xm:sqref>A64</xm:sqref>
        </x14:conditionalFormatting>
      </x14:conditionalFormattings>
    </ext>
    <ext xmlns:x14="http://schemas.microsoft.com/office/spreadsheetml/2009/9/main" uri="{CCE6A557-97BC-4b89-ADB6-D9C93CAAB3DF}">
      <x14:dataValidations xmlns:xm="http://schemas.microsoft.com/office/excel/2006/main" xWindow="517" yWindow="635" count="5">
        <x14:dataValidation type="list" allowBlank="1" showInputMessage="1" showErrorMessage="1" errorTitle="You didn't find it ?" error="Please send an email to_x000d_cv@tmsin.com with your equipment supplier name" promptTitle="Brand name" prompt="Select the manufacturer in the list" xr:uid="{00000000-0002-0000-0200-000003000000}">
          <x14:formula1>
            <xm:f>Listes!$C$2:$C$153</xm:f>
          </x14:formula1>
          <xm:sqref>F66:G67</xm:sqref>
        </x14:dataValidation>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200-000009000000}">
          <x14:formula1>
            <xm:f>Listes!$A$9:$A$23</xm:f>
          </x14:formula1>
          <xm:sqref>E66</xm:sqref>
        </x14:dataValidation>
        <x14:dataValidation type="list" allowBlank="1" showInputMessage="1" showErrorMessage="1" xr:uid="{00000000-0002-0000-0200-00000A000000}">
          <x14:formula1>
            <xm:f>Listes!$L$2:$L$52</xm:f>
          </x14:formula1>
          <xm:sqref>J66</xm:sqref>
        </x14:dataValidation>
        <x14:dataValidation type="list" allowBlank="1" showInputMessage="1" showErrorMessage="1" xr:uid="{00000000-0002-0000-0200-00000B000000}">
          <x14:formula1>
            <xm:f>INDEX(Listes!$F$2:$F$21,MATCH($F$69,Listes!$E$2:$E$21,0))</xm:f>
          </x14:formula1>
          <xm:sqref>H69</xm:sqref>
        </x14:dataValidation>
        <x14:dataValidation type="list" allowBlank="1" showInputMessage="1" showErrorMessage="1" xr:uid="{9F9E5DA7-C1C1-A845-9680-00E989AD3FE5}">
          <x14:formula1>
            <xm:f>Events!$L$3:$L$4</xm:f>
          </x14:formula1>
          <xm:sqref>H71</xm:sqref>
        </x14:dataValidation>
      </x14:dataValidations>
    </ex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21"/>
    <pageSetUpPr autoPageBreaks="0" fitToPage="1"/>
  </sheetPr>
  <dimension ref="A1:J45"/>
  <sheetViews>
    <sheetView showGridLines="0" showZeros="0" showOutlineSymbols="0" workbookViewId="0">
      <selection activeCell="B7" sqref="B7:I7"/>
    </sheetView>
  </sheetViews>
  <sheetFormatPr defaultColWidth="11.42578125" defaultRowHeight="12.75" x14ac:dyDescent="0.2"/>
  <cols>
    <col min="1" max="1" width="14.28515625" customWidth="1"/>
    <col min="2" max="2" width="4.85546875" customWidth="1"/>
    <col min="3" max="3" width="4.28515625" customWidth="1"/>
    <col min="4" max="4" width="17.85546875" customWidth="1"/>
    <col min="5" max="5" width="11.42578125" customWidth="1"/>
    <col min="6" max="6" width="9.42578125" customWidth="1"/>
    <col min="7" max="7" width="13.28515625" customWidth="1"/>
    <col min="8" max="8" width="11.85546875" customWidth="1"/>
    <col min="9" max="9" width="8.7109375" customWidth="1"/>
    <col min="10" max="10" width="8.28515625" customWidth="1"/>
  </cols>
  <sheetData>
    <row r="1" spans="1:10" s="56" customFormat="1" ht="39" customHeight="1" x14ac:dyDescent="0.2">
      <c r="A1" s="531" t="str">
        <f>'PLEASE FILL IN HERE FIRST!!!'!B3</f>
        <v>ITTF World Tour</v>
      </c>
      <c r="B1" s="531"/>
      <c r="C1" s="531"/>
      <c r="D1" s="531"/>
      <c r="E1" s="531"/>
      <c r="F1" s="531"/>
      <c r="G1" s="531"/>
      <c r="H1" s="531"/>
      <c r="I1" s="531"/>
      <c r="J1" s="531"/>
    </row>
    <row r="2" spans="1:10" s="56" customFormat="1" ht="39" customHeight="1" x14ac:dyDescent="0.2">
      <c r="A2" s="531" t="s">
        <v>186</v>
      </c>
      <c r="B2" s="531"/>
      <c r="C2" s="531"/>
      <c r="D2" s="531"/>
      <c r="E2" s="531"/>
      <c r="F2" s="531"/>
      <c r="G2" s="531"/>
      <c r="H2" s="531"/>
      <c r="I2" s="531"/>
      <c r="J2" s="531"/>
    </row>
    <row r="3" spans="1:10" ht="15" x14ac:dyDescent="0.2">
      <c r="A3" s="536" t="str">
        <f>'PLEASE FILL IN HERE FIRST!!!'!B5</f>
        <v>World Tour</v>
      </c>
      <c r="B3" s="536"/>
      <c r="C3" s="536"/>
      <c r="D3" s="536"/>
      <c r="E3" s="536"/>
      <c r="F3" s="536"/>
      <c r="G3" s="536"/>
      <c r="H3" s="536"/>
      <c r="I3" s="536"/>
      <c r="J3" s="64"/>
    </row>
    <row r="4" spans="1:10" ht="15" x14ac:dyDescent="0.2">
      <c r="A4" s="537" t="str">
        <f>'PLEASE FILL IN HERE FIRST!!!'!B7</f>
        <v>Helsingborg (SWE)</v>
      </c>
      <c r="B4" s="537"/>
      <c r="C4" s="537"/>
      <c r="D4" s="537"/>
      <c r="E4" s="537"/>
      <c r="F4" s="537"/>
      <c r="G4" s="537"/>
      <c r="H4" s="537"/>
      <c r="I4" s="537"/>
      <c r="J4" s="64"/>
    </row>
    <row r="5" spans="1:10" ht="15" x14ac:dyDescent="0.2">
      <c r="A5" s="131"/>
      <c r="B5" s="131"/>
      <c r="C5" s="131"/>
      <c r="D5" s="132">
        <f>'PLEASE FILL IN HERE FIRST!!!'!B9</f>
        <v>44165</v>
      </c>
      <c r="E5" s="133" t="s">
        <v>104</v>
      </c>
      <c r="F5" s="532">
        <f>'PLEASE FILL IN HERE FIRST!!!'!D9</f>
        <v>44170</v>
      </c>
      <c r="G5" s="532"/>
      <c r="H5" s="131"/>
      <c r="I5" s="131"/>
      <c r="J5" s="9"/>
    </row>
    <row r="6" spans="1:10" ht="27" customHeight="1" x14ac:dyDescent="0.2"/>
    <row r="7" spans="1:10" ht="23.25" x14ac:dyDescent="0.2">
      <c r="A7" s="118" t="s">
        <v>86</v>
      </c>
      <c r="B7" s="533"/>
      <c r="C7" s="534"/>
      <c r="D7" s="534"/>
      <c r="E7" s="534"/>
      <c r="F7" s="534"/>
      <c r="G7" s="534"/>
      <c r="H7" s="534"/>
      <c r="I7" s="535"/>
      <c r="J7" s="62"/>
    </row>
    <row r="9" spans="1:10" x14ac:dyDescent="0.2">
      <c r="A9" s="117" t="s">
        <v>98</v>
      </c>
    </row>
    <row r="10" spans="1:10" ht="13.5" thickBot="1" x14ac:dyDescent="0.25"/>
    <row r="11" spans="1:10" ht="24.95" customHeight="1" thickBot="1" x14ac:dyDescent="0.25">
      <c r="B11" s="119"/>
      <c r="C11" s="117"/>
      <c r="D11" s="80" t="s">
        <v>87</v>
      </c>
    </row>
    <row r="12" spans="1:10" ht="15.75" thickBot="1" x14ac:dyDescent="0.25">
      <c r="B12" s="5"/>
      <c r="C12" s="117"/>
      <c r="D12" s="80"/>
    </row>
    <row r="13" spans="1:10" ht="24.95" customHeight="1" thickBot="1" x14ac:dyDescent="0.25">
      <c r="B13" s="119"/>
      <c r="C13" s="117"/>
      <c r="D13" s="80" t="s">
        <v>88</v>
      </c>
    </row>
    <row r="14" spans="1:10" ht="15.75" thickBot="1" x14ac:dyDescent="0.25">
      <c r="B14" s="5"/>
      <c r="C14" s="117"/>
      <c r="D14" s="80"/>
    </row>
    <row r="15" spans="1:10" ht="24" customHeight="1" thickBot="1" x14ac:dyDescent="0.25">
      <c r="B15" s="119"/>
      <c r="C15" s="117"/>
      <c r="D15" s="80" t="s">
        <v>89</v>
      </c>
    </row>
    <row r="16" spans="1:10" ht="15.75" thickBot="1" x14ac:dyDescent="0.25">
      <c r="B16" s="5"/>
      <c r="C16" s="117"/>
      <c r="D16" s="80"/>
    </row>
    <row r="17" spans="1:10" ht="24.95" customHeight="1" thickBot="1" x14ac:dyDescent="0.25">
      <c r="B17" s="119"/>
      <c r="C17" s="117"/>
      <c r="D17" s="80" t="s">
        <v>90</v>
      </c>
    </row>
    <row r="19" spans="1:10" x14ac:dyDescent="0.2">
      <c r="A19" s="529" t="s">
        <v>0</v>
      </c>
      <c r="B19" s="529"/>
      <c r="C19" s="529"/>
      <c r="D19" s="529"/>
      <c r="E19" s="529"/>
      <c r="F19" s="529"/>
      <c r="G19" s="529"/>
      <c r="H19" s="61">
        <f>'PLEASE FILL IN HERE FIRST!!!'!$B$47</f>
        <v>140</v>
      </c>
      <c r="I19" s="60" t="str">
        <f>'PLEASE FILL IN HERE FIRST!!!'!$B$43</f>
        <v>Euro €</v>
      </c>
      <c r="J19" s="60"/>
    </row>
    <row r="20" spans="1:10" x14ac:dyDescent="0.2">
      <c r="A20" s="530" t="s">
        <v>1</v>
      </c>
      <c r="B20" s="530"/>
      <c r="C20" s="530"/>
      <c r="D20" s="530"/>
      <c r="E20" s="530"/>
      <c r="F20" s="530"/>
      <c r="G20" s="530"/>
      <c r="H20" s="61">
        <f>'PLEASE FILL IN HERE FIRST!!!'!B49</f>
        <v>140</v>
      </c>
      <c r="I20" s="60" t="str">
        <f>'PLEASE FILL IN HERE FIRST!!!'!B43</f>
        <v>Euro €</v>
      </c>
      <c r="J20" s="60"/>
    </row>
    <row r="22" spans="1:10" x14ac:dyDescent="0.2">
      <c r="A22" s="120" t="s">
        <v>177</v>
      </c>
      <c r="B22" s="120"/>
      <c r="C22" s="120"/>
      <c r="D22" s="121">
        <f>'PLEASE FILL IN HERE FIRST!!!'!B47</f>
        <v>140</v>
      </c>
      <c r="E22" s="122" t="str">
        <f>'PLEASE FILL IN HERE FIRST!!!'!B43</f>
        <v>Euro €</v>
      </c>
      <c r="F22" s="122" t="s">
        <v>178</v>
      </c>
      <c r="G22" s="122"/>
      <c r="H22" s="123"/>
      <c r="I22" s="123"/>
      <c r="J22" s="123"/>
    </row>
    <row r="23" spans="1:10" x14ac:dyDescent="0.2">
      <c r="A23" s="122" t="s">
        <v>179</v>
      </c>
      <c r="B23" s="123"/>
      <c r="C23" s="123"/>
      <c r="D23" s="123"/>
      <c r="E23" s="123"/>
      <c r="F23" s="123"/>
      <c r="G23" s="123"/>
      <c r="H23" s="123"/>
      <c r="I23" s="123"/>
      <c r="J23" s="123"/>
    </row>
    <row r="24" spans="1:10" ht="13.5" thickBot="1" x14ac:dyDescent="0.25">
      <c r="A24" s="123"/>
      <c r="B24" s="123"/>
      <c r="C24" s="123"/>
      <c r="D24" s="123"/>
      <c r="E24" s="123"/>
      <c r="F24" s="123"/>
      <c r="G24" s="123"/>
      <c r="H24" s="123"/>
      <c r="I24" s="123"/>
      <c r="J24" s="123"/>
    </row>
    <row r="25" spans="1:10" ht="24.95" customHeight="1" thickBot="1" x14ac:dyDescent="0.25">
      <c r="A25" s="123"/>
      <c r="B25" s="124"/>
      <c r="C25" s="123"/>
      <c r="D25" s="120" t="s">
        <v>91</v>
      </c>
      <c r="E25" s="123" t="s">
        <v>180</v>
      </c>
      <c r="F25" s="125">
        <f>Prospectus!H92</f>
        <v>190</v>
      </c>
      <c r="G25" s="122" t="str">
        <f>'PLEASE FILL IN HERE FIRST!!!'!$B$43</f>
        <v>Euro €</v>
      </c>
      <c r="H25" s="123" t="s">
        <v>181</v>
      </c>
      <c r="I25" s="125" t="e">
        <f>Prospectus!#REF!</f>
        <v>#REF!</v>
      </c>
      <c r="J25" s="122" t="str">
        <f>'PLEASE FILL IN HERE FIRST!!!'!$B$43</f>
        <v>Euro €</v>
      </c>
    </row>
    <row r="26" spans="1:10" ht="13.5" thickBot="1" x14ac:dyDescent="0.25">
      <c r="A26" s="123"/>
      <c r="B26" s="123"/>
      <c r="C26" s="123"/>
      <c r="D26" s="126" t="s">
        <v>102</v>
      </c>
      <c r="E26" s="123"/>
      <c r="F26" s="123"/>
      <c r="G26" s="123"/>
      <c r="H26" s="123"/>
      <c r="I26" s="123"/>
      <c r="J26" s="123"/>
    </row>
    <row r="27" spans="1:10" ht="24.95" customHeight="1" thickBot="1" x14ac:dyDescent="0.25">
      <c r="A27" s="123"/>
      <c r="B27" s="124"/>
      <c r="C27" s="123"/>
      <c r="D27" s="120" t="s">
        <v>92</v>
      </c>
      <c r="E27" s="123" t="s">
        <v>180</v>
      </c>
      <c r="F27" s="125">
        <f>Prospectus!H93</f>
        <v>155</v>
      </c>
      <c r="G27" s="122" t="str">
        <f>'PLEASE FILL IN HERE FIRST!!!'!$B$43</f>
        <v>Euro €</v>
      </c>
      <c r="H27" s="123" t="s">
        <v>181</v>
      </c>
      <c r="I27" s="125" t="e">
        <f>Prospectus!#REF!</f>
        <v>#REF!</v>
      </c>
      <c r="J27" s="122" t="str">
        <f>'PLEASE FILL IN HERE FIRST!!!'!$B$43</f>
        <v>Euro €</v>
      </c>
    </row>
    <row r="28" spans="1:10" x14ac:dyDescent="0.2">
      <c r="A28" s="123"/>
      <c r="B28" s="123"/>
      <c r="C28" s="123"/>
      <c r="D28" s="123"/>
      <c r="E28" s="123"/>
      <c r="F28" s="123"/>
      <c r="G28" s="123"/>
      <c r="H28" s="123"/>
      <c r="I28" s="127"/>
      <c r="J28" s="123"/>
    </row>
    <row r="29" spans="1:10" ht="13.5" thickBot="1" x14ac:dyDescent="0.25">
      <c r="A29" s="123"/>
      <c r="B29" s="123"/>
      <c r="C29" s="123"/>
      <c r="D29" s="123"/>
      <c r="E29" s="123"/>
      <c r="F29" s="123"/>
      <c r="G29" s="123"/>
      <c r="H29" s="123"/>
      <c r="I29" s="123"/>
      <c r="J29" s="123"/>
    </row>
    <row r="30" spans="1:10" ht="24.95" customHeight="1" thickBot="1" x14ac:dyDescent="0.25">
      <c r="A30" s="128" t="s">
        <v>93</v>
      </c>
      <c r="B30" s="124"/>
      <c r="C30" s="123"/>
      <c r="D30" s="123" t="s">
        <v>94</v>
      </c>
      <c r="E30" s="123"/>
      <c r="F30" s="123"/>
      <c r="G30" s="123"/>
      <c r="H30" s="123"/>
      <c r="I30" s="123"/>
      <c r="J30" s="123"/>
    </row>
    <row r="31" spans="1:10" x14ac:dyDescent="0.2">
      <c r="A31" s="123"/>
      <c r="B31" s="123"/>
      <c r="C31" s="123"/>
      <c r="D31" s="123"/>
      <c r="E31" s="123"/>
      <c r="F31" s="123"/>
      <c r="G31" s="123"/>
      <c r="H31" s="123"/>
      <c r="I31" s="123"/>
      <c r="J31" s="123"/>
    </row>
    <row r="32" spans="1:10" x14ac:dyDescent="0.2">
      <c r="A32" s="508"/>
      <c r="B32" s="509"/>
      <c r="C32" s="509"/>
      <c r="D32" s="510"/>
      <c r="E32" s="123"/>
      <c r="F32" s="523"/>
      <c r="G32" s="524"/>
      <c r="H32" s="524"/>
      <c r="I32" s="524"/>
      <c r="J32" s="525"/>
    </row>
    <row r="33" spans="1:10" x14ac:dyDescent="0.2">
      <c r="A33" s="511"/>
      <c r="B33" s="512"/>
      <c r="C33" s="512"/>
      <c r="D33" s="513"/>
      <c r="E33" s="123"/>
      <c r="F33" s="519" t="s">
        <v>96</v>
      </c>
      <c r="G33" s="519"/>
      <c r="H33" s="519"/>
      <c r="I33" s="519"/>
      <c r="J33" s="129"/>
    </row>
    <row r="34" spans="1:10" x14ac:dyDescent="0.2">
      <c r="A34" s="511"/>
      <c r="B34" s="512"/>
      <c r="C34" s="512"/>
      <c r="D34" s="513"/>
      <c r="E34" s="123"/>
      <c r="F34" s="120"/>
      <c r="G34" s="120"/>
      <c r="H34" s="120"/>
      <c r="I34" s="120"/>
      <c r="J34" s="120"/>
    </row>
    <row r="35" spans="1:10" x14ac:dyDescent="0.2">
      <c r="A35" s="511"/>
      <c r="B35" s="512"/>
      <c r="C35" s="512"/>
      <c r="D35" s="513"/>
      <c r="E35" s="123"/>
      <c r="F35" s="120"/>
      <c r="G35" s="120"/>
      <c r="H35" s="120"/>
      <c r="I35" s="120"/>
      <c r="J35" s="120"/>
    </row>
    <row r="36" spans="1:10" x14ac:dyDescent="0.2">
      <c r="A36" s="511"/>
      <c r="B36" s="512"/>
      <c r="C36" s="512"/>
      <c r="D36" s="513"/>
      <c r="E36" s="123"/>
      <c r="F36" s="120"/>
      <c r="G36" s="120"/>
      <c r="H36" s="120"/>
      <c r="I36" s="120"/>
      <c r="J36" s="120"/>
    </row>
    <row r="37" spans="1:10" x14ac:dyDescent="0.2">
      <c r="A37" s="514"/>
      <c r="B37" s="515"/>
      <c r="C37" s="515"/>
      <c r="D37" s="516"/>
      <c r="E37" s="123"/>
      <c r="F37" s="523"/>
      <c r="G37" s="524"/>
      <c r="H37" s="524"/>
      <c r="I37" s="524"/>
      <c r="J37" s="525"/>
    </row>
    <row r="38" spans="1:10" x14ac:dyDescent="0.2">
      <c r="A38" s="517" t="s">
        <v>97</v>
      </c>
      <c r="B38" s="517"/>
      <c r="C38" s="517"/>
      <c r="D38" s="517"/>
      <c r="E38" s="123"/>
      <c r="F38" s="518" t="s">
        <v>95</v>
      </c>
      <c r="G38" s="518"/>
      <c r="H38" s="518"/>
      <c r="I38" s="518"/>
      <c r="J38" s="128"/>
    </row>
    <row r="39" spans="1:10" x14ac:dyDescent="0.2">
      <c r="A39" s="123"/>
      <c r="B39" s="123"/>
      <c r="C39" s="123"/>
      <c r="D39" s="123"/>
      <c r="E39" s="123"/>
      <c r="F39" s="123"/>
      <c r="G39" s="123"/>
      <c r="H39" s="123"/>
      <c r="I39" s="123"/>
      <c r="J39" s="123"/>
    </row>
    <row r="40" spans="1:10" x14ac:dyDescent="0.2">
      <c r="A40" s="123" t="s">
        <v>101</v>
      </c>
      <c r="B40" s="123"/>
      <c r="C40" s="123"/>
      <c r="D40" s="123"/>
      <c r="E40" s="123"/>
      <c r="F40" s="123"/>
      <c r="G40" s="123"/>
      <c r="H40" s="527">
        <f>'PLEASE FILL IN HERE FIRST!!!'!B31</f>
        <v>44145</v>
      </c>
      <c r="I40" s="528"/>
      <c r="J40" s="528"/>
    </row>
    <row r="41" spans="1:10" x14ac:dyDescent="0.2">
      <c r="A41" s="123"/>
      <c r="B41" s="123"/>
      <c r="C41" s="123"/>
      <c r="D41" s="123"/>
      <c r="E41" s="123"/>
      <c r="F41" s="123"/>
      <c r="G41" s="123"/>
      <c r="H41" s="123"/>
      <c r="I41" s="123"/>
      <c r="J41" s="123"/>
    </row>
    <row r="42" spans="1:10" x14ac:dyDescent="0.2">
      <c r="A42" s="130" t="s">
        <v>99</v>
      </c>
      <c r="B42" s="520" t="str">
        <f>'PLEASE FILL IN HERE FIRST!!!'!B27</f>
        <v>-</v>
      </c>
      <c r="C42" s="521"/>
      <c r="D42" s="522"/>
      <c r="E42" s="130" t="s">
        <v>100</v>
      </c>
      <c r="F42" s="526" t="str">
        <f>Accommodation!B51</f>
        <v xml:space="preserve">info@svenskbordtennis.com </v>
      </c>
      <c r="G42" s="521"/>
      <c r="H42" s="521"/>
      <c r="I42" s="521"/>
      <c r="J42" s="522"/>
    </row>
    <row r="45" spans="1:10" x14ac:dyDescent="0.2">
      <c r="F45" s="507"/>
      <c r="G45" s="507"/>
      <c r="H45" s="507"/>
      <c r="I45" s="507"/>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pageSetUpPr fitToPage="1"/>
  </sheetPr>
  <dimension ref="A1:V51"/>
  <sheetViews>
    <sheetView showGridLines="0" tabSelected="1" zoomScale="90" zoomScaleNormal="90" zoomScalePageLayoutView="90" workbookViewId="0">
      <selection activeCell="C13" sqref="C13"/>
    </sheetView>
  </sheetViews>
  <sheetFormatPr defaultColWidth="0" defaultRowHeight="12.75" x14ac:dyDescent="0.2"/>
  <cols>
    <col min="1" max="1" width="19.7109375" style="80" customWidth="1"/>
    <col min="2" max="2" width="32.85546875" style="80" customWidth="1"/>
    <col min="3" max="3" width="18.42578125" style="80" customWidth="1"/>
    <col min="4" max="4" width="8.85546875" style="80" customWidth="1"/>
    <col min="5" max="5" width="10.28515625" style="80" bestFit="1" customWidth="1"/>
    <col min="6" max="6" width="19.42578125" style="80" bestFit="1" customWidth="1"/>
    <col min="7" max="7" width="14.28515625" style="80" bestFit="1" customWidth="1"/>
    <col min="8" max="8" width="12.140625" style="80" hidden="1" customWidth="1"/>
    <col min="9" max="9" width="16.85546875" style="80" customWidth="1"/>
    <col min="10" max="11" width="6.85546875" style="80" hidden="1" customWidth="1"/>
    <col min="12" max="12" width="7.28515625" style="80" customWidth="1"/>
    <col min="13" max="13" width="21" style="80" customWidth="1"/>
    <col min="14" max="14" width="11.85546875" style="80" bestFit="1" customWidth="1"/>
    <col min="15" max="15" width="15.5703125" style="80" bestFit="1" customWidth="1"/>
    <col min="16" max="16" width="11.42578125" style="80" hidden="1" customWidth="1"/>
    <col min="17" max="17" width="18" style="80" customWidth="1"/>
    <col min="18" max="19" width="11.42578125" style="80" customWidth="1"/>
    <col min="20" max="20" width="17.140625" style="80" hidden="1" customWidth="1"/>
    <col min="21" max="22" width="0" style="69" hidden="1" customWidth="1"/>
    <col min="23" max="16384" width="11.42578125" style="80" hidden="1"/>
  </cols>
  <sheetData>
    <row r="1" spans="1:22" ht="24.75" x14ac:dyDescent="0.2">
      <c r="A1" s="538" t="str">
        <f>"2020 ITTF Swedish International Open"</f>
        <v>2020 ITTF Swedish International Open</v>
      </c>
      <c r="B1" s="538"/>
      <c r="C1" s="538"/>
      <c r="D1" s="538"/>
      <c r="E1" s="538"/>
      <c r="F1" s="538"/>
      <c r="G1" s="538"/>
      <c r="H1" s="538"/>
      <c r="I1" s="538"/>
      <c r="J1" s="538"/>
      <c r="K1" s="538"/>
      <c r="L1" s="538"/>
      <c r="M1" s="538"/>
      <c r="N1" s="538"/>
      <c r="O1" s="538"/>
      <c r="P1" s="538"/>
      <c r="Q1" s="538"/>
    </row>
    <row r="2" spans="1:22" ht="24.75" x14ac:dyDescent="0.2">
      <c r="A2" s="538" t="s">
        <v>187</v>
      </c>
      <c r="B2" s="538"/>
      <c r="C2" s="538"/>
      <c r="D2" s="538"/>
      <c r="E2" s="538"/>
      <c r="F2" s="538"/>
      <c r="G2" s="538"/>
      <c r="H2" s="538"/>
      <c r="I2" s="538"/>
      <c r="J2" s="538"/>
      <c r="K2" s="538"/>
      <c r="L2" s="538"/>
      <c r="M2" s="538"/>
      <c r="N2" s="538"/>
      <c r="O2" s="538"/>
      <c r="P2" s="538"/>
      <c r="Q2" s="538"/>
    </row>
    <row r="3" spans="1:22" ht="22.5" hidden="1" x14ac:dyDescent="0.2">
      <c r="A3" s="539" t="str">
        <f>'PLEASE FILL IN HERE FIRST!!!'!B5</f>
        <v>World Tour</v>
      </c>
      <c r="B3" s="539"/>
      <c r="C3" s="539"/>
      <c r="D3" s="539"/>
      <c r="E3" s="539"/>
      <c r="F3" s="539"/>
      <c r="G3" s="539"/>
      <c r="H3" s="539"/>
      <c r="I3" s="539"/>
      <c r="J3" s="539"/>
      <c r="K3" s="539"/>
      <c r="L3" s="539"/>
      <c r="M3" s="539"/>
      <c r="N3" s="539"/>
      <c r="O3" s="539"/>
      <c r="P3" s="539"/>
      <c r="Q3" s="539"/>
    </row>
    <row r="4" spans="1:22" s="345" customFormat="1" ht="24.95" customHeight="1" x14ac:dyDescent="0.2">
      <c r="A4" s="540" t="str">
        <f>'PLEASE FILL IN HERE FIRST!!!'!B7</f>
        <v>Helsingborg (SWE)</v>
      </c>
      <c r="B4" s="540"/>
      <c r="C4" s="540"/>
      <c r="D4" s="540"/>
      <c r="E4" s="540"/>
      <c r="F4" s="540"/>
      <c r="G4" s="540"/>
      <c r="H4" s="540"/>
      <c r="I4" s="540"/>
      <c r="J4" s="540"/>
      <c r="K4" s="540"/>
      <c r="L4" s="540"/>
      <c r="M4" s="540"/>
      <c r="N4" s="540"/>
      <c r="O4" s="540"/>
      <c r="P4" s="540"/>
      <c r="Q4" s="540"/>
      <c r="U4" s="346"/>
      <c r="V4" s="346"/>
    </row>
    <row r="5" spans="1:22" s="352" customFormat="1" ht="21" customHeight="1" x14ac:dyDescent="0.25">
      <c r="A5" s="347" t="s">
        <v>660</v>
      </c>
      <c r="B5" s="348">
        <f>'PLEASE FILL IN HERE FIRST!!!'!B9</f>
        <v>44165</v>
      </c>
      <c r="C5" s="349" t="s">
        <v>104</v>
      </c>
      <c r="D5" s="541">
        <v>44167</v>
      </c>
      <c r="E5" s="541"/>
      <c r="F5" s="348"/>
      <c r="G5" s="349"/>
      <c r="H5" s="541" t="s">
        <v>400</v>
      </c>
      <c r="I5" s="541"/>
      <c r="J5" s="541"/>
      <c r="K5" s="348"/>
      <c r="L5" s="348"/>
      <c r="M5" s="348">
        <v>44168</v>
      </c>
      <c r="N5" s="350" t="s">
        <v>104</v>
      </c>
      <c r="O5" s="351">
        <f>'PLEASE FILL IN HERE FIRST!!!'!D9</f>
        <v>44170</v>
      </c>
      <c r="P5" s="350"/>
      <c r="Q5" s="350"/>
      <c r="U5" s="353"/>
      <c r="V5" s="353"/>
    </row>
    <row r="6" spans="1:22" ht="9" customHeight="1" x14ac:dyDescent="0.2">
      <c r="A6" s="354"/>
      <c r="B6" s="354"/>
      <c r="C6" s="354"/>
      <c r="D6" s="354"/>
      <c r="E6" s="354"/>
      <c r="F6" s="354"/>
      <c r="G6" s="354"/>
      <c r="H6" s="354"/>
      <c r="I6" s="354"/>
      <c r="J6" s="354"/>
      <c r="K6" s="354"/>
      <c r="L6" s="354"/>
      <c r="M6" s="354"/>
      <c r="N6" s="354"/>
      <c r="O6" s="354"/>
      <c r="P6" s="354"/>
      <c r="Q6" s="354"/>
    </row>
    <row r="7" spans="1:22" ht="27" customHeight="1" x14ac:dyDescent="0.2">
      <c r="A7" s="542" t="s">
        <v>309</v>
      </c>
      <c r="B7" s="543"/>
      <c r="C7" s="544" t="s">
        <v>429</v>
      </c>
      <c r="D7" s="545"/>
      <c r="E7" s="545"/>
      <c r="F7" s="545"/>
      <c r="G7" s="545"/>
      <c r="H7" s="545"/>
      <c r="I7" s="545"/>
      <c r="J7" s="545"/>
      <c r="K7" s="545"/>
      <c r="L7" s="545"/>
      <c r="M7" s="545"/>
      <c r="N7" s="545"/>
      <c r="O7" s="545"/>
      <c r="P7" s="545"/>
      <c r="Q7" s="546"/>
    </row>
    <row r="8" spans="1:22" x14ac:dyDescent="0.2">
      <c r="D8" s="69"/>
    </row>
    <row r="9" spans="1:22" ht="14.1" customHeight="1" x14ac:dyDescent="0.2">
      <c r="A9" s="550" t="s">
        <v>312</v>
      </c>
      <c r="B9" s="550" t="s">
        <v>423</v>
      </c>
      <c r="C9" s="550" t="s">
        <v>105</v>
      </c>
      <c r="D9" s="550" t="s">
        <v>425</v>
      </c>
      <c r="E9" s="550" t="s">
        <v>108</v>
      </c>
      <c r="F9" s="355" t="s">
        <v>18</v>
      </c>
      <c r="G9" s="355" t="s">
        <v>19</v>
      </c>
      <c r="H9" s="355" t="s">
        <v>56</v>
      </c>
      <c r="I9" s="355"/>
      <c r="J9" s="355" t="s">
        <v>58</v>
      </c>
      <c r="K9" s="355" t="s">
        <v>59</v>
      </c>
      <c r="L9" s="550" t="s">
        <v>53</v>
      </c>
      <c r="M9" s="550" t="s">
        <v>126</v>
      </c>
      <c r="N9" s="355" t="s">
        <v>127</v>
      </c>
      <c r="O9" s="355" t="s">
        <v>128</v>
      </c>
      <c r="P9" s="355" t="s">
        <v>129</v>
      </c>
      <c r="Q9" s="355" t="s">
        <v>30</v>
      </c>
    </row>
    <row r="10" spans="1:22" ht="24" customHeight="1" x14ac:dyDescent="0.2">
      <c r="A10" s="551"/>
      <c r="B10" s="551"/>
      <c r="C10" s="551"/>
      <c r="D10" s="551"/>
      <c r="E10" s="551"/>
      <c r="F10" s="356" t="s">
        <v>115</v>
      </c>
      <c r="G10" s="356" t="s">
        <v>115</v>
      </c>
      <c r="H10" s="357" t="s">
        <v>191</v>
      </c>
      <c r="I10" s="356" t="s">
        <v>192</v>
      </c>
      <c r="J10" s="356" t="s">
        <v>192</v>
      </c>
      <c r="K10" s="356" t="s">
        <v>192</v>
      </c>
      <c r="L10" s="551"/>
      <c r="M10" s="551"/>
      <c r="N10" s="355"/>
      <c r="O10" s="358" t="str">
        <f>'PLEASE FILL IN HERE FIRST!!!'!B43</f>
        <v>Euro €</v>
      </c>
      <c r="P10" s="358" t="str">
        <f>'PLEASE FILL IN HERE FIRST!!!'!B43</f>
        <v>Euro €</v>
      </c>
      <c r="Q10" s="358" t="str">
        <f>'PLEASE FILL IN HERE FIRST!!!'!B43</f>
        <v>Euro €</v>
      </c>
    </row>
    <row r="11" spans="1:22" ht="20.25" customHeight="1" x14ac:dyDescent="0.2">
      <c r="A11" s="359" t="s">
        <v>118</v>
      </c>
      <c r="B11" s="360" t="s">
        <v>423</v>
      </c>
      <c r="C11" s="360" t="s">
        <v>105</v>
      </c>
      <c r="D11" s="361" t="s">
        <v>190</v>
      </c>
      <c r="E11" s="361" t="s">
        <v>27</v>
      </c>
      <c r="F11" s="362">
        <v>44164</v>
      </c>
      <c r="G11" s="362">
        <v>44167</v>
      </c>
      <c r="H11" s="361" t="s">
        <v>28</v>
      </c>
      <c r="I11" s="361" t="s">
        <v>661</v>
      </c>
      <c r="J11" s="361"/>
      <c r="K11" s="361"/>
      <c r="L11" s="361" t="s">
        <v>54</v>
      </c>
      <c r="M11" s="361" t="s">
        <v>424</v>
      </c>
      <c r="N11" s="361">
        <v>3</v>
      </c>
      <c r="O11" s="363">
        <v>465</v>
      </c>
      <c r="P11" s="363"/>
      <c r="Q11" s="363">
        <f>'PLEASE FILL IN HERE FIRST!!!'!B45</f>
        <v>14</v>
      </c>
    </row>
    <row r="12" spans="1:22" ht="19.5" customHeight="1" x14ac:dyDescent="0.2">
      <c r="A12" s="355">
        <v>1</v>
      </c>
      <c r="B12" s="364"/>
      <c r="C12" s="364"/>
      <c r="D12" s="365"/>
      <c r="E12" s="365"/>
      <c r="F12" s="366"/>
      <c r="G12" s="366"/>
      <c r="H12" s="365"/>
      <c r="I12" s="365"/>
      <c r="J12" s="365"/>
      <c r="K12" s="365"/>
      <c r="L12" s="365"/>
      <c r="M12" s="367"/>
      <c r="N12" s="355" t="str">
        <f>IF(AND(F12&lt;&gt;0,G12&lt;&gt;0),G12-F12,"")</f>
        <v/>
      </c>
      <c r="O12" s="368" t="str">
        <f>IF(AND(I12="x",L12="SR"),Prospectus!$H$92*N12,IF(AND(I12="x",L12="DR"),Prospectus!$H$93*N12,IF(AND(J12="x",L12="SR"),Prospectus!#REF!*N12,IF(AND(J12="x",L12="DR"),Prospectus!#REF!*N12,IF(AND(K12="x",L12="SR"),Prospectus!#REF!*N12,IF(AND(K12="x",L12="DR"),Prospectus!#REF!*N12," "))))))</f>
        <v xml:space="preserve"> </v>
      </c>
      <c r="P12" s="368" t="str">
        <f>IF(H12="x",$P$11,IF(I12="x","",IF(J12="x","",IF(K12="x","",""))))</f>
        <v/>
      </c>
      <c r="Q12" s="368" t="str">
        <f t="shared" ref="Q12:Q41" si="0">IF(E12="PLA",$Q$11,"")</f>
        <v/>
      </c>
      <c r="T12" s="80" t="str">
        <f>$B12&amp;" "&amp;$C12</f>
        <v xml:space="preserve"> </v>
      </c>
    </row>
    <row r="13" spans="1:22" ht="19.5" customHeight="1" x14ac:dyDescent="0.2">
      <c r="A13" s="355">
        <v>2</v>
      </c>
      <c r="B13" s="364"/>
      <c r="C13" s="364"/>
      <c r="D13" s="365"/>
      <c r="E13" s="365"/>
      <c r="F13" s="366"/>
      <c r="G13" s="366"/>
      <c r="H13" s="365"/>
      <c r="I13" s="365"/>
      <c r="J13" s="365"/>
      <c r="K13" s="365"/>
      <c r="L13" s="365"/>
      <c r="M13" s="367"/>
      <c r="N13" s="355" t="str">
        <f t="shared" ref="N13:N41" si="1">IF(AND(F13&lt;&gt;0,G13&lt;&gt;0),G13-F13,"")</f>
        <v/>
      </c>
      <c r="O13" s="368" t="str">
        <f>IF(AND(I13="x",L13="SR"),Prospectus!$H$92*N13,IF(AND(I13="x",L13="DR"),Prospectus!$H$93*N13,IF(AND(J13="x",L13="SR"),Prospectus!#REF!*N13,IF(AND(J13="x",L13="DR"),Prospectus!#REF!*N13,IF(AND(K13="x",L13="SR"),Prospectus!#REF!*N13,IF(AND(K13="x",L13="DR"),Prospectus!#REF!*N13," "))))))</f>
        <v xml:space="preserve"> </v>
      </c>
      <c r="P13" s="368" t="str">
        <f t="shared" ref="P13:P41" si="2">IF(H13="x",$P$11,IF(I13="x","",IF(J13="x","",IF(K13="x","",""))))</f>
        <v/>
      </c>
      <c r="Q13" s="368" t="str">
        <f t="shared" si="0"/>
        <v/>
      </c>
      <c r="T13" s="80" t="str">
        <f t="shared" ref="T13:T44" si="3">$B13&amp;" "&amp;$C13</f>
        <v xml:space="preserve"> </v>
      </c>
    </row>
    <row r="14" spans="1:22" ht="19.5" customHeight="1" x14ac:dyDescent="0.2">
      <c r="A14" s="355">
        <v>3</v>
      </c>
      <c r="B14" s="364"/>
      <c r="C14" s="364"/>
      <c r="D14" s="365"/>
      <c r="E14" s="365"/>
      <c r="F14" s="366"/>
      <c r="G14" s="366"/>
      <c r="H14" s="365"/>
      <c r="I14" s="365"/>
      <c r="J14" s="365"/>
      <c r="K14" s="365"/>
      <c r="L14" s="365"/>
      <c r="M14" s="367"/>
      <c r="N14" s="355" t="str">
        <f t="shared" si="1"/>
        <v/>
      </c>
      <c r="O14" s="368" t="str">
        <f>IF(AND(I14="x",L14="SR"),Prospectus!$H$92*N14,IF(AND(I14="x",L14="DR"),Prospectus!$H$93*N14,IF(AND(J14="x",L14="SR"),Prospectus!#REF!*N14,IF(AND(J14="x",L14="DR"),Prospectus!#REF!*N14,IF(AND(K14="x",L14="SR"),Prospectus!#REF!*N14,IF(AND(K14="x",L14="DR"),Prospectus!#REF!*N14," "))))))</f>
        <v xml:space="preserve"> </v>
      </c>
      <c r="P14" s="368" t="str">
        <f t="shared" si="2"/>
        <v/>
      </c>
      <c r="Q14" s="368" t="str">
        <f t="shared" si="0"/>
        <v/>
      </c>
      <c r="T14" s="80" t="str">
        <f t="shared" si="3"/>
        <v xml:space="preserve"> </v>
      </c>
    </row>
    <row r="15" spans="1:22" ht="19.5" customHeight="1" x14ac:dyDescent="0.2">
      <c r="A15" s="355">
        <v>4</v>
      </c>
      <c r="B15" s="364"/>
      <c r="C15" s="364"/>
      <c r="D15" s="365"/>
      <c r="E15" s="365"/>
      <c r="F15" s="366"/>
      <c r="G15" s="366"/>
      <c r="H15" s="365"/>
      <c r="I15" s="365"/>
      <c r="J15" s="365"/>
      <c r="K15" s="365"/>
      <c r="L15" s="365"/>
      <c r="M15" s="367"/>
      <c r="N15" s="355" t="str">
        <f t="shared" si="1"/>
        <v/>
      </c>
      <c r="O15" s="368" t="str">
        <f>IF(AND(I15="x",L15="SR"),Prospectus!$H$92*N15,IF(AND(I15="x",L15="DR"),Prospectus!$H$93*N15,IF(AND(J15="x",L15="SR"),Prospectus!#REF!*N15,IF(AND(J15="x",L15="DR"),Prospectus!#REF!*N15,IF(AND(K15="x",L15="SR"),Prospectus!#REF!*N15,IF(AND(K15="x",L15="DR"),Prospectus!#REF!*N15," "))))))</f>
        <v xml:space="preserve"> </v>
      </c>
      <c r="P15" s="368" t="str">
        <f t="shared" si="2"/>
        <v/>
      </c>
      <c r="Q15" s="368" t="str">
        <f t="shared" si="0"/>
        <v/>
      </c>
      <c r="T15" s="80" t="str">
        <f t="shared" si="3"/>
        <v xml:space="preserve"> </v>
      </c>
    </row>
    <row r="16" spans="1:22" ht="19.5" customHeight="1" x14ac:dyDescent="0.2">
      <c r="A16" s="355">
        <v>5</v>
      </c>
      <c r="B16" s="364"/>
      <c r="C16" s="364"/>
      <c r="D16" s="365"/>
      <c r="E16" s="365"/>
      <c r="F16" s="366"/>
      <c r="G16" s="366"/>
      <c r="H16" s="365"/>
      <c r="I16" s="365"/>
      <c r="J16" s="365"/>
      <c r="K16" s="365"/>
      <c r="L16" s="365"/>
      <c r="M16" s="367"/>
      <c r="N16" s="355" t="str">
        <f t="shared" si="1"/>
        <v/>
      </c>
      <c r="O16" s="368" t="str">
        <f>IF(AND(I16="x",L16="SR"),Prospectus!$H$92*N16,IF(AND(I16="x",L16="DR"),Prospectus!$H$93*N16,IF(AND(J16="x",L16="SR"),Prospectus!#REF!*N16,IF(AND(J16="x",L16="DR"),Prospectus!#REF!*N16,IF(AND(K16="x",L16="SR"),Prospectus!#REF!*N16,IF(AND(K16="x",L16="DR"),Prospectus!#REF!*N16," "))))))</f>
        <v xml:space="preserve"> </v>
      </c>
      <c r="P16" s="368" t="str">
        <f t="shared" si="2"/>
        <v/>
      </c>
      <c r="Q16" s="368" t="str">
        <f t="shared" si="0"/>
        <v/>
      </c>
      <c r="T16" s="80" t="str">
        <f t="shared" si="3"/>
        <v xml:space="preserve"> </v>
      </c>
    </row>
    <row r="17" spans="1:20" ht="19.5" customHeight="1" x14ac:dyDescent="0.2">
      <c r="A17" s="355">
        <v>6</v>
      </c>
      <c r="B17" s="364"/>
      <c r="C17" s="364"/>
      <c r="D17" s="365"/>
      <c r="E17" s="365"/>
      <c r="F17" s="366"/>
      <c r="G17" s="366"/>
      <c r="H17" s="365"/>
      <c r="I17" s="365"/>
      <c r="J17" s="365"/>
      <c r="K17" s="365"/>
      <c r="L17" s="365"/>
      <c r="M17" s="367"/>
      <c r="N17" s="355" t="str">
        <f t="shared" si="1"/>
        <v/>
      </c>
      <c r="O17" s="368" t="str">
        <f>IF(AND(I17="x",L17="SR"),Prospectus!$H$92*N17,IF(AND(I17="x",L17="DR"),Prospectus!$H$93*N17,IF(AND(J17="x",L17="SR"),Prospectus!#REF!*N17,IF(AND(J17="x",L17="DR"),Prospectus!#REF!*N17,IF(AND(K17="x",L17="SR"),Prospectus!#REF!*N17,IF(AND(K17="x",L17="DR"),Prospectus!#REF!*N17," "))))))</f>
        <v xml:space="preserve"> </v>
      </c>
      <c r="P17" s="368" t="str">
        <f t="shared" si="2"/>
        <v/>
      </c>
      <c r="Q17" s="368" t="str">
        <f t="shared" si="0"/>
        <v/>
      </c>
      <c r="T17" s="80" t="str">
        <f t="shared" si="3"/>
        <v xml:space="preserve"> </v>
      </c>
    </row>
    <row r="18" spans="1:20" ht="19.5" customHeight="1" x14ac:dyDescent="0.2">
      <c r="A18" s="355">
        <v>7</v>
      </c>
      <c r="B18" s="364"/>
      <c r="C18" s="364"/>
      <c r="D18" s="365"/>
      <c r="E18" s="365"/>
      <c r="F18" s="366"/>
      <c r="G18" s="366"/>
      <c r="H18" s="365"/>
      <c r="I18" s="365"/>
      <c r="J18" s="365"/>
      <c r="K18" s="365"/>
      <c r="L18" s="365"/>
      <c r="M18" s="367"/>
      <c r="N18" s="355" t="str">
        <f t="shared" si="1"/>
        <v/>
      </c>
      <c r="O18" s="368" t="str">
        <f>IF(AND(I18="x",L18="SR"),Prospectus!$H$92*N18,IF(AND(I18="x",L18="DR"),Prospectus!$H$93*N18,IF(AND(J18="x",L18="SR"),Prospectus!#REF!*N18,IF(AND(J18="x",L18="DR"),Prospectus!#REF!*N18,IF(AND(K18="x",L18="SR"),Prospectus!#REF!*N18,IF(AND(K18="x",L18="DR"),Prospectus!#REF!*N18," "))))))</f>
        <v xml:space="preserve"> </v>
      </c>
      <c r="P18" s="368" t="str">
        <f t="shared" si="2"/>
        <v/>
      </c>
      <c r="Q18" s="368" t="str">
        <f t="shared" si="0"/>
        <v/>
      </c>
      <c r="T18" s="80" t="str">
        <f t="shared" si="3"/>
        <v xml:space="preserve"> </v>
      </c>
    </row>
    <row r="19" spans="1:20" ht="19.5" customHeight="1" x14ac:dyDescent="0.2">
      <c r="A19" s="355">
        <v>8</v>
      </c>
      <c r="B19" s="364"/>
      <c r="C19" s="364"/>
      <c r="D19" s="365"/>
      <c r="E19" s="365"/>
      <c r="F19" s="366"/>
      <c r="G19" s="366"/>
      <c r="H19" s="365"/>
      <c r="I19" s="365"/>
      <c r="J19" s="365"/>
      <c r="K19" s="365"/>
      <c r="L19" s="365"/>
      <c r="M19" s="367"/>
      <c r="N19" s="355" t="str">
        <f t="shared" si="1"/>
        <v/>
      </c>
      <c r="O19" s="368" t="str">
        <f>IF(AND(I19="x",L19="SR"),Prospectus!$H$92*N19,IF(AND(I19="x",L19="DR"),Prospectus!$H$93*N19,IF(AND(J19="x",L19="SR"),Prospectus!#REF!*N19,IF(AND(J19="x",L19="DR"),Prospectus!#REF!*N19,IF(AND(K19="x",L19="SR"),Prospectus!#REF!*N19,IF(AND(K19="x",L19="DR"),Prospectus!#REF!*N19," "))))))</f>
        <v xml:space="preserve"> </v>
      </c>
      <c r="P19" s="368" t="str">
        <f t="shared" si="2"/>
        <v/>
      </c>
      <c r="Q19" s="368" t="str">
        <f t="shared" si="0"/>
        <v/>
      </c>
      <c r="T19" s="80" t="str">
        <f t="shared" si="3"/>
        <v xml:space="preserve"> </v>
      </c>
    </row>
    <row r="20" spans="1:20" ht="19.5" customHeight="1" x14ac:dyDescent="0.2">
      <c r="A20" s="355">
        <v>9</v>
      </c>
      <c r="B20" s="364"/>
      <c r="C20" s="364"/>
      <c r="D20" s="365"/>
      <c r="E20" s="365"/>
      <c r="F20" s="366"/>
      <c r="G20" s="366"/>
      <c r="H20" s="365"/>
      <c r="I20" s="365"/>
      <c r="J20" s="365"/>
      <c r="K20" s="365"/>
      <c r="L20" s="365"/>
      <c r="M20" s="367"/>
      <c r="N20" s="355" t="str">
        <f t="shared" si="1"/>
        <v/>
      </c>
      <c r="O20" s="368" t="str">
        <f>IF(AND(I20="x",L20="SR"),Prospectus!$H$92*N20,IF(AND(I20="x",L20="DR"),Prospectus!$H$93*N20,IF(AND(J20="x",L20="SR"),Prospectus!#REF!*N20,IF(AND(J20="x",L20="DR"),Prospectus!#REF!*N20,IF(AND(K20="x",L20="SR"),Prospectus!#REF!*N20,IF(AND(K20="x",L20="DR"),Prospectus!#REF!*N20," "))))))</f>
        <v xml:space="preserve"> </v>
      </c>
      <c r="P20" s="368" t="str">
        <f t="shared" si="2"/>
        <v/>
      </c>
      <c r="Q20" s="368" t="str">
        <f t="shared" si="0"/>
        <v/>
      </c>
      <c r="T20" s="80" t="str">
        <f t="shared" si="3"/>
        <v xml:space="preserve"> </v>
      </c>
    </row>
    <row r="21" spans="1:20" ht="19.5" customHeight="1" x14ac:dyDescent="0.2">
      <c r="A21" s="355">
        <v>10</v>
      </c>
      <c r="B21" s="364"/>
      <c r="C21" s="364"/>
      <c r="D21" s="365"/>
      <c r="E21" s="365"/>
      <c r="F21" s="366"/>
      <c r="G21" s="366"/>
      <c r="H21" s="365"/>
      <c r="I21" s="365"/>
      <c r="J21" s="365"/>
      <c r="K21" s="365"/>
      <c r="L21" s="365"/>
      <c r="M21" s="367"/>
      <c r="N21" s="355" t="str">
        <f t="shared" si="1"/>
        <v/>
      </c>
      <c r="O21" s="368" t="str">
        <f>IF(AND(I21="x",L21="SR"),Prospectus!$H$92*N21,IF(AND(I21="x",L21="DR"),Prospectus!$H$93*N21,IF(AND(J21="x",L21="SR"),Prospectus!#REF!*N21,IF(AND(J21="x",L21="DR"),Prospectus!#REF!*N21,IF(AND(K21="x",L21="SR"),Prospectus!#REF!*N21,IF(AND(K21="x",L21="DR"),Prospectus!#REF!*N21," "))))))</f>
        <v xml:space="preserve"> </v>
      </c>
      <c r="P21" s="368" t="str">
        <f t="shared" si="2"/>
        <v/>
      </c>
      <c r="Q21" s="368" t="str">
        <f t="shared" si="0"/>
        <v/>
      </c>
      <c r="T21" s="80" t="str">
        <f t="shared" si="3"/>
        <v xml:space="preserve"> </v>
      </c>
    </row>
    <row r="22" spans="1:20" ht="19.5" customHeight="1" x14ac:dyDescent="0.2">
      <c r="A22" s="355">
        <v>11</v>
      </c>
      <c r="B22" s="364"/>
      <c r="C22" s="364"/>
      <c r="D22" s="365"/>
      <c r="E22" s="365"/>
      <c r="F22" s="366"/>
      <c r="G22" s="366"/>
      <c r="H22" s="365"/>
      <c r="I22" s="365"/>
      <c r="J22" s="365"/>
      <c r="K22" s="365"/>
      <c r="L22" s="365"/>
      <c r="M22" s="367"/>
      <c r="N22" s="355" t="str">
        <f t="shared" si="1"/>
        <v/>
      </c>
      <c r="O22" s="368" t="str">
        <f>IF(AND(I22="x",L22="SR"),Prospectus!$H$92*N22,IF(AND(I22="x",L22="DR"),Prospectus!$H$93*N22,IF(AND(J22="x",L22="SR"),Prospectus!#REF!*N22,IF(AND(J22="x",L22="DR"),Prospectus!#REF!*N22,IF(AND(K22="x",L22="SR"),Prospectus!#REF!*N22,IF(AND(K22="x",L22="DR"),Prospectus!#REF!*N22," "))))))</f>
        <v xml:space="preserve"> </v>
      </c>
      <c r="P22" s="368" t="str">
        <f t="shared" si="2"/>
        <v/>
      </c>
      <c r="Q22" s="368" t="str">
        <f t="shared" si="0"/>
        <v/>
      </c>
      <c r="T22" s="80" t="str">
        <f t="shared" si="3"/>
        <v xml:space="preserve"> </v>
      </c>
    </row>
    <row r="23" spans="1:20" ht="19.5" customHeight="1" x14ac:dyDescent="0.2">
      <c r="A23" s="355">
        <v>12</v>
      </c>
      <c r="B23" s="364"/>
      <c r="C23" s="364"/>
      <c r="D23" s="365"/>
      <c r="E23" s="365"/>
      <c r="F23" s="366"/>
      <c r="G23" s="366"/>
      <c r="H23" s="365"/>
      <c r="I23" s="365"/>
      <c r="J23" s="365"/>
      <c r="K23" s="365"/>
      <c r="L23" s="365"/>
      <c r="M23" s="367"/>
      <c r="N23" s="355" t="str">
        <f t="shared" si="1"/>
        <v/>
      </c>
      <c r="O23" s="368" t="str">
        <f>IF(AND(I23="x",L23="SR"),Prospectus!$H$92*N23,IF(AND(I23="x",L23="DR"),Prospectus!$H$93*N23,IF(AND(J23="x",L23="SR"),Prospectus!#REF!*N23,IF(AND(J23="x",L23="DR"),Prospectus!#REF!*N23,IF(AND(K23="x",L23="SR"),Prospectus!#REF!*N23,IF(AND(K23="x",L23="DR"),Prospectus!#REF!*N23," "))))))</f>
        <v xml:space="preserve"> </v>
      </c>
      <c r="P23" s="368" t="str">
        <f t="shared" si="2"/>
        <v/>
      </c>
      <c r="Q23" s="368" t="str">
        <f t="shared" si="0"/>
        <v/>
      </c>
      <c r="T23" s="80" t="str">
        <f t="shared" si="3"/>
        <v xml:space="preserve"> </v>
      </c>
    </row>
    <row r="24" spans="1:20" ht="19.5" customHeight="1" x14ac:dyDescent="0.2">
      <c r="A24" s="355">
        <v>13</v>
      </c>
      <c r="B24" s="364"/>
      <c r="C24" s="364"/>
      <c r="D24" s="365"/>
      <c r="E24" s="365"/>
      <c r="F24" s="366"/>
      <c r="G24" s="366"/>
      <c r="H24" s="365"/>
      <c r="I24" s="365"/>
      <c r="J24" s="365"/>
      <c r="K24" s="365"/>
      <c r="L24" s="365"/>
      <c r="M24" s="367"/>
      <c r="N24" s="355" t="str">
        <f t="shared" si="1"/>
        <v/>
      </c>
      <c r="O24" s="368" t="str">
        <f>IF(AND(I24="x",L24="SR"),Prospectus!$H$92*N24,IF(AND(I24="x",L24="DR"),Prospectus!$H$93*N24,IF(AND(J24="x",L24="SR"),Prospectus!#REF!*N24,IF(AND(J24="x",L24="DR"),Prospectus!#REF!*N24,IF(AND(K24="x",L24="SR"),Prospectus!#REF!*N24,IF(AND(K24="x",L24="DR"),Prospectus!#REF!*N24," "))))))</f>
        <v xml:space="preserve"> </v>
      </c>
      <c r="P24" s="368" t="str">
        <f t="shared" si="2"/>
        <v/>
      </c>
      <c r="Q24" s="368" t="str">
        <f t="shared" si="0"/>
        <v/>
      </c>
      <c r="T24" s="80" t="str">
        <f t="shared" si="3"/>
        <v xml:space="preserve"> </v>
      </c>
    </row>
    <row r="25" spans="1:20" ht="19.5" customHeight="1" x14ac:dyDescent="0.2">
      <c r="A25" s="355">
        <v>14</v>
      </c>
      <c r="B25" s="364"/>
      <c r="C25" s="364"/>
      <c r="D25" s="365"/>
      <c r="E25" s="365"/>
      <c r="F25" s="366"/>
      <c r="G25" s="366"/>
      <c r="H25" s="365"/>
      <c r="I25" s="365"/>
      <c r="J25" s="365"/>
      <c r="K25" s="365"/>
      <c r="L25" s="365"/>
      <c r="M25" s="367"/>
      <c r="N25" s="355" t="str">
        <f t="shared" si="1"/>
        <v/>
      </c>
      <c r="O25" s="368" t="str">
        <f>IF(AND(I25="x",L25="SR"),Prospectus!$H$92*N25,IF(AND(I25="x",L25="DR"),Prospectus!$H$93*N25,IF(AND(J25="x",L25="SR"),Prospectus!#REF!*N25,IF(AND(J25="x",L25="DR"),Prospectus!#REF!*N25,IF(AND(K25="x",L25="SR"),Prospectus!#REF!*N25,IF(AND(K25="x",L25="DR"),Prospectus!#REF!*N25," "))))))</f>
        <v xml:space="preserve"> </v>
      </c>
      <c r="P25" s="368" t="str">
        <f t="shared" si="2"/>
        <v/>
      </c>
      <c r="Q25" s="368" t="str">
        <f t="shared" si="0"/>
        <v/>
      </c>
      <c r="T25" s="80" t="str">
        <f t="shared" si="3"/>
        <v xml:space="preserve"> </v>
      </c>
    </row>
    <row r="26" spans="1:20" ht="19.5" customHeight="1" x14ac:dyDescent="0.2">
      <c r="A26" s="355">
        <v>15</v>
      </c>
      <c r="B26" s="364"/>
      <c r="C26" s="364"/>
      <c r="D26" s="365"/>
      <c r="E26" s="365"/>
      <c r="F26" s="366"/>
      <c r="G26" s="366"/>
      <c r="H26" s="365"/>
      <c r="I26" s="365"/>
      <c r="J26" s="365"/>
      <c r="K26" s="365"/>
      <c r="L26" s="365"/>
      <c r="M26" s="367"/>
      <c r="N26" s="355" t="str">
        <f t="shared" si="1"/>
        <v/>
      </c>
      <c r="O26" s="368" t="str">
        <f>IF(AND(I26="x",L26="SR"),Prospectus!$H$92*N26,IF(AND(I26="x",L26="DR"),Prospectus!$H$93*N26,IF(AND(J26="x",L26="SR"),Prospectus!#REF!*N26,IF(AND(J26="x",L26="DR"),Prospectus!#REF!*N26,IF(AND(K26="x",L26="SR"),Prospectus!#REF!*N26,IF(AND(K26="x",L26="DR"),Prospectus!#REF!*N26," "))))))</f>
        <v xml:space="preserve"> </v>
      </c>
      <c r="P26" s="368" t="str">
        <f t="shared" si="2"/>
        <v/>
      </c>
      <c r="Q26" s="368" t="str">
        <f t="shared" si="0"/>
        <v/>
      </c>
      <c r="T26" s="80" t="str">
        <f t="shared" si="3"/>
        <v xml:space="preserve"> </v>
      </c>
    </row>
    <row r="27" spans="1:20" ht="19.5" customHeight="1" x14ac:dyDescent="0.2">
      <c r="A27" s="355">
        <v>16</v>
      </c>
      <c r="B27" s="364"/>
      <c r="C27" s="364"/>
      <c r="D27" s="365"/>
      <c r="E27" s="365"/>
      <c r="F27" s="366"/>
      <c r="G27" s="366"/>
      <c r="H27" s="365"/>
      <c r="I27" s="365"/>
      <c r="J27" s="365"/>
      <c r="K27" s="365"/>
      <c r="L27" s="365"/>
      <c r="M27" s="367"/>
      <c r="N27" s="355" t="str">
        <f t="shared" si="1"/>
        <v/>
      </c>
      <c r="O27" s="368" t="str">
        <f>IF(AND(I27="x",L27="SR"),Prospectus!$H$92*N27,IF(AND(I27="x",L27="DR"),Prospectus!$H$93*N27,IF(AND(J27="x",L27="SR"),Prospectus!#REF!*N27,IF(AND(J27="x",L27="DR"),Prospectus!#REF!*N27,IF(AND(K27="x",L27="SR"),Prospectus!#REF!*N27,IF(AND(K27="x",L27="DR"),Prospectus!#REF!*N27," "))))))</f>
        <v xml:space="preserve"> </v>
      </c>
      <c r="P27" s="368" t="str">
        <f t="shared" si="2"/>
        <v/>
      </c>
      <c r="Q27" s="368" t="str">
        <f t="shared" si="0"/>
        <v/>
      </c>
      <c r="T27" s="80" t="str">
        <f t="shared" si="3"/>
        <v xml:space="preserve"> </v>
      </c>
    </row>
    <row r="28" spans="1:20" ht="19.5" customHeight="1" x14ac:dyDescent="0.2">
      <c r="A28" s="355">
        <v>17</v>
      </c>
      <c r="B28" s="364"/>
      <c r="C28" s="364"/>
      <c r="D28" s="365"/>
      <c r="E28" s="365"/>
      <c r="F28" s="366"/>
      <c r="G28" s="366"/>
      <c r="H28" s="365"/>
      <c r="I28" s="365"/>
      <c r="J28" s="365"/>
      <c r="K28" s="365"/>
      <c r="L28" s="365"/>
      <c r="M28" s="367"/>
      <c r="N28" s="355" t="str">
        <f t="shared" si="1"/>
        <v/>
      </c>
      <c r="O28" s="368" t="str">
        <f>IF(AND(I28="x",L28="SR"),Prospectus!$H$92*N28,IF(AND(I28="x",L28="DR"),Prospectus!$H$93*N28,IF(AND(J28="x",L28="SR"),Prospectus!#REF!*N28,IF(AND(J28="x",L28="DR"),Prospectus!#REF!*N28,IF(AND(K28="x",L28="SR"),Prospectus!#REF!*N28,IF(AND(K28="x",L28="DR"),Prospectus!#REF!*N28," "))))))</f>
        <v xml:space="preserve"> </v>
      </c>
      <c r="P28" s="368" t="str">
        <f t="shared" si="2"/>
        <v/>
      </c>
      <c r="Q28" s="368" t="str">
        <f t="shared" si="0"/>
        <v/>
      </c>
      <c r="T28" s="80" t="str">
        <f t="shared" si="3"/>
        <v xml:space="preserve"> </v>
      </c>
    </row>
    <row r="29" spans="1:20" ht="19.5" customHeight="1" x14ac:dyDescent="0.2">
      <c r="A29" s="355">
        <v>18</v>
      </c>
      <c r="B29" s="364"/>
      <c r="C29" s="364"/>
      <c r="D29" s="365"/>
      <c r="E29" s="365"/>
      <c r="F29" s="366"/>
      <c r="G29" s="366"/>
      <c r="H29" s="365"/>
      <c r="I29" s="365"/>
      <c r="J29" s="365"/>
      <c r="K29" s="365"/>
      <c r="L29" s="365"/>
      <c r="M29" s="367"/>
      <c r="N29" s="355" t="str">
        <f t="shared" si="1"/>
        <v/>
      </c>
      <c r="O29" s="368" t="str">
        <f>IF(AND(I29="x",L29="SR"),Prospectus!$H$92*N29,IF(AND(I29="x",L29="DR"),Prospectus!$H$93*N29,IF(AND(J29="x",L29="SR"),Prospectus!#REF!*N29,IF(AND(J29="x",L29="DR"),Prospectus!#REF!*N29,IF(AND(K29="x",L29="SR"),Prospectus!#REF!*N29,IF(AND(K29="x",L29="DR"),Prospectus!#REF!*N29," "))))))</f>
        <v xml:space="preserve"> </v>
      </c>
      <c r="P29" s="368" t="str">
        <f t="shared" si="2"/>
        <v/>
      </c>
      <c r="Q29" s="368" t="str">
        <f t="shared" si="0"/>
        <v/>
      </c>
      <c r="T29" s="80" t="str">
        <f t="shared" si="3"/>
        <v xml:space="preserve"> </v>
      </c>
    </row>
    <row r="30" spans="1:20" ht="19.5" customHeight="1" x14ac:dyDescent="0.2">
      <c r="A30" s="355">
        <v>19</v>
      </c>
      <c r="B30" s="364"/>
      <c r="C30" s="364"/>
      <c r="D30" s="365"/>
      <c r="E30" s="365"/>
      <c r="F30" s="366"/>
      <c r="G30" s="366"/>
      <c r="H30" s="365"/>
      <c r="I30" s="365"/>
      <c r="J30" s="365"/>
      <c r="K30" s="365"/>
      <c r="L30" s="365"/>
      <c r="M30" s="367"/>
      <c r="N30" s="355" t="str">
        <f t="shared" si="1"/>
        <v/>
      </c>
      <c r="O30" s="368" t="str">
        <f>IF(AND(I30="x",L30="SR"),Prospectus!$H$92*N30,IF(AND(I30="x",L30="DR"),Prospectus!$H$93*N30,IF(AND(J30="x",L30="SR"),Prospectus!#REF!*N30,IF(AND(J30="x",L30="DR"),Prospectus!#REF!*N30,IF(AND(K30="x",L30="SR"),Prospectus!#REF!*N30,IF(AND(K30="x",L30="DR"),Prospectus!#REF!*N30," "))))))</f>
        <v xml:space="preserve"> </v>
      </c>
      <c r="P30" s="368" t="str">
        <f t="shared" si="2"/>
        <v/>
      </c>
      <c r="Q30" s="368" t="str">
        <f t="shared" si="0"/>
        <v/>
      </c>
      <c r="T30" s="80" t="str">
        <f t="shared" si="3"/>
        <v xml:space="preserve"> </v>
      </c>
    </row>
    <row r="31" spans="1:20" ht="19.5" customHeight="1" x14ac:dyDescent="0.2">
      <c r="A31" s="355">
        <v>20</v>
      </c>
      <c r="B31" s="364"/>
      <c r="C31" s="364"/>
      <c r="D31" s="365"/>
      <c r="E31" s="365"/>
      <c r="F31" s="366"/>
      <c r="G31" s="366"/>
      <c r="H31" s="365"/>
      <c r="I31" s="365"/>
      <c r="J31" s="365"/>
      <c r="K31" s="365"/>
      <c r="L31" s="365"/>
      <c r="M31" s="367"/>
      <c r="N31" s="355" t="str">
        <f t="shared" si="1"/>
        <v/>
      </c>
      <c r="O31" s="368" t="str">
        <f>IF(AND(I31="x",L31="SR"),Prospectus!$H$92*N31,IF(AND(I31="x",L31="DR"),Prospectus!$H$93*N31,IF(AND(J31="x",L31="SR"),Prospectus!#REF!*N31,IF(AND(J31="x",L31="DR"),Prospectus!#REF!*N31,IF(AND(K31="x",L31="SR"),Prospectus!#REF!*N31,IF(AND(K31="x",L31="DR"),Prospectus!#REF!*N31," "))))))</f>
        <v xml:space="preserve"> </v>
      </c>
      <c r="P31" s="368" t="str">
        <f t="shared" si="2"/>
        <v/>
      </c>
      <c r="Q31" s="368" t="str">
        <f t="shared" si="0"/>
        <v/>
      </c>
      <c r="T31" s="80" t="str">
        <f t="shared" si="3"/>
        <v xml:space="preserve"> </v>
      </c>
    </row>
    <row r="32" spans="1:20" ht="19.5" customHeight="1" x14ac:dyDescent="0.2">
      <c r="A32" s="355">
        <v>21</v>
      </c>
      <c r="B32" s="364"/>
      <c r="C32" s="364"/>
      <c r="D32" s="365"/>
      <c r="E32" s="365"/>
      <c r="F32" s="366"/>
      <c r="G32" s="366"/>
      <c r="H32" s="365"/>
      <c r="I32" s="365"/>
      <c r="J32" s="365"/>
      <c r="K32" s="365"/>
      <c r="L32" s="365"/>
      <c r="M32" s="367"/>
      <c r="N32" s="355" t="str">
        <f t="shared" si="1"/>
        <v/>
      </c>
      <c r="O32" s="368" t="str">
        <f>IF(AND(I32="x",L32="SR"),Prospectus!$H$92*N32,IF(AND(I32="x",L32="DR"),Prospectus!$H$93*N32,IF(AND(J32="x",L32="SR"),Prospectus!#REF!*N32,IF(AND(J32="x",L32="DR"),Prospectus!#REF!*N32,IF(AND(K32="x",L32="SR"),Prospectus!#REF!*N32,IF(AND(K32="x",L32="DR"),Prospectus!#REF!*N32," "))))))</f>
        <v xml:space="preserve"> </v>
      </c>
      <c r="P32" s="368" t="str">
        <f t="shared" si="2"/>
        <v/>
      </c>
      <c r="Q32" s="368" t="str">
        <f t="shared" si="0"/>
        <v/>
      </c>
      <c r="T32" s="80" t="str">
        <f t="shared" si="3"/>
        <v xml:space="preserve"> </v>
      </c>
    </row>
    <row r="33" spans="1:20" ht="19.5" customHeight="1" x14ac:dyDescent="0.2">
      <c r="A33" s="355">
        <v>22</v>
      </c>
      <c r="B33" s="364"/>
      <c r="C33" s="364"/>
      <c r="D33" s="365"/>
      <c r="E33" s="365"/>
      <c r="F33" s="366"/>
      <c r="G33" s="366"/>
      <c r="H33" s="365"/>
      <c r="I33" s="365"/>
      <c r="J33" s="365"/>
      <c r="K33" s="365"/>
      <c r="L33" s="365"/>
      <c r="M33" s="367"/>
      <c r="N33" s="355" t="str">
        <f t="shared" si="1"/>
        <v/>
      </c>
      <c r="O33" s="368" t="str">
        <f>IF(AND(I33="x",L33="SR"),Prospectus!$H$92*N33,IF(AND(I33="x",L33="DR"),Prospectus!$H$93*N33,IF(AND(J33="x",L33="SR"),Prospectus!#REF!*N33,IF(AND(J33="x",L33="DR"),Prospectus!#REF!*N33,IF(AND(K33="x",L33="SR"),Prospectus!#REF!*N33,IF(AND(K33="x",L33="DR"),Prospectus!#REF!*N33," "))))))</f>
        <v xml:space="preserve"> </v>
      </c>
      <c r="P33" s="368" t="str">
        <f t="shared" si="2"/>
        <v/>
      </c>
      <c r="Q33" s="368" t="str">
        <f t="shared" si="0"/>
        <v/>
      </c>
      <c r="T33" s="80" t="str">
        <f t="shared" si="3"/>
        <v xml:space="preserve"> </v>
      </c>
    </row>
    <row r="34" spans="1:20" ht="19.5" customHeight="1" x14ac:dyDescent="0.2">
      <c r="A34" s="355">
        <v>23</v>
      </c>
      <c r="B34" s="364"/>
      <c r="C34" s="364"/>
      <c r="D34" s="365"/>
      <c r="E34" s="365"/>
      <c r="F34" s="366"/>
      <c r="G34" s="366"/>
      <c r="H34" s="365"/>
      <c r="I34" s="365"/>
      <c r="J34" s="365"/>
      <c r="K34" s="365"/>
      <c r="L34" s="365"/>
      <c r="M34" s="367"/>
      <c r="N34" s="355" t="str">
        <f t="shared" si="1"/>
        <v/>
      </c>
      <c r="O34" s="368" t="str">
        <f>IF(AND(I34="x",L34="SR"),Prospectus!$H$92*N34,IF(AND(I34="x",L34="DR"),Prospectus!$H$93*N34,IF(AND(J34="x",L34="SR"),Prospectus!#REF!*N34,IF(AND(J34="x",L34="DR"),Prospectus!#REF!*N34,IF(AND(K34="x",L34="SR"),Prospectus!#REF!*N34,IF(AND(K34="x",L34="DR"),Prospectus!#REF!*N34," "))))))</f>
        <v xml:space="preserve"> </v>
      </c>
      <c r="P34" s="368" t="str">
        <f t="shared" si="2"/>
        <v/>
      </c>
      <c r="Q34" s="368" t="str">
        <f t="shared" si="0"/>
        <v/>
      </c>
      <c r="T34" s="80" t="str">
        <f t="shared" si="3"/>
        <v xml:space="preserve"> </v>
      </c>
    </row>
    <row r="35" spans="1:20" ht="19.5" customHeight="1" x14ac:dyDescent="0.2">
      <c r="A35" s="355">
        <v>24</v>
      </c>
      <c r="B35" s="364"/>
      <c r="C35" s="364"/>
      <c r="D35" s="365"/>
      <c r="E35" s="365"/>
      <c r="F35" s="366"/>
      <c r="G35" s="366"/>
      <c r="H35" s="365"/>
      <c r="I35" s="365"/>
      <c r="J35" s="365"/>
      <c r="K35" s="365"/>
      <c r="L35" s="365"/>
      <c r="M35" s="367"/>
      <c r="N35" s="355" t="str">
        <f t="shared" si="1"/>
        <v/>
      </c>
      <c r="O35" s="368" t="str">
        <f>IF(AND(I35="x",L35="SR"),Prospectus!$H$92*N35,IF(AND(I35="x",L35="DR"),Prospectus!$H$93*N35,IF(AND(J35="x",L35="SR"),Prospectus!#REF!*N35,IF(AND(J35="x",L35="DR"),Prospectus!#REF!*N35,IF(AND(K35="x",L35="SR"),Prospectus!#REF!*N35,IF(AND(K35="x",L35="DR"),Prospectus!#REF!*N35," "))))))</f>
        <v xml:space="preserve"> </v>
      </c>
      <c r="P35" s="368" t="str">
        <f t="shared" si="2"/>
        <v/>
      </c>
      <c r="Q35" s="368" t="str">
        <f t="shared" si="0"/>
        <v/>
      </c>
      <c r="T35" s="80" t="str">
        <f t="shared" si="3"/>
        <v xml:space="preserve"> </v>
      </c>
    </row>
    <row r="36" spans="1:20" ht="19.5" customHeight="1" x14ac:dyDescent="0.2">
      <c r="A36" s="355">
        <v>25</v>
      </c>
      <c r="B36" s="364"/>
      <c r="C36" s="364"/>
      <c r="D36" s="365"/>
      <c r="E36" s="365"/>
      <c r="F36" s="366"/>
      <c r="G36" s="366"/>
      <c r="H36" s="365"/>
      <c r="I36" s="365"/>
      <c r="J36" s="365"/>
      <c r="K36" s="365"/>
      <c r="L36" s="365"/>
      <c r="M36" s="367"/>
      <c r="N36" s="355" t="str">
        <f t="shared" si="1"/>
        <v/>
      </c>
      <c r="O36" s="368" t="str">
        <f>IF(AND(I36="x",L36="SR"),Prospectus!$H$92*N36,IF(AND(I36="x",L36="DR"),Prospectus!$H$93*N36,IF(AND(J36="x",L36="SR"),Prospectus!#REF!*N36,IF(AND(J36="x",L36="DR"),Prospectus!#REF!*N36,IF(AND(K36="x",L36="SR"),Prospectus!#REF!*N36,IF(AND(K36="x",L36="DR"),Prospectus!#REF!*N36," "))))))</f>
        <v xml:space="preserve"> </v>
      </c>
      <c r="P36" s="368" t="str">
        <f t="shared" si="2"/>
        <v/>
      </c>
      <c r="Q36" s="368" t="str">
        <f t="shared" si="0"/>
        <v/>
      </c>
      <c r="T36" s="80" t="str">
        <f t="shared" si="3"/>
        <v xml:space="preserve"> </v>
      </c>
    </row>
    <row r="37" spans="1:20" ht="19.5" customHeight="1" x14ac:dyDescent="0.2">
      <c r="A37" s="355">
        <v>26</v>
      </c>
      <c r="B37" s="364"/>
      <c r="C37" s="364"/>
      <c r="D37" s="365"/>
      <c r="E37" s="365"/>
      <c r="F37" s="366"/>
      <c r="G37" s="366"/>
      <c r="H37" s="365"/>
      <c r="I37" s="365"/>
      <c r="J37" s="365"/>
      <c r="K37" s="365"/>
      <c r="L37" s="365"/>
      <c r="M37" s="367"/>
      <c r="N37" s="355" t="str">
        <f t="shared" si="1"/>
        <v/>
      </c>
      <c r="O37" s="368" t="str">
        <f>IF(AND(I37="x",L37="SR"),Prospectus!$H$92*N37,IF(AND(I37="x",L37="DR"),Prospectus!$H$93*N37,IF(AND(J37="x",L37="SR"),Prospectus!#REF!*N37,IF(AND(J37="x",L37="DR"),Prospectus!#REF!*N37,IF(AND(K37="x",L37="SR"),Prospectus!#REF!*N37,IF(AND(K37="x",L37="DR"),Prospectus!#REF!*N37," "))))))</f>
        <v xml:space="preserve"> </v>
      </c>
      <c r="P37" s="368" t="str">
        <f t="shared" si="2"/>
        <v/>
      </c>
      <c r="Q37" s="368" t="str">
        <f t="shared" si="0"/>
        <v/>
      </c>
      <c r="T37" s="80" t="str">
        <f t="shared" si="3"/>
        <v xml:space="preserve"> </v>
      </c>
    </row>
    <row r="38" spans="1:20" ht="19.5" customHeight="1" x14ac:dyDescent="0.2">
      <c r="A38" s="355">
        <v>27</v>
      </c>
      <c r="B38" s="364"/>
      <c r="C38" s="364"/>
      <c r="D38" s="365"/>
      <c r="E38" s="365"/>
      <c r="F38" s="366"/>
      <c r="G38" s="366"/>
      <c r="H38" s="365"/>
      <c r="I38" s="365"/>
      <c r="J38" s="365"/>
      <c r="K38" s="365"/>
      <c r="L38" s="365"/>
      <c r="M38" s="367"/>
      <c r="N38" s="355" t="str">
        <f t="shared" si="1"/>
        <v/>
      </c>
      <c r="O38" s="368" t="str">
        <f>IF(AND(I38="x",L38="SR"),Prospectus!$H$92*N38,IF(AND(I38="x",L38="DR"),Prospectus!$H$93*N38,IF(AND(J38="x",L38="SR"),Prospectus!#REF!*N38,IF(AND(J38="x",L38="DR"),Prospectus!#REF!*N38,IF(AND(K38="x",L38="SR"),Prospectus!#REF!*N38,IF(AND(K38="x",L38="DR"),Prospectus!#REF!*N38," "))))))</f>
        <v xml:space="preserve"> </v>
      </c>
      <c r="P38" s="368" t="str">
        <f t="shared" si="2"/>
        <v/>
      </c>
      <c r="Q38" s="368" t="str">
        <f t="shared" si="0"/>
        <v/>
      </c>
      <c r="T38" s="80" t="str">
        <f t="shared" si="3"/>
        <v xml:space="preserve"> </v>
      </c>
    </row>
    <row r="39" spans="1:20" ht="19.5" customHeight="1" x14ac:dyDescent="0.2">
      <c r="A39" s="355">
        <v>28</v>
      </c>
      <c r="B39" s="364"/>
      <c r="C39" s="364"/>
      <c r="D39" s="365"/>
      <c r="E39" s="365"/>
      <c r="F39" s="366"/>
      <c r="G39" s="366"/>
      <c r="H39" s="365"/>
      <c r="I39" s="365"/>
      <c r="J39" s="365"/>
      <c r="K39" s="365"/>
      <c r="L39" s="365"/>
      <c r="M39" s="367"/>
      <c r="N39" s="355" t="str">
        <f t="shared" si="1"/>
        <v/>
      </c>
      <c r="O39" s="368" t="str">
        <f>IF(AND(I39="x",L39="SR"),Prospectus!$H$92*N39,IF(AND(I39="x",L39="DR"),Prospectus!$H$93*N39,IF(AND(J39="x",L39="SR"),Prospectus!#REF!*N39,IF(AND(J39="x",L39="DR"),Prospectus!#REF!*N39,IF(AND(K39="x",L39="SR"),Prospectus!#REF!*N39,IF(AND(K39="x",L39="DR"),Prospectus!#REF!*N39," "))))))</f>
        <v xml:space="preserve"> </v>
      </c>
      <c r="P39" s="368" t="str">
        <f t="shared" si="2"/>
        <v/>
      </c>
      <c r="Q39" s="368" t="str">
        <f t="shared" si="0"/>
        <v/>
      </c>
      <c r="T39" s="80" t="str">
        <f t="shared" si="3"/>
        <v xml:space="preserve"> </v>
      </c>
    </row>
    <row r="40" spans="1:20" ht="19.5" customHeight="1" x14ac:dyDescent="0.2">
      <c r="A40" s="355">
        <v>29</v>
      </c>
      <c r="B40" s="364"/>
      <c r="C40" s="364"/>
      <c r="D40" s="365"/>
      <c r="E40" s="365"/>
      <c r="F40" s="366"/>
      <c r="G40" s="366"/>
      <c r="H40" s="365"/>
      <c r="I40" s="365"/>
      <c r="J40" s="365"/>
      <c r="K40" s="365"/>
      <c r="L40" s="365"/>
      <c r="M40" s="367"/>
      <c r="N40" s="355" t="str">
        <f t="shared" si="1"/>
        <v/>
      </c>
      <c r="O40" s="368" t="str">
        <f>IF(AND(I40="x",L40="SR"),Prospectus!$H$92*N40,IF(AND(I40="x",L40="DR"),Prospectus!$H$93*N40,IF(AND(J40="x",L40="SR"),Prospectus!#REF!*N40,IF(AND(J40="x",L40="DR"),Prospectus!#REF!*N40,IF(AND(K40="x",L40="SR"),Prospectus!#REF!*N40,IF(AND(K40="x",L40="DR"),Prospectus!#REF!*N40," "))))))</f>
        <v xml:space="preserve"> </v>
      </c>
      <c r="P40" s="368" t="str">
        <f t="shared" si="2"/>
        <v/>
      </c>
      <c r="Q40" s="368" t="str">
        <f t="shared" si="0"/>
        <v/>
      </c>
      <c r="T40" s="80" t="str">
        <f t="shared" si="3"/>
        <v xml:space="preserve"> </v>
      </c>
    </row>
    <row r="41" spans="1:20" ht="19.5" customHeight="1" x14ac:dyDescent="0.2">
      <c r="A41" s="355">
        <v>30</v>
      </c>
      <c r="B41" s="364"/>
      <c r="C41" s="364"/>
      <c r="D41" s="365"/>
      <c r="E41" s="365"/>
      <c r="F41" s="366"/>
      <c r="G41" s="366"/>
      <c r="H41" s="365"/>
      <c r="I41" s="365"/>
      <c r="J41" s="365"/>
      <c r="K41" s="365"/>
      <c r="L41" s="365"/>
      <c r="M41" s="367"/>
      <c r="N41" s="355" t="str">
        <f t="shared" si="1"/>
        <v/>
      </c>
      <c r="O41" s="368" t="str">
        <f>IF(AND(I41="x",L41="SR"),Prospectus!$H$92*N41,IF(AND(I41="x",L41="DR"),Prospectus!$H$93*N41,IF(AND(J41="x",L41="SR"),Prospectus!#REF!*N41,IF(AND(J41="x",L41="DR"),Prospectus!#REF!*N41,IF(AND(K41="x",L41="SR"),Prospectus!#REF!*N41,IF(AND(K41="x",L41="DR"),Prospectus!#REF!*N41," "))))))</f>
        <v xml:space="preserve"> </v>
      </c>
      <c r="P41" s="368" t="str">
        <f t="shared" si="2"/>
        <v/>
      </c>
      <c r="Q41" s="368" t="str">
        <f t="shared" si="0"/>
        <v/>
      </c>
      <c r="T41" s="80" t="str">
        <f t="shared" si="3"/>
        <v xml:space="preserve"> </v>
      </c>
    </row>
    <row r="42" spans="1:20" ht="19.5" customHeight="1" thickBot="1" x14ac:dyDescent="0.25">
      <c r="A42" s="547" t="s">
        <v>130</v>
      </c>
      <c r="B42" s="547"/>
      <c r="C42" s="547"/>
      <c r="D42" s="547"/>
      <c r="E42" s="547"/>
      <c r="F42" s="547"/>
      <c r="G42" s="547"/>
      <c r="H42" s="547"/>
      <c r="I42" s="547"/>
      <c r="J42" s="547"/>
      <c r="K42" s="547"/>
      <c r="L42" s="547"/>
      <c r="M42" s="547"/>
      <c r="N42" s="547"/>
      <c r="O42" s="369">
        <f>SUM(O12:O41)</f>
        <v>0</v>
      </c>
      <c r="P42" s="369">
        <f>SUM(P12:P41)</f>
        <v>0</v>
      </c>
      <c r="Q42" s="370">
        <f>SUM(Q12:Q41)</f>
        <v>0</v>
      </c>
      <c r="T42" s="80" t="str">
        <f t="shared" si="3"/>
        <v xml:space="preserve"> </v>
      </c>
    </row>
    <row r="43" spans="1:20" ht="19.5" customHeight="1" thickBot="1" x14ac:dyDescent="0.25">
      <c r="A43" s="547" t="s">
        <v>131</v>
      </c>
      <c r="B43" s="547"/>
      <c r="C43" s="547"/>
      <c r="D43" s="547"/>
      <c r="E43" s="547"/>
      <c r="F43" s="547"/>
      <c r="G43" s="547"/>
      <c r="H43" s="547"/>
      <c r="I43" s="547"/>
      <c r="J43" s="547"/>
      <c r="K43" s="547"/>
      <c r="L43" s="547"/>
      <c r="M43" s="547"/>
      <c r="N43" s="547"/>
      <c r="O43" s="548">
        <f>O42+P42+Q42</f>
        <v>0</v>
      </c>
      <c r="P43" s="549"/>
      <c r="Q43" s="371" t="str">
        <f>'PLEASE FILL IN HERE FIRST!!!'!B43</f>
        <v>Euro €</v>
      </c>
      <c r="T43" s="80" t="str">
        <f t="shared" si="3"/>
        <v xml:space="preserve"> </v>
      </c>
    </row>
    <row r="44" spans="1:20" ht="19.5" customHeight="1" x14ac:dyDescent="0.2">
      <c r="A44" s="564" t="s">
        <v>310</v>
      </c>
      <c r="B44" s="564"/>
      <c r="C44" s="564"/>
      <c r="D44" s="564"/>
      <c r="E44" s="564"/>
      <c r="F44" s="564"/>
      <c r="G44" s="372"/>
      <c r="H44" s="372"/>
      <c r="I44" s="372"/>
      <c r="J44" s="372"/>
      <c r="K44" s="373"/>
      <c r="L44" s="373"/>
      <c r="M44" s="373"/>
      <c r="N44" s="374"/>
      <c r="O44" s="375"/>
      <c r="P44" s="375"/>
      <c r="Q44" s="376"/>
      <c r="T44" s="80" t="str">
        <f t="shared" si="3"/>
        <v xml:space="preserve"> </v>
      </c>
    </row>
    <row r="45" spans="1:20" ht="14.25" x14ac:dyDescent="0.2">
      <c r="A45" s="377" t="s">
        <v>132</v>
      </c>
      <c r="B45" s="377"/>
      <c r="C45" s="377"/>
      <c r="D45" s="314"/>
      <c r="E45" s="314"/>
      <c r="F45" s="314"/>
      <c r="G45" s="314"/>
      <c r="H45" s="314"/>
      <c r="I45" s="314"/>
      <c r="J45" s="314"/>
      <c r="K45" s="314"/>
      <c r="L45" s="314"/>
      <c r="M45" s="314"/>
      <c r="N45" s="69"/>
      <c r="O45" s="69"/>
      <c r="P45" s="69"/>
    </row>
    <row r="46" spans="1:20" ht="14.25" x14ac:dyDescent="0.2">
      <c r="A46" s="377"/>
      <c r="B46" s="377" t="s">
        <v>662</v>
      </c>
      <c r="C46" s="377"/>
      <c r="D46" s="314"/>
      <c r="E46" s="314"/>
      <c r="F46" s="314"/>
      <c r="G46" s="314"/>
      <c r="H46" s="314"/>
      <c r="I46" s="314"/>
      <c r="J46" s="314"/>
      <c r="K46" s="314"/>
      <c r="L46" s="314"/>
      <c r="M46" s="314"/>
      <c r="N46" s="69"/>
      <c r="O46" s="69"/>
      <c r="P46" s="69"/>
    </row>
    <row r="47" spans="1:20" ht="14.25" x14ac:dyDescent="0.2">
      <c r="A47" s="377"/>
      <c r="B47" s="563" t="s">
        <v>311</v>
      </c>
      <c r="C47" s="563"/>
      <c r="D47" s="563"/>
      <c r="E47" s="563"/>
      <c r="F47" s="377"/>
      <c r="G47" s="377"/>
      <c r="H47" s="377"/>
      <c r="I47" s="377"/>
      <c r="J47" s="377"/>
      <c r="K47" s="377"/>
      <c r="L47" s="377"/>
      <c r="M47" s="377"/>
    </row>
    <row r="48" spans="1:20" ht="15" customHeight="1" x14ac:dyDescent="0.2">
      <c r="A48" s="378" t="s">
        <v>104</v>
      </c>
      <c r="B48" s="377"/>
      <c r="C48" s="377"/>
      <c r="D48" s="314"/>
      <c r="E48" s="377"/>
      <c r="F48" s="558">
        <f>'PLEASE FILL IN HERE FIRST!!!'!B33</f>
        <v>44145</v>
      </c>
      <c r="G48" s="558"/>
      <c r="H48" s="558"/>
      <c r="I48" s="558"/>
      <c r="J48" s="558"/>
      <c r="K48" s="558"/>
      <c r="L48" s="558"/>
      <c r="M48" s="377"/>
    </row>
    <row r="49" spans="1:22" ht="14.25" x14ac:dyDescent="0.2">
      <c r="A49" s="566" t="str">
        <f>'PLEASE FILL IN HERE FIRST!!!'!B23</f>
        <v>Swedish Table Tennis Association</v>
      </c>
      <c r="B49" s="566"/>
      <c r="C49" s="566"/>
      <c r="D49" s="566"/>
      <c r="E49" s="566"/>
      <c r="F49" s="559"/>
      <c r="G49" s="559"/>
      <c r="H49" s="559"/>
      <c r="I49" s="559"/>
      <c r="J49" s="559"/>
      <c r="K49" s="559"/>
      <c r="L49" s="559"/>
      <c r="M49" s="377"/>
    </row>
    <row r="50" spans="1:22" s="379" customFormat="1" ht="15" x14ac:dyDescent="0.2">
      <c r="A50" s="377"/>
      <c r="B50" s="314" t="s">
        <v>103</v>
      </c>
      <c r="C50" s="565" t="str">
        <f>'PLEASE FILL IN HERE FIRST!!!'!B27</f>
        <v>-</v>
      </c>
      <c r="D50" s="565"/>
      <c r="E50" s="378" t="s">
        <v>97</v>
      </c>
      <c r="F50" s="552"/>
      <c r="G50" s="553"/>
      <c r="H50" s="553"/>
      <c r="I50" s="553"/>
      <c r="J50" s="553"/>
      <c r="K50" s="553"/>
      <c r="L50" s="553"/>
      <c r="M50" s="554"/>
      <c r="T50" s="80"/>
      <c r="U50" s="69"/>
      <c r="V50" s="380"/>
    </row>
    <row r="51" spans="1:22" s="379" customFormat="1" ht="15" x14ac:dyDescent="0.2">
      <c r="A51" s="314" t="s">
        <v>196</v>
      </c>
      <c r="B51" s="560" t="str">
        <f>Prospectus!E13</f>
        <v xml:space="preserve">info@svenskbordtennis.com </v>
      </c>
      <c r="C51" s="561"/>
      <c r="D51" s="561"/>
      <c r="E51" s="562"/>
      <c r="F51" s="555"/>
      <c r="G51" s="556"/>
      <c r="H51" s="556"/>
      <c r="I51" s="556"/>
      <c r="J51" s="556"/>
      <c r="K51" s="556"/>
      <c r="L51" s="556"/>
      <c r="M51" s="557"/>
      <c r="T51" s="80"/>
      <c r="U51" s="69"/>
      <c r="V51" s="380"/>
    </row>
  </sheetData>
  <sheetProtection algorithmName="SHA-512" hashValue="Mf0v0moItAItFDYRcXKqlnvuXzKRXSB3WLPgxcjX0e+5JnwPkUez/ODX5RTSRnyrdaTvVs36adxIptvqGoAcmw==" saltValue="Ov0qNtLEBVA7WZzHo/582w==" spinCount="100000" sheet="1" selectLockedCells="1"/>
  <mergeCells count="25">
    <mergeCell ref="F50:M51"/>
    <mergeCell ref="F48:L49"/>
    <mergeCell ref="B51:E51"/>
    <mergeCell ref="B47:E47"/>
    <mergeCell ref="A44:F44"/>
    <mergeCell ref="C50:D50"/>
    <mergeCell ref="A49:E49"/>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7" priority="12" operator="equal">
      <formula>0</formula>
    </cfRule>
  </conditionalFormatting>
  <conditionalFormatting sqref="F12:G41">
    <cfRule type="cellIs" dxfId="16" priority="9" operator="equal">
      <formula>0</formula>
    </cfRule>
  </conditionalFormatting>
  <conditionalFormatting sqref="I12:M41">
    <cfRule type="expression" dxfId="15" priority="8">
      <formula>$H12="x"</formula>
    </cfRule>
  </conditionalFormatting>
  <conditionalFormatting sqref="F12:G41">
    <cfRule type="expression" dxfId="14" priority="7">
      <formula>$H12="x"</formula>
    </cfRule>
  </conditionalFormatting>
  <conditionalFormatting sqref="N12:N41">
    <cfRule type="expression" dxfId="13" priority="6">
      <formula>$H12="x"</formula>
    </cfRule>
  </conditionalFormatting>
  <conditionalFormatting sqref="L12:M41">
    <cfRule type="expression" dxfId="12" priority="1">
      <formula>$H12="x"</formula>
    </cfRule>
  </conditionalFormatting>
  <dataValidations count="1">
    <dataValidation type="list" allowBlank="1" showInputMessage="1" showErrorMessage="1" sqref="M12:M41" xr:uid="{00000000-0002-0000-0400-000000000000}">
      <formula1>Participants</formula1>
    </dataValidation>
  </dataValidations>
  <printOptions horizontalCentered="1"/>
  <pageMargins left="0.2" right="0.2" top="0.39000000000000007" bottom="0.2" header="0" footer="0"/>
  <pageSetup paperSize="9" scale="60"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FIRST!!!'!$K$11</xm:f>
            <x14:dxf>
              <font>
                <color rgb="FFC00000"/>
              </font>
              <fill>
                <patternFill patternType="none">
                  <fgColor indexed="64"/>
                  <bgColor auto="1"/>
                </patternFill>
              </fill>
            </x14:dxf>
          </x14:cfRule>
          <x14:cfRule type="expression" priority="5" id="{46581CD0-CDB9-2B4B-90AB-58497779A98C}">
            <xm:f>'PLEASE FILL IN HERE FIRST!!!'!$B$5='PLEASE FILL IN HERE FIRST!!!'!$K$9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5A731DC7-407F-0E4B-93BF-CD817A8BCAD5}">
            <xm:f>'PLEASE FILL IN HERE FIRST!!!'!$B$5='PLEASE FILL IN HERE FIRST!!!'!$K$11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FIRST!!!'!$K$9</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Travel!$AD$1:$AD$3</xm:f>
          </x14:formula1>
          <xm:sqref>L12:L41</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4"/>
    <pageSetUpPr fitToPage="1"/>
  </sheetPr>
  <dimension ref="A1:AE51"/>
  <sheetViews>
    <sheetView showGridLines="0" workbookViewId="0">
      <selection activeCell="C52" sqref="C52"/>
    </sheetView>
  </sheetViews>
  <sheetFormatPr defaultColWidth="11.42578125" defaultRowHeight="12.75" x14ac:dyDescent="0.2"/>
  <cols>
    <col min="1" max="1" width="17.42578125" style="117" customWidth="1"/>
    <col min="2" max="2" width="14.28515625" style="117" customWidth="1"/>
    <col min="3" max="3" width="17.42578125" style="117" customWidth="1"/>
    <col min="4" max="4" width="8.85546875" style="117" customWidth="1"/>
    <col min="5" max="5" width="11.85546875" style="117" customWidth="1"/>
    <col min="6" max="6" width="13.140625" style="117" customWidth="1"/>
    <col min="7" max="7" width="19.5703125" style="117" customWidth="1"/>
    <col min="8" max="8" width="20.140625" style="117" bestFit="1" customWidth="1"/>
    <col min="9" max="9" width="12.28515625" style="117" bestFit="1" customWidth="1"/>
    <col min="10" max="10" width="9" style="117" bestFit="1" customWidth="1"/>
    <col min="11" max="11" width="11.28515625" style="117" bestFit="1" customWidth="1"/>
    <col min="12" max="12" width="13.85546875" style="117" bestFit="1" customWidth="1"/>
    <col min="13" max="13" width="13.140625" style="117" bestFit="1" customWidth="1"/>
    <col min="14" max="14" width="11.28515625" style="117" customWidth="1"/>
    <col min="15" max="27" width="11.42578125" style="117"/>
    <col min="28" max="28" width="11.42578125" style="69"/>
    <col min="29" max="30" width="11.42578125" style="117"/>
    <col min="31" max="31" width="11.42578125" style="69"/>
    <col min="32" max="16384" width="11.42578125" style="117"/>
  </cols>
  <sheetData>
    <row r="1" spans="1:31" ht="24.75" x14ac:dyDescent="0.2">
      <c r="A1" s="538" t="str">
        <f>Accommodation!A1</f>
        <v>2020 ITTF Swedish International Open</v>
      </c>
      <c r="B1" s="538"/>
      <c r="C1" s="538"/>
      <c r="D1" s="538"/>
      <c r="E1" s="538"/>
      <c r="F1" s="538"/>
      <c r="G1" s="538"/>
      <c r="H1" s="538"/>
      <c r="I1" s="538"/>
      <c r="J1" s="538"/>
      <c r="K1" s="538"/>
      <c r="L1" s="538"/>
      <c r="M1" s="538"/>
      <c r="N1" s="538"/>
      <c r="AB1" s="69" t="s">
        <v>26</v>
      </c>
      <c r="AC1" s="69" t="s">
        <v>27</v>
      </c>
      <c r="AD1" s="381" t="s">
        <v>153</v>
      </c>
      <c r="AE1" s="69" t="s">
        <v>166</v>
      </c>
    </row>
    <row r="2" spans="1:31" ht="24.75" x14ac:dyDescent="0.2">
      <c r="A2" s="538" t="s">
        <v>428</v>
      </c>
      <c r="B2" s="538"/>
      <c r="C2" s="538"/>
      <c r="D2" s="538"/>
      <c r="E2" s="538"/>
      <c r="F2" s="538"/>
      <c r="G2" s="538"/>
      <c r="H2" s="538"/>
      <c r="I2" s="538"/>
      <c r="J2" s="538"/>
      <c r="K2" s="538"/>
      <c r="L2" s="538"/>
      <c r="M2" s="538"/>
      <c r="N2" s="538"/>
      <c r="AC2" s="69"/>
      <c r="AD2" s="381"/>
    </row>
    <row r="3" spans="1:31" ht="15" hidden="1" x14ac:dyDescent="0.2">
      <c r="A3" s="536" t="str">
        <f>'PLEASE FILL IN HERE FIRST!!!'!B5</f>
        <v>World Tour</v>
      </c>
      <c r="B3" s="536"/>
      <c r="C3" s="536"/>
      <c r="D3" s="536"/>
      <c r="E3" s="536"/>
      <c r="F3" s="536"/>
      <c r="G3" s="536"/>
      <c r="H3" s="536"/>
      <c r="I3" s="536"/>
      <c r="J3" s="536"/>
      <c r="K3" s="536"/>
      <c r="L3" s="536"/>
      <c r="M3" s="536"/>
      <c r="N3" s="536"/>
      <c r="AB3" s="69" t="s">
        <v>165</v>
      </c>
      <c r="AC3" s="69" t="s">
        <v>154</v>
      </c>
      <c r="AD3" s="381" t="s">
        <v>54</v>
      </c>
      <c r="AE3" s="69" t="s">
        <v>167</v>
      </c>
    </row>
    <row r="4" spans="1:31" ht="24" customHeight="1" x14ac:dyDescent="0.2">
      <c r="A4" s="569" t="str">
        <f>'PLEASE FILL IN HERE FIRST!!!'!B7</f>
        <v>Helsingborg (SWE)</v>
      </c>
      <c r="B4" s="569"/>
      <c r="C4" s="569"/>
      <c r="D4" s="569"/>
      <c r="E4" s="569"/>
      <c r="F4" s="569"/>
      <c r="G4" s="569"/>
      <c r="H4" s="569"/>
      <c r="I4" s="569"/>
      <c r="J4" s="569"/>
      <c r="K4" s="569"/>
      <c r="L4" s="569"/>
      <c r="M4" s="569"/>
      <c r="N4" s="569"/>
      <c r="AC4" s="69" t="s">
        <v>157</v>
      </c>
      <c r="AD4" s="381"/>
      <c r="AE4" s="69" t="s">
        <v>168</v>
      </c>
    </row>
    <row r="5" spans="1:31" s="385" customFormat="1" ht="21" customHeight="1" x14ac:dyDescent="0.2">
      <c r="A5" s="382" t="s">
        <v>399</v>
      </c>
      <c r="B5" s="383">
        <f>Accommodation!B5</f>
        <v>44165</v>
      </c>
      <c r="C5" s="384" t="s">
        <v>104</v>
      </c>
      <c r="D5" s="570">
        <f>Accommodation!D5</f>
        <v>44167</v>
      </c>
      <c r="E5" s="570"/>
      <c r="F5" s="574" t="s">
        <v>400</v>
      </c>
      <c r="G5" s="574"/>
      <c r="H5" s="574"/>
      <c r="I5" s="570">
        <f>Accommodation!M5</f>
        <v>44168</v>
      </c>
      <c r="J5" s="570"/>
      <c r="K5" s="384" t="s">
        <v>104</v>
      </c>
      <c r="L5" s="383">
        <f>Accommodation!O5</f>
        <v>44170</v>
      </c>
      <c r="M5" s="382"/>
      <c r="N5" s="382"/>
      <c r="AB5" s="386"/>
      <c r="AC5" s="386" t="s">
        <v>164</v>
      </c>
      <c r="AD5" s="387"/>
      <c r="AE5" s="386"/>
    </row>
    <row r="6" spans="1:31" ht="6.95" customHeight="1" x14ac:dyDescent="0.2">
      <c r="A6" s="388"/>
      <c r="B6" s="388"/>
      <c r="C6" s="388"/>
      <c r="D6" s="388"/>
      <c r="E6" s="388"/>
      <c r="F6" s="388"/>
      <c r="G6" s="388"/>
      <c r="H6" s="388"/>
      <c r="I6" s="388"/>
      <c r="J6" s="388"/>
      <c r="K6" s="388"/>
      <c r="L6" s="388"/>
      <c r="M6" s="388"/>
      <c r="N6" s="388"/>
      <c r="AC6" s="69" t="s">
        <v>156</v>
      </c>
      <c r="AD6" s="381"/>
    </row>
    <row r="7" spans="1:31" ht="19.5" x14ac:dyDescent="0.2">
      <c r="A7" s="542" t="s">
        <v>309</v>
      </c>
      <c r="B7" s="543"/>
      <c r="C7" s="571" t="str">
        <f>Accommodation!C7</f>
        <v>Please fill in the name of the Association</v>
      </c>
      <c r="D7" s="572"/>
      <c r="E7" s="572"/>
      <c r="F7" s="572"/>
      <c r="G7" s="572"/>
      <c r="H7" s="572"/>
      <c r="I7" s="572"/>
      <c r="J7" s="572"/>
      <c r="K7" s="572"/>
      <c r="L7" s="572"/>
      <c r="M7" s="572"/>
      <c r="N7" s="573"/>
    </row>
    <row r="8" spans="1:31" x14ac:dyDescent="0.2">
      <c r="H8" s="389"/>
    </row>
    <row r="9" spans="1:31" ht="14.25" x14ac:dyDescent="0.2">
      <c r="A9" s="578" t="s">
        <v>312</v>
      </c>
      <c r="B9" s="550" t="s">
        <v>105</v>
      </c>
      <c r="C9" s="550" t="s">
        <v>423</v>
      </c>
      <c r="D9" s="550" t="s">
        <v>425</v>
      </c>
      <c r="E9" s="550" t="s">
        <v>108</v>
      </c>
      <c r="F9" s="390" t="s">
        <v>109</v>
      </c>
      <c r="G9" s="390" t="s">
        <v>663</v>
      </c>
      <c r="H9" s="391" t="s">
        <v>110</v>
      </c>
      <c r="I9" s="391" t="s">
        <v>111</v>
      </c>
      <c r="J9" s="391" t="s">
        <v>110</v>
      </c>
      <c r="K9" s="550" t="s">
        <v>112</v>
      </c>
      <c r="L9" s="391" t="s">
        <v>113</v>
      </c>
      <c r="M9" s="391" t="s">
        <v>113</v>
      </c>
      <c r="N9" s="550" t="s">
        <v>112</v>
      </c>
    </row>
    <row r="10" spans="1:31" ht="42.75" x14ac:dyDescent="0.2">
      <c r="A10" s="579"/>
      <c r="B10" s="551"/>
      <c r="C10" s="551"/>
      <c r="D10" s="551"/>
      <c r="E10" s="551"/>
      <c r="F10" s="392" t="s">
        <v>114</v>
      </c>
      <c r="G10" s="416" t="s">
        <v>665</v>
      </c>
      <c r="H10" s="393" t="s">
        <v>115</v>
      </c>
      <c r="I10" s="393" t="s">
        <v>116</v>
      </c>
      <c r="J10" s="393" t="s">
        <v>117</v>
      </c>
      <c r="K10" s="551"/>
      <c r="L10" s="393" t="s">
        <v>115</v>
      </c>
      <c r="M10" s="393" t="s">
        <v>117</v>
      </c>
      <c r="N10" s="551"/>
    </row>
    <row r="11" spans="1:31" s="380" customFormat="1" ht="19.5" customHeight="1" x14ac:dyDescent="0.2">
      <c r="A11" s="361" t="s">
        <v>118</v>
      </c>
      <c r="B11" s="360" t="s">
        <v>423</v>
      </c>
      <c r="C11" s="360" t="s">
        <v>105</v>
      </c>
      <c r="D11" s="361" t="s">
        <v>26</v>
      </c>
      <c r="E11" s="361" t="s">
        <v>27</v>
      </c>
      <c r="F11" s="394" t="s">
        <v>31</v>
      </c>
      <c r="G11" s="414">
        <v>0.79166666666666663</v>
      </c>
      <c r="H11" s="395">
        <f>Accommodation!F11</f>
        <v>44164</v>
      </c>
      <c r="I11" s="396" t="s">
        <v>32</v>
      </c>
      <c r="J11" s="397">
        <v>0.57291666666666663</v>
      </c>
      <c r="K11" s="361" t="s">
        <v>33</v>
      </c>
      <c r="L11" s="362">
        <f>Accommodation!G11</f>
        <v>44167</v>
      </c>
      <c r="M11" s="398">
        <v>0.83333333333333337</v>
      </c>
      <c r="N11" s="361" t="s">
        <v>34</v>
      </c>
    </row>
    <row r="12" spans="1:31" ht="17.25" customHeight="1" x14ac:dyDescent="0.2">
      <c r="A12" s="355">
        <v>1</v>
      </c>
      <c r="B12" s="399">
        <f>Accommodation!B12</f>
        <v>0</v>
      </c>
      <c r="C12" s="399">
        <f>Accommodation!C12</f>
        <v>0</v>
      </c>
      <c r="D12" s="355">
        <f>Accommodation!D12</f>
        <v>0</v>
      </c>
      <c r="E12" s="355">
        <f>Accommodation!E12</f>
        <v>0</v>
      </c>
      <c r="F12" s="400"/>
      <c r="G12" s="415"/>
      <c r="H12" s="401">
        <f>Accommodation!F12</f>
        <v>0</v>
      </c>
      <c r="I12" s="402"/>
      <c r="J12" s="402"/>
      <c r="K12" s="402"/>
      <c r="L12" s="401">
        <f>Accommodation!G12</f>
        <v>0</v>
      </c>
      <c r="M12" s="402"/>
      <c r="N12" s="402"/>
    </row>
    <row r="13" spans="1:31" ht="17.25" customHeight="1" x14ac:dyDescent="0.2">
      <c r="A13" s="355">
        <v>2</v>
      </c>
      <c r="B13" s="399">
        <f>Accommodation!B13</f>
        <v>0</v>
      </c>
      <c r="C13" s="399">
        <f>Accommodation!C13</f>
        <v>0</v>
      </c>
      <c r="D13" s="355">
        <f>Accommodation!D13</f>
        <v>0</v>
      </c>
      <c r="E13" s="355">
        <f>Accommodation!E13</f>
        <v>0</v>
      </c>
      <c r="F13" s="400"/>
      <c r="G13" s="415"/>
      <c r="H13" s="401">
        <f>Accommodation!F13</f>
        <v>0</v>
      </c>
      <c r="I13" s="402"/>
      <c r="J13" s="402"/>
      <c r="K13" s="402"/>
      <c r="L13" s="401">
        <f>Accommodation!G13</f>
        <v>0</v>
      </c>
      <c r="M13" s="402"/>
      <c r="N13" s="402"/>
    </row>
    <row r="14" spans="1:31" ht="17.25" customHeight="1" x14ac:dyDescent="0.2">
      <c r="A14" s="355">
        <v>3</v>
      </c>
      <c r="B14" s="399">
        <f>Accommodation!B14</f>
        <v>0</v>
      </c>
      <c r="C14" s="399">
        <f>Accommodation!C14</f>
        <v>0</v>
      </c>
      <c r="D14" s="355">
        <f>Accommodation!D14</f>
        <v>0</v>
      </c>
      <c r="E14" s="355">
        <f>Accommodation!E14</f>
        <v>0</v>
      </c>
      <c r="F14" s="400"/>
      <c r="G14" s="415"/>
      <c r="H14" s="401">
        <f>Accommodation!F14</f>
        <v>0</v>
      </c>
      <c r="I14" s="402"/>
      <c r="J14" s="402"/>
      <c r="K14" s="402"/>
      <c r="L14" s="401">
        <f>Accommodation!G14</f>
        <v>0</v>
      </c>
      <c r="M14" s="402"/>
      <c r="N14" s="402"/>
    </row>
    <row r="15" spans="1:31" ht="17.25" customHeight="1" x14ac:dyDescent="0.2">
      <c r="A15" s="355">
        <v>4</v>
      </c>
      <c r="B15" s="399">
        <f>Accommodation!B15</f>
        <v>0</v>
      </c>
      <c r="C15" s="399">
        <f>Accommodation!C15</f>
        <v>0</v>
      </c>
      <c r="D15" s="355">
        <f>Accommodation!D15</f>
        <v>0</v>
      </c>
      <c r="E15" s="355">
        <f>Accommodation!E15</f>
        <v>0</v>
      </c>
      <c r="F15" s="400"/>
      <c r="G15" s="415"/>
      <c r="H15" s="401">
        <f>Accommodation!F15</f>
        <v>0</v>
      </c>
      <c r="I15" s="402"/>
      <c r="J15" s="402"/>
      <c r="K15" s="402"/>
      <c r="L15" s="401">
        <f>Accommodation!G15</f>
        <v>0</v>
      </c>
      <c r="M15" s="402"/>
      <c r="N15" s="402"/>
    </row>
    <row r="16" spans="1:31" ht="17.25" customHeight="1" x14ac:dyDescent="0.2">
      <c r="A16" s="355">
        <v>5</v>
      </c>
      <c r="B16" s="399">
        <f>Accommodation!B16</f>
        <v>0</v>
      </c>
      <c r="C16" s="399">
        <f>Accommodation!C16</f>
        <v>0</v>
      </c>
      <c r="D16" s="355">
        <f>Accommodation!D16</f>
        <v>0</v>
      </c>
      <c r="E16" s="355">
        <f>Accommodation!E16</f>
        <v>0</v>
      </c>
      <c r="F16" s="400"/>
      <c r="G16" s="415"/>
      <c r="H16" s="401">
        <f>Accommodation!F16</f>
        <v>0</v>
      </c>
      <c r="I16" s="402"/>
      <c r="J16" s="402"/>
      <c r="K16" s="402"/>
      <c r="L16" s="401">
        <f>Accommodation!G16</f>
        <v>0</v>
      </c>
      <c r="M16" s="402"/>
      <c r="N16" s="402"/>
    </row>
    <row r="17" spans="1:14" ht="17.25" customHeight="1" x14ac:dyDescent="0.2">
      <c r="A17" s="355">
        <v>6</v>
      </c>
      <c r="B17" s="399">
        <f>Accommodation!B17</f>
        <v>0</v>
      </c>
      <c r="C17" s="399">
        <f>Accommodation!C17</f>
        <v>0</v>
      </c>
      <c r="D17" s="355">
        <f>Accommodation!D17</f>
        <v>0</v>
      </c>
      <c r="E17" s="355">
        <f>Accommodation!E17</f>
        <v>0</v>
      </c>
      <c r="F17" s="400"/>
      <c r="G17" s="415"/>
      <c r="H17" s="401">
        <f>Accommodation!F17</f>
        <v>0</v>
      </c>
      <c r="I17" s="402"/>
      <c r="J17" s="402"/>
      <c r="K17" s="402"/>
      <c r="L17" s="401">
        <f>Accommodation!G17</f>
        <v>0</v>
      </c>
      <c r="M17" s="402"/>
      <c r="N17" s="402"/>
    </row>
    <row r="18" spans="1:14" ht="17.25" customHeight="1" x14ac:dyDescent="0.2">
      <c r="A18" s="355">
        <v>7</v>
      </c>
      <c r="B18" s="399">
        <f>Accommodation!B18</f>
        <v>0</v>
      </c>
      <c r="C18" s="399">
        <f>Accommodation!C18</f>
        <v>0</v>
      </c>
      <c r="D18" s="355">
        <f>Accommodation!D18</f>
        <v>0</v>
      </c>
      <c r="E18" s="355">
        <f>Accommodation!E18</f>
        <v>0</v>
      </c>
      <c r="F18" s="400"/>
      <c r="G18" s="415"/>
      <c r="H18" s="401">
        <f>Accommodation!F18</f>
        <v>0</v>
      </c>
      <c r="I18" s="402"/>
      <c r="J18" s="402"/>
      <c r="K18" s="402"/>
      <c r="L18" s="401">
        <f>Accommodation!G18</f>
        <v>0</v>
      </c>
      <c r="M18" s="402"/>
      <c r="N18" s="402"/>
    </row>
    <row r="19" spans="1:14" ht="17.25" customHeight="1" x14ac:dyDescent="0.2">
      <c r="A19" s="355">
        <v>8</v>
      </c>
      <c r="B19" s="399">
        <f>Accommodation!B19</f>
        <v>0</v>
      </c>
      <c r="C19" s="399">
        <f>Accommodation!C19</f>
        <v>0</v>
      </c>
      <c r="D19" s="355">
        <f>Accommodation!D19</f>
        <v>0</v>
      </c>
      <c r="E19" s="355">
        <f>Accommodation!E19</f>
        <v>0</v>
      </c>
      <c r="F19" s="400"/>
      <c r="G19" s="415"/>
      <c r="H19" s="401">
        <f>Accommodation!F19</f>
        <v>0</v>
      </c>
      <c r="I19" s="402"/>
      <c r="J19" s="402"/>
      <c r="K19" s="402"/>
      <c r="L19" s="401">
        <f>Accommodation!G19</f>
        <v>0</v>
      </c>
      <c r="M19" s="402"/>
      <c r="N19" s="402"/>
    </row>
    <row r="20" spans="1:14" ht="17.25" customHeight="1" x14ac:dyDescent="0.2">
      <c r="A20" s="355">
        <v>9</v>
      </c>
      <c r="B20" s="399">
        <f>Accommodation!B20</f>
        <v>0</v>
      </c>
      <c r="C20" s="399">
        <f>Accommodation!C20</f>
        <v>0</v>
      </c>
      <c r="D20" s="355">
        <f>Accommodation!D20</f>
        <v>0</v>
      </c>
      <c r="E20" s="355">
        <f>Accommodation!E20</f>
        <v>0</v>
      </c>
      <c r="F20" s="400"/>
      <c r="G20" s="415"/>
      <c r="H20" s="401">
        <f>Accommodation!F20</f>
        <v>0</v>
      </c>
      <c r="I20" s="402"/>
      <c r="J20" s="402"/>
      <c r="K20" s="402"/>
      <c r="L20" s="401">
        <f>Accommodation!G20</f>
        <v>0</v>
      </c>
      <c r="M20" s="402"/>
      <c r="N20" s="402"/>
    </row>
    <row r="21" spans="1:14" ht="17.25" customHeight="1" x14ac:dyDescent="0.2">
      <c r="A21" s="355">
        <v>10</v>
      </c>
      <c r="B21" s="399">
        <f>Accommodation!B21</f>
        <v>0</v>
      </c>
      <c r="C21" s="399">
        <f>Accommodation!C21</f>
        <v>0</v>
      </c>
      <c r="D21" s="355">
        <f>Accommodation!D21</f>
        <v>0</v>
      </c>
      <c r="E21" s="355">
        <f>Accommodation!E21</f>
        <v>0</v>
      </c>
      <c r="F21" s="400"/>
      <c r="G21" s="415"/>
      <c r="H21" s="401">
        <f>Accommodation!F21</f>
        <v>0</v>
      </c>
      <c r="I21" s="402"/>
      <c r="J21" s="402"/>
      <c r="K21" s="402"/>
      <c r="L21" s="401">
        <f>Accommodation!G21</f>
        <v>0</v>
      </c>
      <c r="M21" s="402"/>
      <c r="N21" s="402"/>
    </row>
    <row r="22" spans="1:14" ht="17.25" customHeight="1" x14ac:dyDescent="0.2">
      <c r="A22" s="355">
        <v>11</v>
      </c>
      <c r="B22" s="399">
        <f>Accommodation!B22</f>
        <v>0</v>
      </c>
      <c r="C22" s="399">
        <f>Accommodation!C22</f>
        <v>0</v>
      </c>
      <c r="D22" s="355">
        <f>Accommodation!D22</f>
        <v>0</v>
      </c>
      <c r="E22" s="355">
        <f>Accommodation!E22</f>
        <v>0</v>
      </c>
      <c r="F22" s="400"/>
      <c r="G22" s="415"/>
      <c r="H22" s="401">
        <f>Accommodation!F22</f>
        <v>0</v>
      </c>
      <c r="I22" s="402"/>
      <c r="J22" s="402"/>
      <c r="K22" s="402"/>
      <c r="L22" s="401">
        <f>Accommodation!G22</f>
        <v>0</v>
      </c>
      <c r="M22" s="402"/>
      <c r="N22" s="402"/>
    </row>
    <row r="23" spans="1:14" ht="17.25" customHeight="1" x14ac:dyDescent="0.2">
      <c r="A23" s="355">
        <v>12</v>
      </c>
      <c r="B23" s="399">
        <f>Accommodation!B23</f>
        <v>0</v>
      </c>
      <c r="C23" s="399">
        <f>Accommodation!C23</f>
        <v>0</v>
      </c>
      <c r="D23" s="355">
        <f>Accommodation!D23</f>
        <v>0</v>
      </c>
      <c r="E23" s="355">
        <f>Accommodation!E23</f>
        <v>0</v>
      </c>
      <c r="F23" s="400"/>
      <c r="G23" s="415"/>
      <c r="H23" s="401">
        <f>Accommodation!F23</f>
        <v>0</v>
      </c>
      <c r="I23" s="402"/>
      <c r="J23" s="402"/>
      <c r="K23" s="402"/>
      <c r="L23" s="401">
        <f>Accommodation!G23</f>
        <v>0</v>
      </c>
      <c r="M23" s="402"/>
      <c r="N23" s="402"/>
    </row>
    <row r="24" spans="1:14" ht="17.25" customHeight="1" x14ac:dyDescent="0.2">
      <c r="A24" s="355">
        <v>13</v>
      </c>
      <c r="B24" s="399">
        <f>Accommodation!B24</f>
        <v>0</v>
      </c>
      <c r="C24" s="399">
        <f>Accommodation!C24</f>
        <v>0</v>
      </c>
      <c r="D24" s="355">
        <f>Accommodation!D24</f>
        <v>0</v>
      </c>
      <c r="E24" s="355">
        <f>Accommodation!E24</f>
        <v>0</v>
      </c>
      <c r="F24" s="400"/>
      <c r="G24" s="415"/>
      <c r="H24" s="401">
        <f>Accommodation!F24</f>
        <v>0</v>
      </c>
      <c r="I24" s="402"/>
      <c r="J24" s="402"/>
      <c r="K24" s="402"/>
      <c r="L24" s="401">
        <f>Accommodation!G24</f>
        <v>0</v>
      </c>
      <c r="M24" s="402"/>
      <c r="N24" s="402"/>
    </row>
    <row r="25" spans="1:14" ht="17.25" customHeight="1" x14ac:dyDescent="0.2">
      <c r="A25" s="355">
        <v>14</v>
      </c>
      <c r="B25" s="399">
        <f>Accommodation!B25</f>
        <v>0</v>
      </c>
      <c r="C25" s="399">
        <f>Accommodation!C25</f>
        <v>0</v>
      </c>
      <c r="D25" s="355">
        <f>Accommodation!D25</f>
        <v>0</v>
      </c>
      <c r="E25" s="355">
        <f>Accommodation!E25</f>
        <v>0</v>
      </c>
      <c r="F25" s="400"/>
      <c r="G25" s="415"/>
      <c r="H25" s="401">
        <f>Accommodation!F25</f>
        <v>0</v>
      </c>
      <c r="I25" s="402"/>
      <c r="J25" s="402"/>
      <c r="K25" s="402"/>
      <c r="L25" s="401">
        <f>Accommodation!G25</f>
        <v>0</v>
      </c>
      <c r="M25" s="402"/>
      <c r="N25" s="402"/>
    </row>
    <row r="26" spans="1:14" ht="17.25" customHeight="1" x14ac:dyDescent="0.2">
      <c r="A26" s="355">
        <v>15</v>
      </c>
      <c r="B26" s="399">
        <f>Accommodation!B26</f>
        <v>0</v>
      </c>
      <c r="C26" s="399">
        <f>Accommodation!C26</f>
        <v>0</v>
      </c>
      <c r="D26" s="355">
        <f>Accommodation!D26</f>
        <v>0</v>
      </c>
      <c r="E26" s="355">
        <f>Accommodation!E26</f>
        <v>0</v>
      </c>
      <c r="F26" s="400"/>
      <c r="G26" s="415"/>
      <c r="H26" s="401">
        <f>Accommodation!F26</f>
        <v>0</v>
      </c>
      <c r="I26" s="402"/>
      <c r="J26" s="402"/>
      <c r="K26" s="402"/>
      <c r="L26" s="401">
        <f>Accommodation!G26</f>
        <v>0</v>
      </c>
      <c r="M26" s="402"/>
      <c r="N26" s="402"/>
    </row>
    <row r="27" spans="1:14" ht="17.25" customHeight="1" x14ac:dyDescent="0.2">
      <c r="A27" s="355">
        <v>16</v>
      </c>
      <c r="B27" s="399">
        <f>Accommodation!B27</f>
        <v>0</v>
      </c>
      <c r="C27" s="399">
        <f>Accommodation!C27</f>
        <v>0</v>
      </c>
      <c r="D27" s="355">
        <f>Accommodation!D27</f>
        <v>0</v>
      </c>
      <c r="E27" s="355">
        <f>Accommodation!E27</f>
        <v>0</v>
      </c>
      <c r="F27" s="400"/>
      <c r="G27" s="415"/>
      <c r="H27" s="401">
        <f>Accommodation!F27</f>
        <v>0</v>
      </c>
      <c r="I27" s="402"/>
      <c r="J27" s="402"/>
      <c r="K27" s="402"/>
      <c r="L27" s="401">
        <f>Accommodation!G27</f>
        <v>0</v>
      </c>
      <c r="M27" s="402"/>
      <c r="N27" s="402"/>
    </row>
    <row r="28" spans="1:14" ht="17.25" customHeight="1" x14ac:dyDescent="0.2">
      <c r="A28" s="355">
        <v>17</v>
      </c>
      <c r="B28" s="399">
        <f>Accommodation!B28</f>
        <v>0</v>
      </c>
      <c r="C28" s="399">
        <f>Accommodation!C28</f>
        <v>0</v>
      </c>
      <c r="D28" s="355">
        <f>Accommodation!D28</f>
        <v>0</v>
      </c>
      <c r="E28" s="355">
        <f>Accommodation!E28</f>
        <v>0</v>
      </c>
      <c r="F28" s="400"/>
      <c r="G28" s="415"/>
      <c r="H28" s="401">
        <f>Accommodation!F28</f>
        <v>0</v>
      </c>
      <c r="I28" s="402"/>
      <c r="J28" s="402"/>
      <c r="K28" s="402"/>
      <c r="L28" s="401">
        <f>Accommodation!G28</f>
        <v>0</v>
      </c>
      <c r="M28" s="402"/>
      <c r="N28" s="402"/>
    </row>
    <row r="29" spans="1:14" ht="17.25" customHeight="1" x14ac:dyDescent="0.2">
      <c r="A29" s="355">
        <v>18</v>
      </c>
      <c r="B29" s="399">
        <f>Accommodation!B29</f>
        <v>0</v>
      </c>
      <c r="C29" s="399">
        <f>Accommodation!C29</f>
        <v>0</v>
      </c>
      <c r="D29" s="355">
        <f>Accommodation!D29</f>
        <v>0</v>
      </c>
      <c r="E29" s="355">
        <f>Accommodation!E29</f>
        <v>0</v>
      </c>
      <c r="F29" s="400"/>
      <c r="G29" s="415"/>
      <c r="H29" s="401">
        <f>Accommodation!F29</f>
        <v>0</v>
      </c>
      <c r="I29" s="402"/>
      <c r="J29" s="402"/>
      <c r="K29" s="402"/>
      <c r="L29" s="401">
        <f>Accommodation!G29</f>
        <v>0</v>
      </c>
      <c r="M29" s="402"/>
      <c r="N29" s="402"/>
    </row>
    <row r="30" spans="1:14" ht="17.25" customHeight="1" x14ac:dyDescent="0.2">
      <c r="A30" s="355">
        <v>19</v>
      </c>
      <c r="B30" s="399">
        <f>Accommodation!B30</f>
        <v>0</v>
      </c>
      <c r="C30" s="399">
        <f>Accommodation!C30</f>
        <v>0</v>
      </c>
      <c r="D30" s="355">
        <f>Accommodation!D30</f>
        <v>0</v>
      </c>
      <c r="E30" s="355">
        <f>Accommodation!E30</f>
        <v>0</v>
      </c>
      <c r="F30" s="400"/>
      <c r="G30" s="415"/>
      <c r="H30" s="401">
        <f>Accommodation!F30</f>
        <v>0</v>
      </c>
      <c r="I30" s="402"/>
      <c r="J30" s="402"/>
      <c r="K30" s="402"/>
      <c r="L30" s="401">
        <f>Accommodation!G30</f>
        <v>0</v>
      </c>
      <c r="M30" s="402"/>
      <c r="N30" s="402"/>
    </row>
    <row r="31" spans="1:14" ht="17.25" customHeight="1" x14ac:dyDescent="0.2">
      <c r="A31" s="355">
        <v>20</v>
      </c>
      <c r="B31" s="399">
        <f>Accommodation!B31</f>
        <v>0</v>
      </c>
      <c r="C31" s="399">
        <f>Accommodation!C31</f>
        <v>0</v>
      </c>
      <c r="D31" s="355">
        <f>Accommodation!D31</f>
        <v>0</v>
      </c>
      <c r="E31" s="355">
        <f>Accommodation!E31</f>
        <v>0</v>
      </c>
      <c r="F31" s="400"/>
      <c r="G31" s="415"/>
      <c r="H31" s="401">
        <f>Accommodation!F31</f>
        <v>0</v>
      </c>
      <c r="I31" s="402"/>
      <c r="J31" s="402"/>
      <c r="K31" s="402"/>
      <c r="L31" s="401">
        <f>Accommodation!G31</f>
        <v>0</v>
      </c>
      <c r="M31" s="402"/>
      <c r="N31" s="402"/>
    </row>
    <row r="32" spans="1:14" ht="17.25" customHeight="1" x14ac:dyDescent="0.2">
      <c r="A32" s="355">
        <v>21</v>
      </c>
      <c r="B32" s="399">
        <f>Accommodation!B32</f>
        <v>0</v>
      </c>
      <c r="C32" s="399">
        <f>Accommodation!C32</f>
        <v>0</v>
      </c>
      <c r="D32" s="355">
        <f>Accommodation!D32</f>
        <v>0</v>
      </c>
      <c r="E32" s="355">
        <f>Accommodation!E32</f>
        <v>0</v>
      </c>
      <c r="F32" s="400"/>
      <c r="G32" s="415"/>
      <c r="H32" s="401">
        <f>Accommodation!F32</f>
        <v>0</v>
      </c>
      <c r="I32" s="402"/>
      <c r="J32" s="402"/>
      <c r="K32" s="402"/>
      <c r="L32" s="401">
        <f>Accommodation!G32</f>
        <v>0</v>
      </c>
      <c r="M32" s="402"/>
      <c r="N32" s="402"/>
    </row>
    <row r="33" spans="1:14" ht="17.25" customHeight="1" x14ac:dyDescent="0.2">
      <c r="A33" s="355">
        <v>22</v>
      </c>
      <c r="B33" s="399">
        <f>Accommodation!B33</f>
        <v>0</v>
      </c>
      <c r="C33" s="399">
        <f>Accommodation!C33</f>
        <v>0</v>
      </c>
      <c r="D33" s="355">
        <f>Accommodation!D33</f>
        <v>0</v>
      </c>
      <c r="E33" s="355">
        <f>Accommodation!E33</f>
        <v>0</v>
      </c>
      <c r="F33" s="400"/>
      <c r="G33" s="415"/>
      <c r="H33" s="401">
        <f>Accommodation!F33</f>
        <v>0</v>
      </c>
      <c r="I33" s="402"/>
      <c r="J33" s="402"/>
      <c r="K33" s="402"/>
      <c r="L33" s="401">
        <f>Accommodation!G33</f>
        <v>0</v>
      </c>
      <c r="M33" s="402"/>
      <c r="N33" s="402"/>
    </row>
    <row r="34" spans="1:14" ht="17.25" customHeight="1" x14ac:dyDescent="0.2">
      <c r="A34" s="355">
        <v>23</v>
      </c>
      <c r="B34" s="399">
        <f>Accommodation!B34</f>
        <v>0</v>
      </c>
      <c r="C34" s="399">
        <f>Accommodation!C34</f>
        <v>0</v>
      </c>
      <c r="D34" s="355">
        <f>Accommodation!D34</f>
        <v>0</v>
      </c>
      <c r="E34" s="355">
        <f>Accommodation!E34</f>
        <v>0</v>
      </c>
      <c r="F34" s="400"/>
      <c r="G34" s="415"/>
      <c r="H34" s="401">
        <f>Accommodation!F34</f>
        <v>0</v>
      </c>
      <c r="I34" s="402"/>
      <c r="J34" s="402"/>
      <c r="K34" s="402"/>
      <c r="L34" s="401">
        <f>Accommodation!G34</f>
        <v>0</v>
      </c>
      <c r="M34" s="402"/>
      <c r="N34" s="402"/>
    </row>
    <row r="35" spans="1:14" ht="17.25" customHeight="1" x14ac:dyDescent="0.2">
      <c r="A35" s="355">
        <v>24</v>
      </c>
      <c r="B35" s="399">
        <f>Accommodation!B35</f>
        <v>0</v>
      </c>
      <c r="C35" s="399">
        <f>Accommodation!C35</f>
        <v>0</v>
      </c>
      <c r="D35" s="355">
        <f>Accommodation!D35</f>
        <v>0</v>
      </c>
      <c r="E35" s="355">
        <f>Accommodation!E35</f>
        <v>0</v>
      </c>
      <c r="F35" s="400"/>
      <c r="G35" s="415"/>
      <c r="H35" s="401">
        <f>Accommodation!F35</f>
        <v>0</v>
      </c>
      <c r="I35" s="402"/>
      <c r="J35" s="402"/>
      <c r="K35" s="402"/>
      <c r="L35" s="401">
        <f>Accommodation!G35</f>
        <v>0</v>
      </c>
      <c r="M35" s="402"/>
      <c r="N35" s="402"/>
    </row>
    <row r="36" spans="1:14" ht="17.25" customHeight="1" x14ac:dyDescent="0.2">
      <c r="A36" s="355">
        <v>25</v>
      </c>
      <c r="B36" s="399">
        <f>Accommodation!B36</f>
        <v>0</v>
      </c>
      <c r="C36" s="399">
        <f>Accommodation!C36</f>
        <v>0</v>
      </c>
      <c r="D36" s="355">
        <f>Accommodation!D36</f>
        <v>0</v>
      </c>
      <c r="E36" s="355">
        <f>Accommodation!E36</f>
        <v>0</v>
      </c>
      <c r="F36" s="400"/>
      <c r="G36" s="415"/>
      <c r="H36" s="401">
        <f>Accommodation!F36</f>
        <v>0</v>
      </c>
      <c r="I36" s="402"/>
      <c r="J36" s="402"/>
      <c r="K36" s="402"/>
      <c r="L36" s="401">
        <f>Accommodation!G36</f>
        <v>0</v>
      </c>
      <c r="M36" s="402"/>
      <c r="N36" s="402"/>
    </row>
    <row r="37" spans="1:14" ht="17.25" customHeight="1" x14ac:dyDescent="0.2">
      <c r="A37" s="355">
        <v>26</v>
      </c>
      <c r="B37" s="399">
        <f>Accommodation!B37</f>
        <v>0</v>
      </c>
      <c r="C37" s="399">
        <f>Accommodation!C37</f>
        <v>0</v>
      </c>
      <c r="D37" s="355">
        <f>Accommodation!D37</f>
        <v>0</v>
      </c>
      <c r="E37" s="355">
        <f>Accommodation!E37</f>
        <v>0</v>
      </c>
      <c r="F37" s="400"/>
      <c r="G37" s="415"/>
      <c r="H37" s="401">
        <f>Accommodation!F37</f>
        <v>0</v>
      </c>
      <c r="I37" s="402"/>
      <c r="J37" s="402"/>
      <c r="K37" s="402"/>
      <c r="L37" s="401">
        <f>Accommodation!G37</f>
        <v>0</v>
      </c>
      <c r="M37" s="402"/>
      <c r="N37" s="402"/>
    </row>
    <row r="38" spans="1:14" ht="17.25" customHeight="1" x14ac:dyDescent="0.2">
      <c r="A38" s="355">
        <v>27</v>
      </c>
      <c r="B38" s="399">
        <f>Accommodation!B38</f>
        <v>0</v>
      </c>
      <c r="C38" s="399">
        <f>Accommodation!C38</f>
        <v>0</v>
      </c>
      <c r="D38" s="355">
        <f>Accommodation!D38</f>
        <v>0</v>
      </c>
      <c r="E38" s="355">
        <f>Accommodation!E38</f>
        <v>0</v>
      </c>
      <c r="F38" s="400"/>
      <c r="G38" s="415"/>
      <c r="H38" s="401">
        <f>Accommodation!F38</f>
        <v>0</v>
      </c>
      <c r="I38" s="402"/>
      <c r="J38" s="402"/>
      <c r="K38" s="402"/>
      <c r="L38" s="401">
        <f>Accommodation!G38</f>
        <v>0</v>
      </c>
      <c r="M38" s="402"/>
      <c r="N38" s="402"/>
    </row>
    <row r="39" spans="1:14" ht="17.25" customHeight="1" x14ac:dyDescent="0.2">
      <c r="A39" s="355">
        <v>28</v>
      </c>
      <c r="B39" s="399">
        <f>Accommodation!B39</f>
        <v>0</v>
      </c>
      <c r="C39" s="399">
        <f>Accommodation!C39</f>
        <v>0</v>
      </c>
      <c r="D39" s="355">
        <f>Accommodation!D39</f>
        <v>0</v>
      </c>
      <c r="E39" s="355">
        <f>Accommodation!E39</f>
        <v>0</v>
      </c>
      <c r="F39" s="400"/>
      <c r="G39" s="415"/>
      <c r="H39" s="401">
        <f>Accommodation!F39</f>
        <v>0</v>
      </c>
      <c r="I39" s="402"/>
      <c r="J39" s="402"/>
      <c r="K39" s="402"/>
      <c r="L39" s="401">
        <f>Accommodation!G39</f>
        <v>0</v>
      </c>
      <c r="M39" s="402"/>
      <c r="N39" s="402"/>
    </row>
    <row r="40" spans="1:14" ht="17.25" customHeight="1" x14ac:dyDescent="0.2">
      <c r="A40" s="355">
        <v>29</v>
      </c>
      <c r="B40" s="399">
        <f>Accommodation!B40</f>
        <v>0</v>
      </c>
      <c r="C40" s="399">
        <f>Accommodation!C40</f>
        <v>0</v>
      </c>
      <c r="D40" s="355">
        <f>Accommodation!D40</f>
        <v>0</v>
      </c>
      <c r="E40" s="355">
        <f>Accommodation!E40</f>
        <v>0</v>
      </c>
      <c r="F40" s="400"/>
      <c r="G40" s="415"/>
      <c r="H40" s="401">
        <f>Accommodation!F40</f>
        <v>0</v>
      </c>
      <c r="I40" s="402"/>
      <c r="J40" s="402"/>
      <c r="K40" s="402"/>
      <c r="L40" s="401">
        <f>Accommodation!G40</f>
        <v>0</v>
      </c>
      <c r="M40" s="402"/>
      <c r="N40" s="402"/>
    </row>
    <row r="41" spans="1:14" ht="17.25" customHeight="1" x14ac:dyDescent="0.2">
      <c r="A41" s="355">
        <v>30</v>
      </c>
      <c r="B41" s="399">
        <f>Accommodation!B41</f>
        <v>0</v>
      </c>
      <c r="C41" s="399">
        <f>Accommodation!C41</f>
        <v>0</v>
      </c>
      <c r="D41" s="355">
        <f>Accommodation!D41</f>
        <v>0</v>
      </c>
      <c r="E41" s="355">
        <f>Accommodation!E41</f>
        <v>0</v>
      </c>
      <c r="F41" s="400"/>
      <c r="G41" s="415"/>
      <c r="H41" s="401">
        <f>Accommodation!F41</f>
        <v>0</v>
      </c>
      <c r="I41" s="402"/>
      <c r="J41" s="402"/>
      <c r="K41" s="402"/>
      <c r="L41" s="401">
        <f>Accommodation!G41</f>
        <v>0</v>
      </c>
      <c r="M41" s="402"/>
      <c r="N41" s="402"/>
    </row>
    <row r="42" spans="1:14" ht="14.25" x14ac:dyDescent="0.2">
      <c r="A42" s="403"/>
      <c r="B42" s="403"/>
      <c r="C42" s="403"/>
      <c r="D42" s="403"/>
      <c r="E42" s="403"/>
      <c r="F42" s="403"/>
      <c r="G42" s="403"/>
      <c r="H42" s="404"/>
      <c r="I42" s="404"/>
      <c r="J42" s="404"/>
      <c r="K42" s="404"/>
      <c r="L42" s="404"/>
      <c r="M42" s="404"/>
      <c r="N42" s="404"/>
    </row>
    <row r="43" spans="1:14" x14ac:dyDescent="0.2">
      <c r="A43" s="568" t="s">
        <v>173</v>
      </c>
      <c r="B43" s="568"/>
      <c r="C43" s="568"/>
      <c r="D43" s="568"/>
      <c r="E43" s="568"/>
      <c r="F43" s="568"/>
      <c r="G43" s="568"/>
      <c r="H43" s="568"/>
      <c r="I43" s="405"/>
      <c r="J43" s="405"/>
      <c r="K43" s="405"/>
      <c r="L43" s="341"/>
      <c r="M43" s="341"/>
      <c r="N43" s="389"/>
    </row>
    <row r="44" spans="1:14" x14ac:dyDescent="0.2">
      <c r="A44" s="123" t="s">
        <v>426</v>
      </c>
      <c r="B44" s="123"/>
      <c r="C44" s="123" t="s">
        <v>119</v>
      </c>
      <c r="D44" s="123"/>
      <c r="E44" s="123"/>
      <c r="F44" s="123"/>
      <c r="G44" s="123"/>
      <c r="H44" s="123"/>
      <c r="I44" s="341"/>
      <c r="J44" s="341"/>
      <c r="K44" s="341"/>
      <c r="L44" s="341"/>
      <c r="M44" s="341"/>
      <c r="N44" s="389"/>
    </row>
    <row r="45" spans="1:14" x14ac:dyDescent="0.2">
      <c r="A45" s="123" t="s">
        <v>120</v>
      </c>
      <c r="B45" s="123"/>
      <c r="C45" s="123" t="s">
        <v>121</v>
      </c>
      <c r="D45" s="123"/>
      <c r="E45" s="123"/>
      <c r="F45" s="123"/>
      <c r="G45" s="123"/>
      <c r="H45" s="123"/>
      <c r="I45" s="123"/>
      <c r="J45" s="123"/>
      <c r="K45" s="123"/>
      <c r="L45" s="123"/>
      <c r="M45" s="123"/>
    </row>
    <row r="46" spans="1:14" x14ac:dyDescent="0.2">
      <c r="A46" s="123" t="s">
        <v>122</v>
      </c>
      <c r="B46" s="123"/>
      <c r="C46" s="123" t="s">
        <v>664</v>
      </c>
      <c r="D46" s="123"/>
      <c r="E46" s="123"/>
      <c r="F46" s="123"/>
      <c r="G46" s="123"/>
      <c r="H46" s="123"/>
      <c r="I46" s="123"/>
      <c r="J46" s="123"/>
      <c r="K46" s="123"/>
      <c r="L46" s="123"/>
      <c r="M46" s="123"/>
    </row>
    <row r="47" spans="1:14" x14ac:dyDescent="0.2">
      <c r="A47" s="123"/>
      <c r="B47" s="123"/>
      <c r="C47" s="123"/>
      <c r="D47" s="123"/>
      <c r="E47" s="123"/>
      <c r="F47" s="123"/>
      <c r="G47" s="123"/>
      <c r="H47" s="341"/>
      <c r="I47" s="123"/>
      <c r="J47" s="123"/>
      <c r="K47" s="123"/>
      <c r="L47" s="123"/>
      <c r="M47" s="123"/>
    </row>
    <row r="48" spans="1:14" ht="15" customHeight="1" x14ac:dyDescent="0.2">
      <c r="A48" s="123" t="s">
        <v>101</v>
      </c>
      <c r="B48" s="123"/>
      <c r="C48" s="123"/>
      <c r="D48" s="123"/>
      <c r="E48" s="123"/>
      <c r="F48" s="123"/>
      <c r="G48" s="123"/>
      <c r="H48" s="575">
        <f>'PLEASE FILL IN HERE FIRST!!!'!B35</f>
        <v>44158</v>
      </c>
      <c r="I48" s="575"/>
      <c r="J48" s="575"/>
      <c r="K48" s="575"/>
      <c r="L48" s="575"/>
      <c r="M48" s="575"/>
    </row>
    <row r="49" spans="1:31" x14ac:dyDescent="0.2">
      <c r="A49" s="406" t="s">
        <v>104</v>
      </c>
      <c r="B49" s="407"/>
      <c r="C49" s="407"/>
      <c r="D49" s="123"/>
      <c r="E49" s="123"/>
      <c r="F49" s="407"/>
      <c r="G49" s="407"/>
      <c r="H49" s="575"/>
      <c r="I49" s="575"/>
      <c r="J49" s="575"/>
      <c r="K49" s="575"/>
      <c r="L49" s="575"/>
      <c r="M49" s="575"/>
    </row>
    <row r="50" spans="1:31" s="411" customFormat="1" ht="34.5" x14ac:dyDescent="0.2">
      <c r="A50" s="408" t="str">
        <f>'PLEASE FILL IN HERE FIRST!!!'!B23</f>
        <v>Swedish Table Tennis Association</v>
      </c>
      <c r="B50" s="409" t="s">
        <v>103</v>
      </c>
      <c r="C50" s="576" t="str">
        <f>'PLEASE FILL IN HERE FIRST!!!'!B27</f>
        <v>-</v>
      </c>
      <c r="D50" s="576"/>
      <c r="E50" s="341" t="s">
        <v>100</v>
      </c>
      <c r="F50" s="567" t="str">
        <f>Accommodation!B51</f>
        <v xml:space="preserve">info@svenskbordtennis.com </v>
      </c>
      <c r="G50" s="567"/>
      <c r="H50" s="567"/>
      <c r="I50" s="567"/>
      <c r="J50" s="410"/>
      <c r="K50" s="410"/>
      <c r="L50" s="410"/>
      <c r="M50" s="123"/>
      <c r="AB50" s="380"/>
      <c r="AE50" s="380"/>
    </row>
    <row r="51" spans="1:31" s="411" customFormat="1" ht="15" x14ac:dyDescent="0.2">
      <c r="A51" s="412" t="s">
        <v>669</v>
      </c>
      <c r="B51" s="409" t="s">
        <v>103</v>
      </c>
      <c r="C51" s="577" t="s">
        <v>258</v>
      </c>
      <c r="D51" s="577"/>
      <c r="E51" s="341" t="s">
        <v>100</v>
      </c>
      <c r="F51" s="567" t="s">
        <v>670</v>
      </c>
      <c r="G51" s="567"/>
      <c r="H51" s="567"/>
      <c r="I51" s="567"/>
      <c r="J51" s="413"/>
      <c r="K51" s="410"/>
      <c r="L51" s="410"/>
      <c r="M51" s="123"/>
      <c r="AB51" s="380"/>
      <c r="AE51" s="380"/>
    </row>
  </sheetData>
  <sheetProtection algorithmName="SHA-512" hashValue="TDACKnyobq07z4FOHKdwfHY0m4551YyPJsXMjVGyIxNgGVjmHpnNLVuTdIgvu6NEKDKR/gJv2UG2nKxzU6om8Q==" saltValue="8pbVVlwUG3OAB73VVyDdqA==" spinCount="100000" sheet="1" objects="1" scenarios="1" selectLockedCells="1"/>
  <mergeCells count="22">
    <mergeCell ref="F51:I51"/>
    <mergeCell ref="F50:I50"/>
    <mergeCell ref="A43:H43"/>
    <mergeCell ref="A7:B7"/>
    <mergeCell ref="A1:N1"/>
    <mergeCell ref="A3:N3"/>
    <mergeCell ref="A4:N4"/>
    <mergeCell ref="I5:J5"/>
    <mergeCell ref="C7:N7"/>
    <mergeCell ref="D5:E5"/>
    <mergeCell ref="F5:H5"/>
    <mergeCell ref="A2:N2"/>
    <mergeCell ref="H48:M49"/>
    <mergeCell ref="C50:D50"/>
    <mergeCell ref="C51:D51"/>
    <mergeCell ref="A9:A10"/>
    <mergeCell ref="N9:N10"/>
    <mergeCell ref="B9:B10"/>
    <mergeCell ref="C9:C10"/>
    <mergeCell ref="D9:D10"/>
    <mergeCell ref="E9:E10"/>
    <mergeCell ref="K9:K10"/>
  </mergeCells>
  <phoneticPr fontId="3" type="noConversion"/>
  <conditionalFormatting sqref="B12:E41">
    <cfRule type="cellIs" dxfId="7" priority="39" operator="equal">
      <formula>0</formula>
    </cfRule>
  </conditionalFormatting>
  <conditionalFormatting sqref="H12:H41">
    <cfRule type="cellIs" dxfId="6" priority="24" operator="equal">
      <formula>0</formula>
    </cfRule>
  </conditionalFormatting>
  <conditionalFormatting sqref="L12:L41">
    <cfRule type="cellIs" dxfId="5" priority="23" operator="equal">
      <formula>0</formula>
    </cfRule>
  </conditionalFormatting>
  <dataValidations count="3">
    <dataValidation type="list" allowBlank="1" showInputMessage="1" showErrorMessage="1" sqref="D12:D41" xr:uid="{00000000-0002-0000-0500-000000000000}">
      <formula1>$AB$1:$AB$3</formula1>
    </dataValidation>
    <dataValidation type="list" allowBlank="1" showInputMessage="1" showErrorMessage="1" sqref="E12:E41" xr:uid="{00000000-0002-0000-0500-000001000000}">
      <formula1>$AC$1:$AC$6</formula1>
    </dataValidation>
    <dataValidation type="list" allowBlank="1" showInputMessage="1" showErrorMessage="1" sqref="F12:F41" xr:uid="{00000000-0002-0000-0500-000002000000}">
      <formula1>$AE$1:$AE$4</formula1>
    </dataValidation>
  </dataValidations>
  <printOptions horizontalCentered="1"/>
  <pageMargins left="0.2" right="0.2" top="0.39000000000000007" bottom="0.39000000000000007" header="0.51" footer="0.51"/>
  <pageSetup paperSize="9" scale="62"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Accommodation!$H12="x"</xm:f>
            <x14:dxf>
              <font>
                <color theme="1"/>
              </font>
              <fill>
                <patternFill patternType="solid">
                  <fgColor indexed="64"/>
                  <bgColor theme="1"/>
                </patternFill>
              </fill>
            </x14:dxf>
          </x14:cfRule>
          <xm:sqref>F12:N41</xm:sqref>
        </x14:conditionalFormatting>
        <x14:conditionalFormatting xmlns:xm="http://schemas.microsoft.com/office/excel/2006/main">
          <x14:cfRule type="expression" priority="3" id="{F1D1706A-E748-8043-BD9C-BBEFC52E5C8F}">
            <xm:f>'PLEASE FILL IN HERE FIRST!!!'!$B$5='PLEASE FILL IN HERE FIRST!!!'!$K$9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FIRST!!!'!$K$11</xm:f>
            <x14:dxf>
              <font>
                <color rgb="FFC00000"/>
              </font>
              <fill>
                <patternFill patternType="none">
                  <fgColor indexed="64"/>
                  <bgColor auto="1"/>
                </patternFill>
              </fill>
            </x14:dxf>
          </x14:cfRule>
          <xm:sqref>A4:N5</xm:sqref>
        </x14:conditionalFormatting>
        <x14:conditionalFormatting xmlns:xm="http://schemas.microsoft.com/office/excel/2006/main">
          <x14:cfRule type="expression" priority="1" id="{60BB0568-EF1C-BC41-8EF9-4F5CCDB56413}">
            <xm:f>'PLEASE FILL IN HERE FIRST!!!'!$B$5='PLEASE FILL IN HERE FIRST!!!'!$K$9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FIRST!!!'!$K$11</xm:f>
            <x14:dxf>
              <font>
                <color auto="1"/>
              </font>
              <fill>
                <patternFill patternType="solid">
                  <fgColor indexed="64"/>
                  <bgColor theme="5" tint="0.79998168889431442"/>
                </patternFill>
              </fill>
            </x14:dxf>
          </x14:cfRule>
          <xm:sqref>F12:G41 I12:K41 M12:N41</xm:sqref>
        </x14:conditionalFormatting>
      </x14:conditionalFormatting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1"/>
    <pageSetUpPr fitToPage="1"/>
  </sheetPr>
  <dimension ref="A1:BB190"/>
  <sheetViews>
    <sheetView showGridLines="0" workbookViewId="0">
      <selection activeCell="C14" sqref="C14"/>
    </sheetView>
  </sheetViews>
  <sheetFormatPr defaultColWidth="11.42578125" defaultRowHeight="12.75" x14ac:dyDescent="0.2"/>
  <cols>
    <col min="1" max="1" width="19.7109375" customWidth="1"/>
    <col min="2" max="2" width="20.42578125" customWidth="1"/>
    <col min="3" max="3" width="18.42578125" customWidth="1"/>
    <col min="4" max="4" width="8.85546875" customWidth="1"/>
    <col min="5" max="5" width="10.28515625" bestFit="1" customWidth="1"/>
    <col min="6" max="6" width="19.140625" bestFit="1" customWidth="1"/>
    <col min="7" max="7" width="12.42578125" bestFit="1" customWidth="1"/>
    <col min="8" max="8" width="6.42578125" bestFit="1" customWidth="1"/>
    <col min="9" max="11" width="6.85546875" bestFit="1" customWidth="1"/>
    <col min="12" max="12" width="7.28515625" customWidth="1"/>
    <col min="13" max="13" width="21" customWidth="1"/>
    <col min="15" max="15" width="10.42578125" bestFit="1" customWidth="1"/>
    <col min="16" max="16" width="11.140625" bestFit="1" customWidth="1"/>
    <col min="17" max="17" width="18" customWidth="1"/>
    <col min="18" max="18" width="11.42578125" style="57" customWidth="1"/>
    <col min="19" max="19" width="13.7109375" style="18" bestFit="1" customWidth="1"/>
    <col min="20" max="23" width="11.42578125" style="18" customWidth="1"/>
    <col min="24" max="56" width="11.42578125" customWidth="1"/>
  </cols>
  <sheetData>
    <row r="1" spans="1:54" ht="24.75" x14ac:dyDescent="0.3">
      <c r="A1" s="580" t="s">
        <v>161</v>
      </c>
      <c r="B1" s="580"/>
      <c r="C1" s="580"/>
      <c r="D1" s="580"/>
      <c r="E1" s="580"/>
      <c r="F1" s="580"/>
      <c r="G1" s="580"/>
      <c r="H1" s="580"/>
      <c r="I1" s="580"/>
      <c r="J1" s="580"/>
      <c r="K1" s="580"/>
      <c r="L1" s="580"/>
      <c r="M1" s="580"/>
      <c r="N1" s="580"/>
      <c r="O1" s="580"/>
      <c r="P1" s="580"/>
      <c r="Q1" s="580"/>
      <c r="BB1" s="55"/>
    </row>
    <row r="2" spans="1:54" ht="22.5" x14ac:dyDescent="0.3">
      <c r="A2" s="581" t="str">
        <f>'PLEASE FILL IN HERE FIRST!!!'!B5</f>
        <v>World Tour</v>
      </c>
      <c r="B2" s="581"/>
      <c r="C2" s="581"/>
      <c r="D2" s="581"/>
      <c r="E2" s="581"/>
      <c r="F2" s="581"/>
      <c r="G2" s="581"/>
      <c r="H2" s="581"/>
      <c r="I2" s="581"/>
      <c r="J2" s="581"/>
      <c r="K2" s="581"/>
      <c r="L2" s="581"/>
      <c r="M2" s="581"/>
      <c r="N2" s="581"/>
      <c r="O2" s="581"/>
      <c r="P2" s="581"/>
      <c r="Q2" s="581"/>
      <c r="S2" s="18">
        <v>1</v>
      </c>
      <c r="U2" s="18" t="s">
        <v>153</v>
      </c>
      <c r="V2" s="18" t="s">
        <v>54</v>
      </c>
      <c r="W2" s="18" t="s">
        <v>160</v>
      </c>
    </row>
    <row r="3" spans="1:54" ht="18" x14ac:dyDescent="0.25">
      <c r="A3" s="582" t="str">
        <f>'PLEASE FILL IN HERE FIRST!!!'!B7</f>
        <v>Helsingborg (SWE)</v>
      </c>
      <c r="B3" s="582"/>
      <c r="C3" s="582"/>
      <c r="D3" s="582"/>
      <c r="E3" s="582"/>
      <c r="F3" s="582"/>
      <c r="G3" s="582"/>
      <c r="H3" s="582"/>
      <c r="I3" s="582"/>
      <c r="J3" s="582"/>
      <c r="K3" s="582"/>
      <c r="L3" s="582"/>
      <c r="M3" s="582"/>
      <c r="N3" s="582"/>
      <c r="O3" s="582"/>
      <c r="P3" s="582"/>
      <c r="Q3" s="582"/>
      <c r="S3" s="18" t="s">
        <v>123</v>
      </c>
      <c r="U3" s="44">
        <f>Prospectus!$I$79</f>
        <v>140</v>
      </c>
      <c r="V3" s="44">
        <f>Prospectus!$I$80</f>
        <v>140</v>
      </c>
    </row>
    <row r="4" spans="1:54" ht="15" customHeight="1" x14ac:dyDescent="0.2">
      <c r="B4" s="11"/>
      <c r="C4" s="11"/>
      <c r="D4" s="11"/>
      <c r="E4" s="11"/>
      <c r="F4" s="19">
        <f>'PLEASE FILL IN HERE FIRST!!!'!B9</f>
        <v>44165</v>
      </c>
      <c r="G4" s="20" t="s">
        <v>104</v>
      </c>
      <c r="H4" s="587">
        <f>'PLEASE FILL IN HERE FIRST!!!'!D9</f>
        <v>44170</v>
      </c>
      <c r="I4" s="587"/>
      <c r="J4" s="587"/>
      <c r="K4" s="19"/>
      <c r="L4" s="19"/>
      <c r="M4" s="11"/>
      <c r="N4" s="11"/>
      <c r="O4" s="11"/>
      <c r="P4" s="11"/>
      <c r="Q4" s="11"/>
      <c r="S4" s="18" t="s">
        <v>124</v>
      </c>
      <c r="U4" s="44">
        <f>Prospectus!$H$92</f>
        <v>190</v>
      </c>
      <c r="V4" s="44">
        <f>Prospectus!$H$93</f>
        <v>155</v>
      </c>
    </row>
    <row r="5" spans="1:54" x14ac:dyDescent="0.2">
      <c r="S5" s="18" t="s">
        <v>125</v>
      </c>
      <c r="U5" s="44" t="e">
        <f>Prospectus!#REF!</f>
        <v>#REF!</v>
      </c>
      <c r="V5" s="44" t="e">
        <f>Prospectus!#REF!</f>
        <v>#REF!</v>
      </c>
    </row>
    <row r="6" spans="1:54" ht="20.25" x14ac:dyDescent="0.2">
      <c r="A6" s="21" t="s">
        <v>86</v>
      </c>
      <c r="B6" s="5"/>
      <c r="C6" s="588">
        <f>Preliminary!B7</f>
        <v>0</v>
      </c>
      <c r="D6" s="589"/>
      <c r="E6" s="589"/>
      <c r="F6" s="589"/>
      <c r="G6" s="589"/>
      <c r="H6" s="589"/>
      <c r="I6" s="589"/>
      <c r="J6" s="589"/>
      <c r="K6" s="589"/>
      <c r="L6" s="589"/>
      <c r="M6" s="589"/>
      <c r="N6" s="589"/>
      <c r="O6" s="589"/>
      <c r="P6" s="590"/>
      <c r="S6" s="18" t="s">
        <v>62</v>
      </c>
      <c r="W6" s="54">
        <f>'PLEASE FILL IN HERE FIRST!!!'!B47</f>
        <v>140</v>
      </c>
    </row>
    <row r="7" spans="1:54" x14ac:dyDescent="0.2">
      <c r="D7" s="1"/>
      <c r="S7" s="18" t="s">
        <v>155</v>
      </c>
      <c r="T7" s="18" t="s">
        <v>27</v>
      </c>
      <c r="U7" s="54">
        <f>'PLEASE FILL IN HERE FIRST!!!'!B47</f>
        <v>140</v>
      </c>
    </row>
    <row r="8" spans="1:54" x14ac:dyDescent="0.2">
      <c r="A8" s="6"/>
      <c r="B8" s="6" t="s">
        <v>105</v>
      </c>
      <c r="C8" s="6" t="s">
        <v>106</v>
      </c>
      <c r="D8" s="7" t="s">
        <v>107</v>
      </c>
      <c r="E8" s="7" t="s">
        <v>108</v>
      </c>
      <c r="F8" s="7" t="s">
        <v>18</v>
      </c>
      <c r="G8" s="7" t="s">
        <v>19</v>
      </c>
      <c r="H8" s="7" t="s">
        <v>56</v>
      </c>
      <c r="I8" s="7" t="s">
        <v>57</v>
      </c>
      <c r="J8" s="7" t="s">
        <v>58</v>
      </c>
      <c r="K8" s="7" t="s">
        <v>59</v>
      </c>
      <c r="L8" s="7" t="s">
        <v>53</v>
      </c>
      <c r="M8" s="7" t="s">
        <v>126</v>
      </c>
      <c r="N8" s="7" t="s">
        <v>127</v>
      </c>
      <c r="O8" s="7" t="s">
        <v>128</v>
      </c>
      <c r="P8" s="7" t="s">
        <v>129</v>
      </c>
      <c r="Q8" s="7" t="s">
        <v>30</v>
      </c>
      <c r="S8" s="18" t="s">
        <v>155</v>
      </c>
      <c r="T8" s="18" t="s">
        <v>154</v>
      </c>
      <c r="U8" s="44">
        <f>'PLEASE FILL IN HERE FIRST!!!'!$B$49</f>
        <v>140</v>
      </c>
    </row>
    <row r="9" spans="1:54" x14ac:dyDescent="0.2">
      <c r="A9" s="6"/>
      <c r="B9" s="6"/>
      <c r="C9" s="6"/>
      <c r="D9" s="7"/>
      <c r="E9" s="7"/>
      <c r="F9" s="33" t="s">
        <v>115</v>
      </c>
      <c r="G9" s="33" t="s">
        <v>115</v>
      </c>
      <c r="H9" s="7"/>
      <c r="I9" s="7"/>
      <c r="J9" s="7"/>
      <c r="K9" s="7"/>
      <c r="L9" s="7"/>
      <c r="M9" s="7"/>
      <c r="N9" s="7"/>
      <c r="O9" s="8" t="str">
        <f>'PLEASE FILL IN HERE FIRST!!!'!B43</f>
        <v>Euro €</v>
      </c>
      <c r="P9" s="8" t="str">
        <f>'PLEASE FILL IN HERE FIRST!!!'!B43</f>
        <v>Euro €</v>
      </c>
      <c r="Q9" s="8" t="str">
        <f>'PLEASE FILL IN HERE FIRST!!!'!B43</f>
        <v>Euro €</v>
      </c>
      <c r="S9" s="18" t="s">
        <v>155</v>
      </c>
      <c r="T9" s="18" t="s">
        <v>156</v>
      </c>
      <c r="U9" s="44">
        <f>'PLEASE FILL IN HERE FIRST!!!'!$B$49</f>
        <v>140</v>
      </c>
    </row>
    <row r="10" spans="1:54" s="3" customFormat="1" ht="20.25" customHeight="1" thickBot="1" x14ac:dyDescent="0.25">
      <c r="A10" s="12" t="s">
        <v>118</v>
      </c>
      <c r="B10" s="13" t="s">
        <v>24</v>
      </c>
      <c r="C10" s="13" t="s">
        <v>25</v>
      </c>
      <c r="D10" s="14" t="s">
        <v>26</v>
      </c>
      <c r="E10" s="14" t="s">
        <v>27</v>
      </c>
      <c r="F10" s="17">
        <v>40128</v>
      </c>
      <c r="G10" s="17">
        <v>40132</v>
      </c>
      <c r="H10" s="14" t="s">
        <v>28</v>
      </c>
      <c r="I10" s="14"/>
      <c r="J10" s="14"/>
      <c r="K10" s="14"/>
      <c r="L10" s="14" t="s">
        <v>153</v>
      </c>
      <c r="M10" s="14" t="s">
        <v>29</v>
      </c>
      <c r="N10" s="14">
        <v>4</v>
      </c>
      <c r="O10" s="52">
        <f>Prospectus!I79</f>
        <v>140</v>
      </c>
      <c r="P10" s="52">
        <f>'PLEASE FILL IN HERE FIRST!!!'!B47</f>
        <v>140</v>
      </c>
      <c r="Q10" s="53">
        <f>'PLEASE FILL IN HERE FIRST!!!'!B45</f>
        <v>14</v>
      </c>
      <c r="R10" s="57"/>
      <c r="S10" s="18" t="s">
        <v>155</v>
      </c>
      <c r="T10" s="18" t="s">
        <v>157</v>
      </c>
      <c r="U10" s="44">
        <f>'PLEASE FILL IN HERE FIRST!!!'!$B$49</f>
        <v>140</v>
      </c>
      <c r="V10" s="18"/>
      <c r="W10" s="18"/>
      <c r="X10"/>
    </row>
    <row r="11" spans="1:54" ht="19.5" customHeight="1" thickBot="1" x14ac:dyDescent="0.3">
      <c r="A11" s="15">
        <v>1</v>
      </c>
      <c r="B11" s="31"/>
      <c r="C11" s="31" t="s">
        <v>163</v>
      </c>
      <c r="D11" s="30" t="s">
        <v>26</v>
      </c>
      <c r="E11" s="30" t="s">
        <v>27</v>
      </c>
      <c r="F11" s="32">
        <v>41065</v>
      </c>
      <c r="G11" s="32">
        <v>41067</v>
      </c>
      <c r="H11" s="30"/>
      <c r="I11" s="30"/>
      <c r="J11" s="30"/>
      <c r="K11" s="30"/>
      <c r="L11" s="30"/>
      <c r="M11" s="30"/>
      <c r="N11" s="30">
        <v>1</v>
      </c>
      <c r="O11" s="51" t="str">
        <f>IF(ISBLANK(L11),"",N11*R11)</f>
        <v/>
      </c>
      <c r="P11" s="51" t="str">
        <f>IF(H11="x",0,IF(I11="x",0,IF(J11="x",$P$10/2,IF(K11="x",$P$10,""))))</f>
        <v/>
      </c>
      <c r="Q11" s="51">
        <f t="shared" ref="Q11:Q40" si="0">IF(E11="PLA",$Q$10,"")</f>
        <v>14</v>
      </c>
      <c r="R11" s="57" t="str">
        <f>IF(ISBLANK(L11)," ",VLOOKUP(L11,$W$11:$X$16,2,FALSE))</f>
        <v xml:space="preserve"> </v>
      </c>
      <c r="S11" s="18">
        <f>IF(ISBLANK(E11)," ",VLOOKUP(E11,$T$7:$U$10,2,FALSE))</f>
        <v>140</v>
      </c>
      <c r="T11" s="35" t="str">
        <f>IF($K11="x",$W$6,"")</f>
        <v/>
      </c>
      <c r="U11" s="44"/>
      <c r="V11" s="44"/>
      <c r="W11" s="45" t="str">
        <f>IF($H$11="x",$V$2,"")</f>
        <v/>
      </c>
      <c r="X11" s="35" t="str">
        <f>IF($H$11="x",$V$3,"")</f>
        <v/>
      </c>
      <c r="Y11" s="41">
        <v>1</v>
      </c>
      <c r="Z11" s="34"/>
    </row>
    <row r="12" spans="1:54" ht="19.5" customHeight="1" thickBot="1" x14ac:dyDescent="0.3">
      <c r="A12" s="15">
        <v>2</v>
      </c>
      <c r="B12" s="31"/>
      <c r="C12" s="31"/>
      <c r="D12" s="30"/>
      <c r="E12" s="30"/>
      <c r="F12" s="32"/>
      <c r="G12" s="32"/>
      <c r="H12" s="30"/>
      <c r="I12" s="30"/>
      <c r="J12" s="30"/>
      <c r="K12" s="30"/>
      <c r="L12" s="30"/>
      <c r="M12" s="30"/>
      <c r="N12" s="30"/>
      <c r="O12" s="51" t="str">
        <f t="shared" ref="O12:O40" si="1">IF(ISBLANK(L12),"",N12*R12)</f>
        <v/>
      </c>
      <c r="P12" s="51" t="str">
        <f t="shared" ref="P12:P40" si="2">IF(H12="x",0,IF(I12="x",0,IF(J12="x",$P$10/2,IF(K12="x",$P$10,""))))</f>
        <v/>
      </c>
      <c r="Q12" s="51" t="str">
        <f t="shared" si="0"/>
        <v/>
      </c>
      <c r="R12" s="57" t="str">
        <f>IF(ISBLANK(L12)," ",VLOOKUP(L12,$X$17:$Y$22,2,FALSE))</f>
        <v xml:space="preserve"> </v>
      </c>
      <c r="S12" s="18" t="str">
        <f t="shared" ref="S12:S40" si="3">IF(ISBLANK(E12)," ",VLOOKUP(E12,$T$7:$U$10,2,FALSE))</f>
        <v xml:space="preserve"> </v>
      </c>
      <c r="T12" s="35" t="str">
        <f t="shared" ref="T12:T40" si="4">IF($K12="x",$W$6,"")</f>
        <v/>
      </c>
      <c r="U12" s="44"/>
      <c r="V12" s="44"/>
      <c r="W12" s="46" t="str">
        <f>IF($H$11="x",$U$2,"")</f>
        <v/>
      </c>
      <c r="X12" s="36" t="str">
        <f>IF($H$11="x",$U$3,"")</f>
        <v/>
      </c>
      <c r="Y12" s="42"/>
      <c r="Z12" s="34"/>
    </row>
    <row r="13" spans="1:54" ht="19.5" customHeight="1" thickBot="1" x14ac:dyDescent="0.3">
      <c r="A13" s="15">
        <v>3</v>
      </c>
      <c r="B13" s="31"/>
      <c r="C13" s="31"/>
      <c r="D13" s="30"/>
      <c r="E13" s="30"/>
      <c r="F13" s="32"/>
      <c r="G13" s="32"/>
      <c r="H13" s="30"/>
      <c r="I13" s="30"/>
      <c r="J13" s="30"/>
      <c r="K13" s="30"/>
      <c r="L13" s="30"/>
      <c r="M13" s="30"/>
      <c r="N13" s="30"/>
      <c r="O13" s="51" t="str">
        <f t="shared" si="1"/>
        <v/>
      </c>
      <c r="P13" s="51" t="str">
        <f t="shared" si="2"/>
        <v/>
      </c>
      <c r="Q13" s="51" t="str">
        <f t="shared" si="0"/>
        <v/>
      </c>
      <c r="R13" s="57" t="str">
        <f>IF(ISBLANK(L13)," ",VLOOKUP(L13,$Y$11:$Z$999,2,FALSE))</f>
        <v xml:space="preserve"> </v>
      </c>
      <c r="S13" s="18" t="str">
        <f t="shared" si="3"/>
        <v xml:space="preserve"> </v>
      </c>
      <c r="T13" s="35" t="str">
        <f t="shared" si="4"/>
        <v/>
      </c>
      <c r="U13" s="44"/>
      <c r="V13" s="44"/>
      <c r="W13" s="46" t="str">
        <f>IF($I$11="x",$V$2,"")</f>
        <v/>
      </c>
      <c r="X13" s="36" t="str">
        <f>IF($I$11="x",$V$4,"")</f>
        <v/>
      </c>
      <c r="Y13" s="42"/>
      <c r="Z13" s="34"/>
    </row>
    <row r="14" spans="1:54" ht="19.5" customHeight="1" thickBot="1" x14ac:dyDescent="0.3">
      <c r="A14" s="15">
        <v>4</v>
      </c>
      <c r="B14" s="31"/>
      <c r="C14" s="31"/>
      <c r="D14" s="30"/>
      <c r="E14" s="30"/>
      <c r="F14" s="32"/>
      <c r="G14" s="32"/>
      <c r="H14" s="30"/>
      <c r="I14" s="30"/>
      <c r="J14" s="30"/>
      <c r="K14" s="30"/>
      <c r="L14" s="30"/>
      <c r="M14" s="30"/>
      <c r="N14" s="30"/>
      <c r="O14" s="51" t="str">
        <f t="shared" si="1"/>
        <v/>
      </c>
      <c r="P14" s="51" t="str">
        <f t="shared" si="2"/>
        <v/>
      </c>
      <c r="Q14" s="51" t="str">
        <f t="shared" si="0"/>
        <v/>
      </c>
      <c r="R14" s="57" t="str">
        <f>IF(ISBLANK(L14)," ",VLOOKUP(L14,$Z$11:$AA$999,2,FALSE))</f>
        <v xml:space="preserve"> </v>
      </c>
      <c r="S14" s="18" t="str">
        <f t="shared" si="3"/>
        <v xml:space="preserve"> </v>
      </c>
      <c r="T14" s="35" t="str">
        <f t="shared" si="4"/>
        <v/>
      </c>
      <c r="W14" s="46" t="str">
        <f>IF($I$11="x",$U$2,"")</f>
        <v/>
      </c>
      <c r="X14" s="36" t="str">
        <f>IF($I$11="x",$U$4,"")</f>
        <v/>
      </c>
      <c r="Y14" s="42"/>
      <c r="Z14" s="34"/>
    </row>
    <row r="15" spans="1:54" ht="19.5" customHeight="1" thickBot="1" x14ac:dyDescent="0.3">
      <c r="A15" s="15">
        <v>5</v>
      </c>
      <c r="B15" s="31"/>
      <c r="C15" s="31"/>
      <c r="D15" s="30"/>
      <c r="E15" s="30"/>
      <c r="F15" s="32"/>
      <c r="G15" s="32"/>
      <c r="H15" s="30"/>
      <c r="I15" s="30"/>
      <c r="J15" s="30"/>
      <c r="K15" s="30"/>
      <c r="L15" s="30"/>
      <c r="M15" s="30"/>
      <c r="N15" s="30"/>
      <c r="O15" s="51" t="str">
        <f t="shared" si="1"/>
        <v/>
      </c>
      <c r="P15" s="51" t="str">
        <f t="shared" si="2"/>
        <v/>
      </c>
      <c r="Q15" s="51" t="str">
        <f t="shared" si="0"/>
        <v/>
      </c>
      <c r="R15" s="57" t="str">
        <f>IF(ISBLANK(L15)," ",VLOOKUP(L15,$AA$11:$AB$999,2,FALSE))</f>
        <v xml:space="preserve"> </v>
      </c>
      <c r="S15" s="18" t="str">
        <f t="shared" si="3"/>
        <v xml:space="preserve"> </v>
      </c>
      <c r="T15" s="35" t="str">
        <f t="shared" si="4"/>
        <v/>
      </c>
      <c r="U15" s="47"/>
      <c r="W15" s="46" t="str">
        <f>IF($J$11="x",$V$2,"")</f>
        <v/>
      </c>
      <c r="X15" s="36" t="str">
        <f>IF($J$11="x",$V$5,"")</f>
        <v/>
      </c>
      <c r="Y15" s="42"/>
      <c r="Z15" s="34"/>
    </row>
    <row r="16" spans="1:54" ht="19.5" customHeight="1" thickBot="1" x14ac:dyDescent="0.3">
      <c r="A16" s="15">
        <v>6</v>
      </c>
      <c r="B16" s="31"/>
      <c r="C16" s="31"/>
      <c r="D16" s="30"/>
      <c r="E16" s="30"/>
      <c r="F16" s="32"/>
      <c r="G16" s="32"/>
      <c r="H16" s="30"/>
      <c r="I16" s="30"/>
      <c r="J16" s="30"/>
      <c r="K16" s="30"/>
      <c r="L16" s="30"/>
      <c r="M16" s="30"/>
      <c r="N16" s="30"/>
      <c r="O16" s="51" t="str">
        <f t="shared" si="1"/>
        <v/>
      </c>
      <c r="P16" s="51" t="str">
        <f t="shared" si="2"/>
        <v/>
      </c>
      <c r="Q16" s="51" t="str">
        <f t="shared" si="0"/>
        <v/>
      </c>
      <c r="R16" s="57" t="str">
        <f>IF(ISBLANK(L16)," ",VLOOKUP(L16,$AB$11:$AC$999,2,FALSE))</f>
        <v xml:space="preserve"> </v>
      </c>
      <c r="S16" s="18" t="str">
        <f t="shared" si="3"/>
        <v xml:space="preserve"> </v>
      </c>
      <c r="T16" s="35" t="str">
        <f t="shared" si="4"/>
        <v/>
      </c>
      <c r="U16" s="47"/>
      <c r="W16" s="48" t="str">
        <f>IF($J$11="x",$U$2,"")</f>
        <v/>
      </c>
      <c r="X16" s="37" t="str">
        <f>IF($J$11="x",$U$5,"")</f>
        <v/>
      </c>
      <c r="Y16" s="43"/>
      <c r="Z16" s="34"/>
    </row>
    <row r="17" spans="1:28" ht="19.5" customHeight="1" thickBot="1" x14ac:dyDescent="0.3">
      <c r="A17" s="15">
        <v>7</v>
      </c>
      <c r="B17" s="31"/>
      <c r="C17" s="31"/>
      <c r="D17" s="30"/>
      <c r="E17" s="30"/>
      <c r="F17" s="32"/>
      <c r="G17" s="32"/>
      <c r="H17" s="30"/>
      <c r="I17" s="30"/>
      <c r="J17" s="30"/>
      <c r="K17" s="30"/>
      <c r="L17" s="30"/>
      <c r="M17" s="30"/>
      <c r="N17" s="30"/>
      <c r="O17" s="51" t="str">
        <f t="shared" si="1"/>
        <v/>
      </c>
      <c r="P17" s="51" t="str">
        <f t="shared" si="2"/>
        <v/>
      </c>
      <c r="Q17" s="51" t="str">
        <f t="shared" si="0"/>
        <v/>
      </c>
      <c r="R17" s="57" t="str">
        <f>IF(ISBLANK(L17)," ",VLOOKUP(L17,$AC$11:$AD$999,2,FALSE))</f>
        <v xml:space="preserve"> </v>
      </c>
      <c r="S17" s="18" t="str">
        <f t="shared" si="3"/>
        <v xml:space="preserve"> </v>
      </c>
      <c r="T17" s="35" t="str">
        <f t="shared" si="4"/>
        <v/>
      </c>
      <c r="U17" s="44"/>
      <c r="V17" s="44"/>
      <c r="X17" s="45" t="str">
        <f>IF($H$12="x",$V$2,"")</f>
        <v/>
      </c>
      <c r="Y17" s="35" t="str">
        <f>IF($H$12="x",$V$3,"")</f>
        <v/>
      </c>
      <c r="Z17" s="591">
        <v>2</v>
      </c>
    </row>
    <row r="18" spans="1:28" ht="19.5" customHeight="1" thickBot="1" x14ac:dyDescent="0.3">
      <c r="A18" s="15">
        <v>8</v>
      </c>
      <c r="B18" s="31"/>
      <c r="C18" s="31"/>
      <c r="D18" s="30"/>
      <c r="E18" s="30"/>
      <c r="F18" s="32"/>
      <c r="G18" s="32"/>
      <c r="H18" s="30"/>
      <c r="I18" s="30"/>
      <c r="J18" s="30"/>
      <c r="K18" s="30"/>
      <c r="L18" s="30"/>
      <c r="M18" s="30"/>
      <c r="N18" s="30"/>
      <c r="O18" s="51" t="str">
        <f t="shared" si="1"/>
        <v/>
      </c>
      <c r="P18" s="51" t="str">
        <f t="shared" si="2"/>
        <v/>
      </c>
      <c r="Q18" s="51" t="str">
        <f t="shared" si="0"/>
        <v/>
      </c>
      <c r="R18" s="57" t="str">
        <f>IF(ISBLANK(L18)," ",VLOOKUP(L18,$AD$11:$AE$999,2,FALSE))</f>
        <v xml:space="preserve"> </v>
      </c>
      <c r="S18" s="18" t="str">
        <f t="shared" si="3"/>
        <v xml:space="preserve"> </v>
      </c>
      <c r="T18" s="35" t="str">
        <f t="shared" si="4"/>
        <v/>
      </c>
      <c r="U18" s="44"/>
      <c r="X18" s="46" t="str">
        <f>IF($H$12="x",$U$2,"")</f>
        <v/>
      </c>
      <c r="Y18" s="36" t="str">
        <f>IF($H$12="x",$U$3,"")</f>
        <v/>
      </c>
      <c r="Z18" s="592"/>
    </row>
    <row r="19" spans="1:28" ht="19.5" customHeight="1" thickBot="1" x14ac:dyDescent="0.3">
      <c r="A19" s="15">
        <v>9</v>
      </c>
      <c r="B19" s="31"/>
      <c r="C19" s="31"/>
      <c r="D19" s="30"/>
      <c r="E19" s="30"/>
      <c r="F19" s="32"/>
      <c r="G19" s="32"/>
      <c r="H19" s="30"/>
      <c r="I19" s="30"/>
      <c r="J19" s="30"/>
      <c r="K19" s="30"/>
      <c r="L19" s="30"/>
      <c r="M19" s="30"/>
      <c r="N19" s="30"/>
      <c r="O19" s="51" t="str">
        <f t="shared" si="1"/>
        <v/>
      </c>
      <c r="P19" s="51" t="str">
        <f t="shared" si="2"/>
        <v/>
      </c>
      <c r="Q19" s="51" t="str">
        <f t="shared" si="0"/>
        <v/>
      </c>
      <c r="R19" s="57" t="str">
        <f>IF(ISBLANK(L19)," ",VLOOKUP(L19,$AE$11:$AF$999,2,FALSE))</f>
        <v xml:space="preserve"> </v>
      </c>
      <c r="S19" s="18" t="str">
        <f t="shared" si="3"/>
        <v xml:space="preserve"> </v>
      </c>
      <c r="T19" s="35" t="str">
        <f t="shared" si="4"/>
        <v/>
      </c>
      <c r="U19" s="44"/>
      <c r="X19" s="46" t="str">
        <f>IF($I$12="x",$V$2,"")</f>
        <v/>
      </c>
      <c r="Y19" s="36" t="str">
        <f>IF($I$12="x",$V$4,"")</f>
        <v/>
      </c>
      <c r="Z19" s="592"/>
    </row>
    <row r="20" spans="1:28" ht="19.5" customHeight="1" thickBot="1" x14ac:dyDescent="0.3">
      <c r="A20" s="15">
        <v>10</v>
      </c>
      <c r="B20" s="31"/>
      <c r="C20" s="31"/>
      <c r="D20" s="30"/>
      <c r="E20" s="30"/>
      <c r="F20" s="32"/>
      <c r="G20" s="32"/>
      <c r="H20" s="30"/>
      <c r="I20" s="30"/>
      <c r="J20" s="30"/>
      <c r="K20" s="30"/>
      <c r="L20" s="30"/>
      <c r="M20" s="30"/>
      <c r="N20" s="30"/>
      <c r="O20" s="51" t="str">
        <f t="shared" si="1"/>
        <v/>
      </c>
      <c r="P20" s="51" t="str">
        <f t="shared" si="2"/>
        <v/>
      </c>
      <c r="Q20" s="51" t="str">
        <f t="shared" si="0"/>
        <v/>
      </c>
      <c r="R20" s="57" t="str">
        <f>IF(ISBLANK(L20)," ",VLOOKUP(L20,$AF$11:$AG$999,2,FALSE))</f>
        <v xml:space="preserve"> </v>
      </c>
      <c r="S20" s="18" t="str">
        <f t="shared" si="3"/>
        <v xml:space="preserve"> </v>
      </c>
      <c r="T20" s="35" t="str">
        <f t="shared" si="4"/>
        <v/>
      </c>
      <c r="U20" s="44"/>
      <c r="X20" s="46" t="str">
        <f>IF($I$12="x",$U$2,"")</f>
        <v/>
      </c>
      <c r="Y20" s="36" t="str">
        <f>IF($I$12="x",$U$4,"")</f>
        <v/>
      </c>
      <c r="Z20" s="592"/>
    </row>
    <row r="21" spans="1:28" ht="19.5" customHeight="1" thickBot="1" x14ac:dyDescent="0.3">
      <c r="A21" s="15">
        <v>11</v>
      </c>
      <c r="B21" s="31"/>
      <c r="C21" s="31"/>
      <c r="D21" s="30"/>
      <c r="E21" s="30"/>
      <c r="F21" s="32"/>
      <c r="G21" s="32"/>
      <c r="H21" s="30"/>
      <c r="I21" s="30"/>
      <c r="J21" s="30"/>
      <c r="K21" s="30"/>
      <c r="L21" s="30"/>
      <c r="M21" s="30"/>
      <c r="N21" s="30"/>
      <c r="O21" s="51" t="str">
        <f t="shared" si="1"/>
        <v/>
      </c>
      <c r="P21" s="51" t="str">
        <f t="shared" si="2"/>
        <v/>
      </c>
      <c r="Q21" s="51" t="str">
        <f t="shared" si="0"/>
        <v/>
      </c>
      <c r="R21" s="57" t="str">
        <f>IF(ISBLANK(L21)," ",VLOOKUP(L21,$AG$11:$AH$999,2,FALSE))</f>
        <v xml:space="preserve"> </v>
      </c>
      <c r="S21" s="18" t="str">
        <f t="shared" si="3"/>
        <v xml:space="preserve"> </v>
      </c>
      <c r="T21" s="35" t="str">
        <f t="shared" si="4"/>
        <v/>
      </c>
      <c r="U21" s="44"/>
      <c r="X21" s="46" t="str">
        <f>IF($J$12="x",$V$2,"")</f>
        <v/>
      </c>
      <c r="Y21" s="36" t="str">
        <f>IF($J$12="x",$V$5,"")</f>
        <v/>
      </c>
      <c r="Z21" s="592"/>
    </row>
    <row r="22" spans="1:28" ht="19.5" customHeight="1" thickBot="1" x14ac:dyDescent="0.3">
      <c r="A22" s="15">
        <v>12</v>
      </c>
      <c r="B22" s="31"/>
      <c r="C22" s="31"/>
      <c r="D22" s="30"/>
      <c r="E22" s="30"/>
      <c r="F22" s="32"/>
      <c r="G22" s="32"/>
      <c r="H22" s="30"/>
      <c r="I22" s="30"/>
      <c r="J22" s="30"/>
      <c r="K22" s="30"/>
      <c r="L22" s="30"/>
      <c r="M22" s="30"/>
      <c r="N22" s="30"/>
      <c r="O22" s="51" t="str">
        <f t="shared" si="1"/>
        <v/>
      </c>
      <c r="P22" s="51" t="str">
        <f t="shared" si="2"/>
        <v/>
      </c>
      <c r="Q22" s="51" t="str">
        <f t="shared" si="0"/>
        <v/>
      </c>
      <c r="R22" s="57" t="str">
        <f>IF(ISBLANK(L22)," ",VLOOKUP(L22,$AH$11:$AI$999,2,FALSE))</f>
        <v xml:space="preserve"> </v>
      </c>
      <c r="S22" s="18" t="str">
        <f t="shared" si="3"/>
        <v xml:space="preserve"> </v>
      </c>
      <c r="T22" s="35" t="str">
        <f t="shared" si="4"/>
        <v/>
      </c>
      <c r="U22" s="44"/>
      <c r="X22" s="48" t="str">
        <f>IF($J$12="x",$U$2,"")</f>
        <v/>
      </c>
      <c r="Y22" s="37" t="str">
        <f>IF($J$12="x",$U$5,"")</f>
        <v/>
      </c>
      <c r="Z22" s="593"/>
    </row>
    <row r="23" spans="1:28" ht="19.5" customHeight="1" thickBot="1" x14ac:dyDescent="0.3">
      <c r="A23" s="15">
        <v>13</v>
      </c>
      <c r="B23" s="31"/>
      <c r="C23" s="31"/>
      <c r="D23" s="30"/>
      <c r="E23" s="30"/>
      <c r="F23" s="32"/>
      <c r="G23" s="32"/>
      <c r="H23" s="30"/>
      <c r="I23" s="30"/>
      <c r="J23" s="30"/>
      <c r="K23" s="30"/>
      <c r="L23" s="30"/>
      <c r="M23" s="30"/>
      <c r="N23" s="30"/>
      <c r="O23" s="51" t="str">
        <f t="shared" si="1"/>
        <v/>
      </c>
      <c r="P23" s="51" t="str">
        <f t="shared" si="2"/>
        <v/>
      </c>
      <c r="Q23" s="51" t="str">
        <f t="shared" si="0"/>
        <v/>
      </c>
      <c r="R23" s="57" t="str">
        <f>IF(ISBLANK(L23)," ",VLOOKUP(L23,$AI$11:$AJ$999,2,FALSE))</f>
        <v xml:space="preserve"> </v>
      </c>
      <c r="S23" s="18" t="str">
        <f t="shared" si="3"/>
        <v xml:space="preserve"> </v>
      </c>
      <c r="T23" s="35" t="str">
        <f t="shared" si="4"/>
        <v/>
      </c>
      <c r="Y23" s="45" t="str">
        <f>IF($H$13="x",$V$2,"")</f>
        <v/>
      </c>
      <c r="Z23" s="35" t="str">
        <f>IF($H$13="x",$V$3,"")</f>
        <v/>
      </c>
      <c r="AA23" s="38">
        <v>3</v>
      </c>
    </row>
    <row r="24" spans="1:28" ht="19.5" customHeight="1" thickBot="1" x14ac:dyDescent="0.3">
      <c r="A24" s="15">
        <v>14</v>
      </c>
      <c r="B24" s="31"/>
      <c r="C24" s="31"/>
      <c r="D24" s="30"/>
      <c r="E24" s="30"/>
      <c r="F24" s="32"/>
      <c r="G24" s="32"/>
      <c r="H24" s="30"/>
      <c r="I24" s="30"/>
      <c r="J24" s="30"/>
      <c r="K24" s="30"/>
      <c r="L24" s="30"/>
      <c r="M24" s="30"/>
      <c r="N24" s="30"/>
      <c r="O24" s="51" t="str">
        <f t="shared" si="1"/>
        <v/>
      </c>
      <c r="P24" s="51" t="str">
        <f t="shared" si="2"/>
        <v/>
      </c>
      <c r="Q24" s="51" t="str">
        <f t="shared" si="0"/>
        <v/>
      </c>
      <c r="R24" s="57" t="str">
        <f>IF(ISBLANK(L24)," ",VLOOKUP(L24,$AJ$11:$AK$999,2,FALSE))</f>
        <v xml:space="preserve"> </v>
      </c>
      <c r="S24" s="18" t="str">
        <f t="shared" si="3"/>
        <v xml:space="preserve"> </v>
      </c>
      <c r="T24" s="35" t="str">
        <f t="shared" si="4"/>
        <v/>
      </c>
      <c r="Y24" s="46" t="str">
        <f>IF($H$13="x",$U$2,"")</f>
        <v/>
      </c>
      <c r="Z24" s="36" t="str">
        <f>IF($H$13="x",$U$3,"")</f>
        <v/>
      </c>
      <c r="AA24" s="39"/>
    </row>
    <row r="25" spans="1:28" ht="19.5" customHeight="1" thickBot="1" x14ac:dyDescent="0.3">
      <c r="A25" s="15">
        <v>15</v>
      </c>
      <c r="B25" s="31"/>
      <c r="C25" s="31"/>
      <c r="D25" s="30"/>
      <c r="E25" s="30"/>
      <c r="F25" s="32"/>
      <c r="G25" s="32"/>
      <c r="H25" s="30"/>
      <c r="I25" s="30"/>
      <c r="J25" s="30"/>
      <c r="K25" s="30"/>
      <c r="L25" s="30"/>
      <c r="M25" s="30"/>
      <c r="N25" s="30"/>
      <c r="O25" s="51" t="str">
        <f t="shared" si="1"/>
        <v/>
      </c>
      <c r="P25" s="51" t="str">
        <f t="shared" si="2"/>
        <v/>
      </c>
      <c r="Q25" s="51" t="str">
        <f t="shared" si="0"/>
        <v/>
      </c>
      <c r="R25" s="57" t="str">
        <f>IF(ISBLANK(L25)," ",VLOOKUP(L25,$AK$11:$AL$999,2,FALSE))</f>
        <v xml:space="preserve"> </v>
      </c>
      <c r="S25" s="18" t="str">
        <f t="shared" si="3"/>
        <v xml:space="preserve"> </v>
      </c>
      <c r="T25" s="35" t="str">
        <f t="shared" si="4"/>
        <v/>
      </c>
      <c r="Y25" s="46" t="str">
        <f>IF($I$13="x",$V$2,"")</f>
        <v/>
      </c>
      <c r="Z25" s="36" t="str">
        <f>IF($I$13="x",$V$4,"")</f>
        <v/>
      </c>
      <c r="AA25" s="39"/>
    </row>
    <row r="26" spans="1:28" ht="19.5" customHeight="1" thickBot="1" x14ac:dyDescent="0.3">
      <c r="A26" s="15">
        <v>16</v>
      </c>
      <c r="B26" s="31"/>
      <c r="C26" s="31"/>
      <c r="D26" s="30"/>
      <c r="E26" s="30"/>
      <c r="F26" s="32"/>
      <c r="G26" s="32"/>
      <c r="H26" s="30"/>
      <c r="I26" s="30"/>
      <c r="J26" s="30"/>
      <c r="K26" s="30"/>
      <c r="L26" s="30"/>
      <c r="M26" s="30"/>
      <c r="N26" s="30"/>
      <c r="O26" s="51" t="str">
        <f t="shared" si="1"/>
        <v/>
      </c>
      <c r="P26" s="51" t="str">
        <f t="shared" si="2"/>
        <v/>
      </c>
      <c r="Q26" s="51" t="str">
        <f t="shared" si="0"/>
        <v/>
      </c>
      <c r="R26" s="57" t="str">
        <f>IF(ISBLANK(L26)," ",VLOOKUP(L26,$AL$11:$AM$999,2,FALSE))</f>
        <v xml:space="preserve"> </v>
      </c>
      <c r="S26" s="18" t="str">
        <f t="shared" si="3"/>
        <v xml:space="preserve"> </v>
      </c>
      <c r="T26" s="35" t="str">
        <f t="shared" si="4"/>
        <v/>
      </c>
      <c r="Y26" s="46" t="str">
        <f>IF($I$13="x",$U$2,"")</f>
        <v/>
      </c>
      <c r="Z26" s="36" t="str">
        <f>IF($I$13="x",$U$4,"")</f>
        <v/>
      </c>
      <c r="AA26" s="39"/>
    </row>
    <row r="27" spans="1:28" ht="19.5" customHeight="1" thickBot="1" x14ac:dyDescent="0.3">
      <c r="A27" s="15">
        <v>17</v>
      </c>
      <c r="B27" s="31"/>
      <c r="C27" s="31"/>
      <c r="D27" s="30"/>
      <c r="E27" s="30"/>
      <c r="F27" s="32"/>
      <c r="G27" s="32"/>
      <c r="H27" s="30"/>
      <c r="I27" s="30"/>
      <c r="J27" s="30"/>
      <c r="K27" s="30"/>
      <c r="L27" s="30"/>
      <c r="M27" s="30"/>
      <c r="N27" s="30"/>
      <c r="O27" s="51" t="str">
        <f t="shared" si="1"/>
        <v/>
      </c>
      <c r="P27" s="51" t="str">
        <f t="shared" si="2"/>
        <v/>
      </c>
      <c r="Q27" s="51" t="str">
        <f t="shared" si="0"/>
        <v/>
      </c>
      <c r="R27" s="57" t="str">
        <f>IF(ISBLANK(L27)," ",VLOOKUP(L27,$AM$11:$AN$999,2,FALSE))</f>
        <v xml:space="preserve"> </v>
      </c>
      <c r="S27" s="18" t="str">
        <f t="shared" si="3"/>
        <v xml:space="preserve"> </v>
      </c>
      <c r="T27" s="35" t="str">
        <f t="shared" si="4"/>
        <v/>
      </c>
      <c r="Y27" s="46" t="str">
        <f>IF($J$13="x",$V$2,"")</f>
        <v/>
      </c>
      <c r="Z27" s="36" t="str">
        <f>IF($J$13="x",$V$5,"")</f>
        <v/>
      </c>
      <c r="AA27" s="39"/>
    </row>
    <row r="28" spans="1:28" ht="19.5" customHeight="1" thickBot="1" x14ac:dyDescent="0.3">
      <c r="A28" s="15">
        <v>18</v>
      </c>
      <c r="B28" s="31"/>
      <c r="C28" s="31"/>
      <c r="D28" s="30"/>
      <c r="E28" s="30"/>
      <c r="F28" s="32"/>
      <c r="G28" s="32"/>
      <c r="H28" s="30"/>
      <c r="I28" s="30"/>
      <c r="J28" s="30"/>
      <c r="K28" s="30"/>
      <c r="L28" s="30"/>
      <c r="M28" s="30"/>
      <c r="N28" s="30"/>
      <c r="O28" s="51" t="str">
        <f t="shared" si="1"/>
        <v/>
      </c>
      <c r="P28" s="51" t="str">
        <f t="shared" si="2"/>
        <v/>
      </c>
      <c r="Q28" s="51" t="str">
        <f t="shared" si="0"/>
        <v/>
      </c>
      <c r="R28" s="57" t="str">
        <f>IF(ISBLANK(L28)," ",VLOOKUP(L28,$AN$11:$AO$999,2,FALSE))</f>
        <v xml:space="preserve"> </v>
      </c>
      <c r="S28" s="18" t="str">
        <f t="shared" si="3"/>
        <v xml:space="preserve"> </v>
      </c>
      <c r="T28" s="35" t="str">
        <f t="shared" si="4"/>
        <v/>
      </c>
      <c r="Y28" s="48" t="str">
        <f>IF($J$13="x",$U$2,"")</f>
        <v/>
      </c>
      <c r="Z28" s="37" t="str">
        <f>IF($J$13="x",$U$5,"")</f>
        <v/>
      </c>
      <c r="AA28" s="40"/>
    </row>
    <row r="29" spans="1:28" ht="19.5" customHeight="1" thickBot="1" x14ac:dyDescent="0.3">
      <c r="A29" s="15">
        <v>19</v>
      </c>
      <c r="B29" s="31"/>
      <c r="C29" s="31"/>
      <c r="D29" s="30"/>
      <c r="E29" s="30"/>
      <c r="F29" s="32"/>
      <c r="G29" s="32"/>
      <c r="H29" s="30"/>
      <c r="I29" s="30"/>
      <c r="J29" s="30"/>
      <c r="K29" s="30"/>
      <c r="L29" s="30"/>
      <c r="M29" s="30"/>
      <c r="N29" s="30"/>
      <c r="O29" s="51" t="str">
        <f t="shared" si="1"/>
        <v/>
      </c>
      <c r="P29" s="51" t="str">
        <f t="shared" si="2"/>
        <v/>
      </c>
      <c r="Q29" s="51" t="str">
        <f t="shared" si="0"/>
        <v/>
      </c>
      <c r="R29" s="57" t="str">
        <f>IF(ISBLANK(L29)," ",VLOOKUP(L29,$AO$11:$AP$999,2,FALSE))</f>
        <v xml:space="preserve"> </v>
      </c>
      <c r="S29" s="18" t="str">
        <f t="shared" si="3"/>
        <v xml:space="preserve"> </v>
      </c>
      <c r="T29" s="35" t="str">
        <f t="shared" si="4"/>
        <v/>
      </c>
      <c r="Z29" s="45" t="str">
        <f>IF($H$14="x",$V$2,"")</f>
        <v/>
      </c>
      <c r="AA29" s="35" t="str">
        <f>IF($H$14="x",$V$3,"")</f>
        <v/>
      </c>
      <c r="AB29" s="41">
        <v>4</v>
      </c>
    </row>
    <row r="30" spans="1:28" ht="19.5" customHeight="1" thickBot="1" x14ac:dyDescent="0.3">
      <c r="A30" s="15">
        <v>20</v>
      </c>
      <c r="B30" s="31"/>
      <c r="C30" s="31"/>
      <c r="D30" s="30"/>
      <c r="E30" s="30"/>
      <c r="F30" s="32"/>
      <c r="G30" s="32"/>
      <c r="H30" s="30"/>
      <c r="I30" s="30"/>
      <c r="J30" s="30"/>
      <c r="K30" s="30"/>
      <c r="L30" s="30"/>
      <c r="M30" s="30"/>
      <c r="N30" s="30"/>
      <c r="O30" s="51" t="str">
        <f t="shared" si="1"/>
        <v/>
      </c>
      <c r="P30" s="51" t="str">
        <f t="shared" si="2"/>
        <v/>
      </c>
      <c r="Q30" s="51" t="str">
        <f t="shared" si="0"/>
        <v/>
      </c>
      <c r="R30" s="57" t="str">
        <f>IF(ISBLANK(L30)," ",VLOOKUP(L30,$AP$11:$AQ$999,2,FALSE))</f>
        <v xml:space="preserve"> </v>
      </c>
      <c r="S30" s="18" t="str">
        <f t="shared" si="3"/>
        <v xml:space="preserve"> </v>
      </c>
      <c r="T30" s="35" t="str">
        <f t="shared" si="4"/>
        <v/>
      </c>
      <c r="Z30" s="46" t="str">
        <f>IF($H$14="x",$U$2,"")</f>
        <v/>
      </c>
      <c r="AA30" s="36" t="str">
        <f>IF($H$14="x",$U$3,"")</f>
        <v/>
      </c>
      <c r="AB30" s="42"/>
    </row>
    <row r="31" spans="1:28" ht="19.5" customHeight="1" thickBot="1" x14ac:dyDescent="0.3">
      <c r="A31" s="15">
        <v>21</v>
      </c>
      <c r="B31" s="31"/>
      <c r="C31" s="31"/>
      <c r="D31" s="30"/>
      <c r="E31" s="30"/>
      <c r="F31" s="32"/>
      <c r="G31" s="32"/>
      <c r="H31" s="30"/>
      <c r="I31" s="30"/>
      <c r="J31" s="30"/>
      <c r="K31" s="30"/>
      <c r="L31" s="30"/>
      <c r="M31" s="30"/>
      <c r="N31" s="30"/>
      <c r="O31" s="51" t="str">
        <f t="shared" si="1"/>
        <v/>
      </c>
      <c r="P31" s="51" t="str">
        <f t="shared" si="2"/>
        <v/>
      </c>
      <c r="Q31" s="51" t="str">
        <f t="shared" si="0"/>
        <v/>
      </c>
      <c r="R31" s="57" t="str">
        <f>IF(ISBLANK(L31)," ",VLOOKUP(L31,$AQ$11:$AR$999,2,FALSE))</f>
        <v xml:space="preserve"> </v>
      </c>
      <c r="S31" s="18" t="str">
        <f t="shared" si="3"/>
        <v xml:space="preserve"> </v>
      </c>
      <c r="T31" s="35" t="str">
        <f t="shared" si="4"/>
        <v/>
      </c>
      <c r="Z31" s="46" t="str">
        <f>IF($I$14="x",$V$2,"")</f>
        <v/>
      </c>
      <c r="AA31" s="36" t="str">
        <f>IF($I$14="x",$V$4,"")</f>
        <v/>
      </c>
      <c r="AB31" s="42"/>
    </row>
    <row r="32" spans="1:28" ht="19.5" customHeight="1" thickBot="1" x14ac:dyDescent="0.3">
      <c r="A32" s="15">
        <v>22</v>
      </c>
      <c r="B32" s="31"/>
      <c r="C32" s="31"/>
      <c r="D32" s="30"/>
      <c r="E32" s="30"/>
      <c r="F32" s="32"/>
      <c r="G32" s="32"/>
      <c r="H32" s="30"/>
      <c r="I32" s="30"/>
      <c r="J32" s="30"/>
      <c r="K32" s="30"/>
      <c r="L32" s="30"/>
      <c r="M32" s="30"/>
      <c r="N32" s="30"/>
      <c r="O32" s="51" t="str">
        <f t="shared" si="1"/>
        <v/>
      </c>
      <c r="P32" s="51" t="str">
        <f t="shared" si="2"/>
        <v/>
      </c>
      <c r="Q32" s="51" t="str">
        <f t="shared" si="0"/>
        <v/>
      </c>
      <c r="R32" s="57" t="str">
        <f>IF(ISBLANK(L32)," ",VLOOKUP(L32,$AR$11:$AS$999,2,FALSE))</f>
        <v xml:space="preserve"> </v>
      </c>
      <c r="S32" s="18" t="str">
        <f t="shared" si="3"/>
        <v xml:space="preserve"> </v>
      </c>
      <c r="T32" s="35" t="str">
        <f t="shared" si="4"/>
        <v/>
      </c>
      <c r="Z32" s="46" t="str">
        <f>IF($I$14="x",$U$2,"")</f>
        <v/>
      </c>
      <c r="AA32" s="36" t="str">
        <f>IF($I$14="x",$U$4,"")</f>
        <v/>
      </c>
      <c r="AB32" s="42"/>
    </row>
    <row r="33" spans="1:31" ht="19.5" customHeight="1" thickBot="1" x14ac:dyDescent="0.3">
      <c r="A33" s="15">
        <v>23</v>
      </c>
      <c r="B33" s="31"/>
      <c r="C33" s="31"/>
      <c r="D33" s="30"/>
      <c r="E33" s="30"/>
      <c r="F33" s="32"/>
      <c r="G33" s="32"/>
      <c r="H33" s="30"/>
      <c r="I33" s="30"/>
      <c r="J33" s="30"/>
      <c r="K33" s="30"/>
      <c r="L33" s="30"/>
      <c r="M33" s="30"/>
      <c r="N33" s="30"/>
      <c r="O33" s="51" t="str">
        <f t="shared" si="1"/>
        <v/>
      </c>
      <c r="P33" s="51" t="str">
        <f t="shared" si="2"/>
        <v/>
      </c>
      <c r="Q33" s="51" t="str">
        <f t="shared" si="0"/>
        <v/>
      </c>
      <c r="R33" s="57" t="str">
        <f>IF(ISBLANK(L33)," ",VLOOKUP(L33,$AS$11:$AT$999,2,FALSE))</f>
        <v xml:space="preserve"> </v>
      </c>
      <c r="S33" s="18" t="str">
        <f t="shared" si="3"/>
        <v xml:space="preserve"> </v>
      </c>
      <c r="T33" s="35" t="str">
        <f t="shared" si="4"/>
        <v/>
      </c>
      <c r="Z33" s="46" t="str">
        <f>IF($J$14="x",$V$2,"")</f>
        <v/>
      </c>
      <c r="AA33" s="36" t="str">
        <f>IF($J$14="x",$V$5,"")</f>
        <v/>
      </c>
      <c r="AB33" s="42"/>
    </row>
    <row r="34" spans="1:31" ht="19.5" customHeight="1" thickBot="1" x14ac:dyDescent="0.3">
      <c r="A34" s="15">
        <v>24</v>
      </c>
      <c r="B34" s="31"/>
      <c r="C34" s="31"/>
      <c r="D34" s="30"/>
      <c r="E34" s="30"/>
      <c r="F34" s="32"/>
      <c r="G34" s="32"/>
      <c r="H34" s="30"/>
      <c r="I34" s="30"/>
      <c r="J34" s="30"/>
      <c r="K34" s="30"/>
      <c r="L34" s="30"/>
      <c r="M34" s="30"/>
      <c r="N34" s="30"/>
      <c r="O34" s="51" t="str">
        <f t="shared" si="1"/>
        <v/>
      </c>
      <c r="P34" s="51" t="str">
        <f t="shared" si="2"/>
        <v/>
      </c>
      <c r="Q34" s="51" t="str">
        <f t="shared" si="0"/>
        <v/>
      </c>
      <c r="R34" s="57" t="str">
        <f>IF(ISBLANK(L34)," ",VLOOKUP(L34,$AT$11:$AU$999,2,FALSE))</f>
        <v xml:space="preserve"> </v>
      </c>
      <c r="S34" s="18" t="str">
        <f t="shared" si="3"/>
        <v xml:space="preserve"> </v>
      </c>
      <c r="T34" s="35" t="str">
        <f t="shared" si="4"/>
        <v/>
      </c>
      <c r="Z34" s="48" t="str">
        <f>IF($J$14="x",$U$2,"")</f>
        <v/>
      </c>
      <c r="AA34" s="37" t="str">
        <f>IF($J$14="x",$U$5,"")</f>
        <v/>
      </c>
      <c r="AB34" s="43"/>
    </row>
    <row r="35" spans="1:31" ht="19.5" customHeight="1" thickBot="1" x14ac:dyDescent="0.3">
      <c r="A35" s="15">
        <v>25</v>
      </c>
      <c r="B35" s="31"/>
      <c r="C35" s="31"/>
      <c r="D35" s="30"/>
      <c r="E35" s="30"/>
      <c r="F35" s="32"/>
      <c r="G35" s="32"/>
      <c r="H35" s="30"/>
      <c r="I35" s="30"/>
      <c r="J35" s="30"/>
      <c r="K35" s="30"/>
      <c r="L35" s="30"/>
      <c r="M35" s="30"/>
      <c r="N35" s="30"/>
      <c r="O35" s="51" t="str">
        <f t="shared" si="1"/>
        <v/>
      </c>
      <c r="P35" s="51" t="str">
        <f t="shared" si="2"/>
        <v/>
      </c>
      <c r="Q35" s="51" t="str">
        <f t="shared" si="0"/>
        <v/>
      </c>
      <c r="R35" s="57" t="str">
        <f>IF(ISBLANK(L35)," ",VLOOKUP(L35,$AU$11:$AV$999,2,FALSE))</f>
        <v xml:space="preserve"> </v>
      </c>
      <c r="S35" s="18" t="str">
        <f t="shared" si="3"/>
        <v xml:space="preserve"> </v>
      </c>
      <c r="T35" s="35" t="str">
        <f t="shared" si="4"/>
        <v/>
      </c>
      <c r="Z35" s="34"/>
      <c r="AA35" s="45" t="str">
        <f>IF($H$15="x",$V$2,"")</f>
        <v/>
      </c>
      <c r="AB35" s="35" t="str">
        <f>IF($H$15="x",$V$3,"")</f>
        <v/>
      </c>
      <c r="AC35" s="41">
        <v>5</v>
      </c>
    </row>
    <row r="36" spans="1:31" ht="19.5" customHeight="1" thickBot="1" x14ac:dyDescent="0.3">
      <c r="A36" s="15">
        <v>26</v>
      </c>
      <c r="B36" s="31"/>
      <c r="C36" s="31"/>
      <c r="D36" s="30"/>
      <c r="E36" s="30"/>
      <c r="F36" s="32"/>
      <c r="G36" s="32"/>
      <c r="H36" s="30"/>
      <c r="I36" s="30"/>
      <c r="J36" s="30"/>
      <c r="K36" s="30"/>
      <c r="L36" s="30"/>
      <c r="M36" s="30"/>
      <c r="N36" s="30"/>
      <c r="O36" s="51" t="str">
        <f t="shared" si="1"/>
        <v/>
      </c>
      <c r="P36" s="51" t="str">
        <f t="shared" si="2"/>
        <v/>
      </c>
      <c r="Q36" s="51" t="str">
        <f t="shared" si="0"/>
        <v/>
      </c>
      <c r="R36" s="57" t="str">
        <f>IF(ISBLANK(L36)," ",VLOOKUP(L36,$AV$11:$AW$999,2,FALSE))</f>
        <v xml:space="preserve"> </v>
      </c>
      <c r="S36" s="18" t="str">
        <f t="shared" si="3"/>
        <v xml:space="preserve"> </v>
      </c>
      <c r="T36" s="35" t="str">
        <f t="shared" si="4"/>
        <v/>
      </c>
      <c r="Z36" s="34"/>
      <c r="AA36" s="46" t="str">
        <f>IF($H$15="x",$U$2,"")</f>
        <v/>
      </c>
      <c r="AB36" s="36" t="str">
        <f>IF($H$15="x",$U$3,"")</f>
        <v/>
      </c>
      <c r="AC36" s="42"/>
    </row>
    <row r="37" spans="1:31" ht="19.5" customHeight="1" thickBot="1" x14ac:dyDescent="0.3">
      <c r="A37" s="15">
        <v>27</v>
      </c>
      <c r="B37" s="31"/>
      <c r="C37" s="31"/>
      <c r="D37" s="30"/>
      <c r="E37" s="30"/>
      <c r="F37" s="32"/>
      <c r="G37" s="32"/>
      <c r="H37" s="30"/>
      <c r="I37" s="30"/>
      <c r="J37" s="30"/>
      <c r="K37" s="30"/>
      <c r="L37" s="30"/>
      <c r="M37" s="30"/>
      <c r="N37" s="30"/>
      <c r="O37" s="51" t="str">
        <f t="shared" si="1"/>
        <v/>
      </c>
      <c r="P37" s="51" t="str">
        <f t="shared" si="2"/>
        <v/>
      </c>
      <c r="Q37" s="51" t="str">
        <f t="shared" si="0"/>
        <v/>
      </c>
      <c r="R37" s="57" t="str">
        <f>IF(ISBLANK(L37)," ",VLOOKUP(L37,$AW$11:$AX$999,2,FALSE))</f>
        <v xml:space="preserve"> </v>
      </c>
      <c r="S37" s="18" t="str">
        <f t="shared" si="3"/>
        <v xml:space="preserve"> </v>
      </c>
      <c r="T37" s="35" t="str">
        <f t="shared" si="4"/>
        <v/>
      </c>
      <c r="Z37" s="34"/>
      <c r="AA37" s="46" t="str">
        <f>IF($I$15="x",$V$2,"")</f>
        <v/>
      </c>
      <c r="AB37" s="36" t="str">
        <f>IF($I$15="x",$V$4,"")</f>
        <v/>
      </c>
      <c r="AC37" s="42"/>
    </row>
    <row r="38" spans="1:31" ht="19.5" customHeight="1" thickBot="1" x14ac:dyDescent="0.3">
      <c r="A38" s="15">
        <v>28</v>
      </c>
      <c r="B38" s="31"/>
      <c r="C38" s="31"/>
      <c r="D38" s="30"/>
      <c r="E38" s="30"/>
      <c r="F38" s="32"/>
      <c r="G38" s="32"/>
      <c r="H38" s="30"/>
      <c r="I38" s="30"/>
      <c r="J38" s="30"/>
      <c r="K38" s="30"/>
      <c r="L38" s="30"/>
      <c r="M38" s="30"/>
      <c r="N38" s="30"/>
      <c r="O38" s="51" t="str">
        <f t="shared" si="1"/>
        <v/>
      </c>
      <c r="P38" s="51" t="str">
        <f t="shared" si="2"/>
        <v/>
      </c>
      <c r="Q38" s="51" t="str">
        <f t="shared" si="0"/>
        <v/>
      </c>
      <c r="R38" s="57" t="str">
        <f>IF(ISBLANK(L38)," ",VLOOKUP(L38,$AX$11:$AY$999,2,FALSE))</f>
        <v xml:space="preserve"> </v>
      </c>
      <c r="S38" s="18" t="str">
        <f t="shared" si="3"/>
        <v xml:space="preserve"> </v>
      </c>
      <c r="T38" s="35" t="str">
        <f t="shared" si="4"/>
        <v/>
      </c>
      <c r="Z38" s="34"/>
      <c r="AA38" s="46" t="str">
        <f>IF($I$15="x",$U$2,"")</f>
        <v/>
      </c>
      <c r="AB38" s="36" t="str">
        <f>IF($I$15="x",$U$4,"")</f>
        <v/>
      </c>
      <c r="AC38" s="42"/>
    </row>
    <row r="39" spans="1:31" ht="19.5" customHeight="1" thickBot="1" x14ac:dyDescent="0.3">
      <c r="A39" s="15">
        <v>29</v>
      </c>
      <c r="B39" s="31"/>
      <c r="C39" s="31"/>
      <c r="D39" s="30"/>
      <c r="E39" s="30"/>
      <c r="F39" s="32"/>
      <c r="G39" s="32"/>
      <c r="H39" s="30"/>
      <c r="I39" s="30"/>
      <c r="J39" s="30"/>
      <c r="K39" s="30"/>
      <c r="L39" s="30"/>
      <c r="M39" s="30"/>
      <c r="N39" s="30"/>
      <c r="O39" s="51" t="str">
        <f t="shared" si="1"/>
        <v/>
      </c>
      <c r="P39" s="51" t="str">
        <f t="shared" si="2"/>
        <v/>
      </c>
      <c r="Q39" s="51" t="str">
        <f t="shared" si="0"/>
        <v/>
      </c>
      <c r="R39" s="57" t="str">
        <f>IF(ISBLANK(L39)," ",VLOOKUP(L39,$AY$11:$AZ$999,2,FALSE))</f>
        <v xml:space="preserve"> </v>
      </c>
      <c r="S39" s="18" t="str">
        <f t="shared" si="3"/>
        <v xml:space="preserve"> </v>
      </c>
      <c r="T39" s="35" t="str">
        <f t="shared" si="4"/>
        <v/>
      </c>
      <c r="Z39" s="34"/>
      <c r="AA39" s="46" t="str">
        <f>IF($J$15="x",$V$2,"")</f>
        <v/>
      </c>
      <c r="AB39" s="36" t="str">
        <f>IF($J$15="x",$V$5,"")</f>
        <v/>
      </c>
      <c r="AC39" s="42"/>
    </row>
    <row r="40" spans="1:31" ht="19.5" customHeight="1" thickBot="1" x14ac:dyDescent="0.3">
      <c r="A40" s="15">
        <v>30</v>
      </c>
      <c r="B40" s="31"/>
      <c r="C40" s="31"/>
      <c r="D40" s="30"/>
      <c r="E40" s="30"/>
      <c r="F40" s="32"/>
      <c r="G40" s="32"/>
      <c r="H40" s="30"/>
      <c r="I40" s="30"/>
      <c r="J40" s="30"/>
      <c r="K40" s="30"/>
      <c r="L40" s="30"/>
      <c r="M40" s="30"/>
      <c r="N40" s="30"/>
      <c r="O40" s="51" t="str">
        <f t="shared" si="1"/>
        <v/>
      </c>
      <c r="P40" s="51" t="str">
        <f t="shared" si="2"/>
        <v/>
      </c>
      <c r="Q40" s="51" t="str">
        <f t="shared" si="0"/>
        <v/>
      </c>
      <c r="R40" s="57" t="str">
        <f>IF(ISBLANK(L40)," ",VLOOKUP(L40,$AZ$11:$BA$999,2,FALSE))</f>
        <v xml:space="preserve"> </v>
      </c>
      <c r="S40" s="18" t="str">
        <f t="shared" si="3"/>
        <v xml:space="preserve"> </v>
      </c>
      <c r="T40" s="35" t="str">
        <f t="shared" si="4"/>
        <v/>
      </c>
      <c r="Z40" s="34"/>
      <c r="AA40" s="48" t="str">
        <f>IF($J$15="x",$U$2,"")</f>
        <v/>
      </c>
      <c r="AB40" s="37" t="str">
        <f>IF($J$15="x",$U$5,"")</f>
        <v/>
      </c>
      <c r="AC40" s="43"/>
    </row>
    <row r="41" spans="1:31" ht="19.5" customHeight="1" thickBot="1" x14ac:dyDescent="0.3">
      <c r="A41" s="601" t="s">
        <v>130</v>
      </c>
      <c r="B41" s="601"/>
      <c r="C41" s="601"/>
      <c r="D41" s="601"/>
      <c r="E41" s="601"/>
      <c r="F41" s="601"/>
      <c r="G41" s="601"/>
      <c r="H41" s="601"/>
      <c r="I41" s="601"/>
      <c r="J41" s="601"/>
      <c r="K41" s="601"/>
      <c r="L41" s="601"/>
      <c r="M41" s="601"/>
      <c r="N41" s="601"/>
      <c r="O41" s="50">
        <f>SUM(O11:O40)</f>
        <v>0</v>
      </c>
      <c r="P41" s="50">
        <f>SUM(P11:P40)</f>
        <v>0</v>
      </c>
      <c r="Q41" s="49">
        <f>SUM(Q11:Q40)</f>
        <v>14</v>
      </c>
      <c r="AB41" s="45" t="str">
        <f>IF($H$16="x",$V$2,"")</f>
        <v/>
      </c>
      <c r="AC41" s="35" t="str">
        <f>IF($H$16="x",$V$3,"")</f>
        <v/>
      </c>
      <c r="AD41" s="41">
        <v>6</v>
      </c>
    </row>
    <row r="42" spans="1:31" ht="19.5" customHeight="1" thickBot="1" x14ac:dyDescent="0.35">
      <c r="A42" s="602" t="s">
        <v>131</v>
      </c>
      <c r="B42" s="602"/>
      <c r="C42" s="602"/>
      <c r="D42" s="602"/>
      <c r="E42" s="602"/>
      <c r="F42" s="602"/>
      <c r="G42" s="602"/>
      <c r="H42" s="602"/>
      <c r="I42" s="602"/>
      <c r="J42" s="602"/>
      <c r="K42" s="602"/>
      <c r="L42" s="602"/>
      <c r="M42" s="602"/>
      <c r="N42" s="602"/>
      <c r="O42" s="585">
        <f>O41+P41+Q41</f>
        <v>14</v>
      </c>
      <c r="P42" s="586"/>
      <c r="Q42" s="27" t="str">
        <f>'PLEASE FILL IN HERE FIRST!!!'!B43</f>
        <v>Euro €</v>
      </c>
      <c r="AB42" s="46" t="str">
        <f>IF($H$16="x",$U$2,"")</f>
        <v/>
      </c>
      <c r="AC42" s="36" t="str">
        <f>IF($H$16="x",$U$3,"")</f>
        <v/>
      </c>
      <c r="AD42" s="42"/>
    </row>
    <row r="43" spans="1:31" ht="15.75" x14ac:dyDescent="0.2">
      <c r="A43" t="s">
        <v>132</v>
      </c>
      <c r="D43" s="1"/>
      <c r="E43" s="1"/>
      <c r="F43" s="1"/>
      <c r="G43" s="1"/>
      <c r="H43" s="1"/>
      <c r="I43" s="1"/>
      <c r="J43" s="1"/>
      <c r="K43" s="1"/>
      <c r="L43" s="1"/>
      <c r="M43" s="1"/>
      <c r="N43" s="1"/>
      <c r="O43" s="1"/>
      <c r="P43" s="1"/>
      <c r="AB43" s="46" t="str">
        <f>IF($I$16="x",$V$2,"")</f>
        <v/>
      </c>
      <c r="AC43" s="36" t="str">
        <f>IF($I$16="x",$V$4,"")</f>
        <v/>
      </c>
      <c r="AD43" s="42"/>
    </row>
    <row r="44" spans="1:31" ht="15.75" x14ac:dyDescent="0.2">
      <c r="D44" s="1"/>
      <c r="AB44" s="46" t="str">
        <f>IF($I$16="x",$U$2,"")</f>
        <v/>
      </c>
      <c r="AC44" s="36" t="str">
        <f>IF($I$16="x",$U$4,"")</f>
        <v/>
      </c>
      <c r="AD44" s="42"/>
    </row>
    <row r="45" spans="1:31" ht="15.75" x14ac:dyDescent="0.25">
      <c r="A45" t="s">
        <v>101</v>
      </c>
      <c r="D45" s="1"/>
      <c r="F45" s="599">
        <f>'PLEASE FILL IN HERE FIRST!!!'!B33</f>
        <v>44145</v>
      </c>
      <c r="G45" s="600"/>
      <c r="AB45" s="46" t="str">
        <f>IF($J$16="x",$V$2,"")</f>
        <v/>
      </c>
      <c r="AC45" s="36" t="str">
        <f>IF($J$16="x",$V$5,"")</f>
        <v/>
      </c>
      <c r="AD45" s="42"/>
    </row>
    <row r="46" spans="1:31" ht="16.5" thickBot="1" x14ac:dyDescent="0.25">
      <c r="A46" s="4" t="s">
        <v>104</v>
      </c>
      <c r="C46" s="1"/>
      <c r="D46" s="1"/>
      <c r="AB46" s="48" t="str">
        <f>IF($J$16="x",$U$2,"")</f>
        <v/>
      </c>
      <c r="AC46" s="37" t="str">
        <f>IF($J$16="x",$U$5,"")</f>
        <v/>
      </c>
      <c r="AD46" s="43"/>
    </row>
    <row r="47" spans="1:31" s="2" customFormat="1" ht="15.75" x14ac:dyDescent="0.25">
      <c r="A47" s="22" t="str">
        <f>'PLEASE FILL IN HERE FIRST!!!'!B23</f>
        <v>Swedish Table Tennis Association</v>
      </c>
      <c r="B47" s="16" t="s">
        <v>103</v>
      </c>
      <c r="C47" s="24" t="str">
        <f>'PLEASE FILL IN HERE FIRST!!!'!B27</f>
        <v>-</v>
      </c>
      <c r="D47" s="25"/>
      <c r="E47" s="26" t="s">
        <v>97</v>
      </c>
      <c r="F47" s="595"/>
      <c r="G47" s="596"/>
      <c r="H47" s="23"/>
      <c r="I47" s="23"/>
      <c r="R47" s="58"/>
      <c r="S47" s="18"/>
      <c r="T47" s="18"/>
      <c r="U47" s="18"/>
      <c r="V47" s="18"/>
      <c r="AC47" s="45" t="str">
        <f>IF($H$17="x",$V$2,"")</f>
        <v/>
      </c>
      <c r="AD47" s="35" t="str">
        <f>IF($H$17="x",$V$3,"")</f>
        <v/>
      </c>
      <c r="AE47" s="41">
        <v>7</v>
      </c>
    </row>
    <row r="48" spans="1:31" s="2" customFormat="1" ht="15.75" x14ac:dyDescent="0.2">
      <c r="B48" s="16" t="s">
        <v>100</v>
      </c>
      <c r="C48" s="583" t="str">
        <f>'PLEASE FILL IN HERE FIRST!!!'!B29</f>
        <v xml:space="preserve">info@svenskbordtennis.com </v>
      </c>
      <c r="D48" s="583"/>
      <c r="E48" s="584"/>
      <c r="F48" s="597"/>
      <c r="G48" s="598"/>
      <c r="R48" s="58"/>
      <c r="S48" s="16"/>
      <c r="T48" s="16"/>
      <c r="U48" s="16"/>
      <c r="V48" s="16"/>
      <c r="AC48" s="46" t="str">
        <f>IF($H$17="x",$U$2,"")</f>
        <v/>
      </c>
      <c r="AD48" s="36" t="str">
        <f>IF($H$17="x",$U$3,"")</f>
        <v/>
      </c>
      <c r="AE48" s="42"/>
    </row>
    <row r="49" spans="6:33" ht="15.75" x14ac:dyDescent="0.2">
      <c r="F49" s="594"/>
      <c r="G49" s="594"/>
      <c r="H49" s="10"/>
      <c r="S49" s="16"/>
      <c r="T49" s="16"/>
      <c r="U49" s="16"/>
      <c r="V49" s="16"/>
      <c r="AC49" s="46" t="str">
        <f>IF($I$17="x",$V$2,"")</f>
        <v/>
      </c>
      <c r="AD49" s="36" t="str">
        <f>IF($I$17="x",$V$4,"")</f>
        <v/>
      </c>
      <c r="AE49" s="42"/>
    </row>
    <row r="50" spans="6:33" ht="15.75" x14ac:dyDescent="0.2">
      <c r="AC50" s="46" t="str">
        <f>IF($I$17="x",$U$2,"")</f>
        <v/>
      </c>
      <c r="AD50" s="36" t="str">
        <f>IF($I$17="x",$U$4,"")</f>
        <v/>
      </c>
      <c r="AE50" s="42"/>
    </row>
    <row r="51" spans="6:33" ht="15.75" x14ac:dyDescent="0.2">
      <c r="AC51" s="46" t="str">
        <f>IF($J$17="x",$V$2,"")</f>
        <v/>
      </c>
      <c r="AD51" s="36" t="str">
        <f>IF($J$17="x",$V$5,"")</f>
        <v/>
      </c>
      <c r="AE51" s="42"/>
    </row>
    <row r="52" spans="6:33" ht="16.5" thickBot="1" x14ac:dyDescent="0.25">
      <c r="AC52" s="48" t="str">
        <f>IF($J$17="x",$U$2,"")</f>
        <v/>
      </c>
      <c r="AD52" s="37" t="str">
        <f>IF($J$17="x",$U$5,"")</f>
        <v/>
      </c>
      <c r="AE52" s="43"/>
    </row>
    <row r="53" spans="6:33" ht="15.75" x14ac:dyDescent="0.2">
      <c r="AD53" s="45" t="str">
        <f>IF($H$18="x",$V$2,"")</f>
        <v/>
      </c>
      <c r="AE53" s="35" t="str">
        <f>IF($H$18="x",$V$3,"")</f>
        <v/>
      </c>
      <c r="AF53" s="41">
        <v>8</v>
      </c>
    </row>
    <row r="54" spans="6:33" ht="15.75" x14ac:dyDescent="0.2">
      <c r="AD54" s="46" t="str">
        <f>IF($H$18="x",$U$2,"")</f>
        <v/>
      </c>
      <c r="AE54" s="36" t="str">
        <f>IF($H$18="x",$U$3,"")</f>
        <v/>
      </c>
      <c r="AF54" s="42"/>
    </row>
    <row r="55" spans="6:33" ht="15.75" x14ac:dyDescent="0.2">
      <c r="AD55" s="46" t="str">
        <f>IF($I$18="x",$V$2,"")</f>
        <v/>
      </c>
      <c r="AE55" s="36" t="str">
        <f>IF($I$18="x",$V$4,"")</f>
        <v/>
      </c>
      <c r="AF55" s="42"/>
    </row>
    <row r="56" spans="6:33" ht="15.75" x14ac:dyDescent="0.2">
      <c r="AD56" s="46" t="str">
        <f>IF($I$18="x",$U$2,"")</f>
        <v/>
      </c>
      <c r="AE56" s="36" t="str">
        <f>IF($I$18="x",$U$4,"")</f>
        <v/>
      </c>
      <c r="AF56" s="42"/>
    </row>
    <row r="57" spans="6:33" ht="15.75" x14ac:dyDescent="0.2">
      <c r="AD57" s="46" t="str">
        <f>IF($J$18="x",$V$2,"")</f>
        <v/>
      </c>
      <c r="AE57" s="36" t="str">
        <f>IF($J$18="x",$V$5,"")</f>
        <v/>
      </c>
      <c r="AF57" s="42"/>
    </row>
    <row r="58" spans="6:33" ht="16.5" thickBot="1" x14ac:dyDescent="0.25">
      <c r="AD58" s="48" t="str">
        <f>IF($J$18="x",$U$2,"")</f>
        <v/>
      </c>
      <c r="AE58" s="37" t="str">
        <f>IF($J$18="x",$U$5,"")</f>
        <v/>
      </c>
      <c r="AF58" s="43"/>
    </row>
    <row r="59" spans="6:33" ht="15.75" x14ac:dyDescent="0.2">
      <c r="AE59" s="45" t="str">
        <f>IF($H$19="x",$V$2,"")</f>
        <v/>
      </c>
      <c r="AF59" s="35" t="str">
        <f>IF($H$19="x",$V$3,"")</f>
        <v/>
      </c>
      <c r="AG59" s="41">
        <v>9</v>
      </c>
    </row>
    <row r="60" spans="6:33" ht="15.75" x14ac:dyDescent="0.2">
      <c r="AE60" s="46" t="str">
        <f>IF($H$19="x",$U$2,"")</f>
        <v/>
      </c>
      <c r="AF60" s="36" t="str">
        <f>IF($H$19="x",$U$3,"")</f>
        <v/>
      </c>
      <c r="AG60" s="42"/>
    </row>
    <row r="61" spans="6:33" ht="15.75" x14ac:dyDescent="0.2">
      <c r="AE61" s="46" t="str">
        <f>IF($I$19="x",$V$2,"")</f>
        <v/>
      </c>
      <c r="AF61" s="36" t="str">
        <f>IF($I$19="x",$V$4,"")</f>
        <v/>
      </c>
      <c r="AG61" s="42"/>
    </row>
    <row r="62" spans="6:33" ht="15.75" x14ac:dyDescent="0.2">
      <c r="AE62" s="46" t="str">
        <f>IF($I$19="x",$U$2,"")</f>
        <v/>
      </c>
      <c r="AF62" s="36" t="str">
        <f>IF($I$19="x",$U$4,"")</f>
        <v/>
      </c>
      <c r="AG62" s="42"/>
    </row>
    <row r="63" spans="6:33" ht="15.75" x14ac:dyDescent="0.2">
      <c r="AE63" s="46" t="str">
        <f>IF($J$19="x",$V$2,"")</f>
        <v/>
      </c>
      <c r="AF63" s="36" t="str">
        <f>IF($J$19="x",$V$5,"")</f>
        <v/>
      </c>
      <c r="AG63" s="42"/>
    </row>
    <row r="64" spans="6:33" ht="16.5" thickBot="1" x14ac:dyDescent="0.25">
      <c r="AE64" s="48" t="str">
        <f>IF($J$19="x",$U$2,"")</f>
        <v/>
      </c>
      <c r="AF64" s="37" t="str">
        <f>IF($J$19="x",$U$5,"")</f>
        <v/>
      </c>
      <c r="AG64" s="43"/>
    </row>
    <row r="65" spans="32:36" ht="15.75" x14ac:dyDescent="0.2">
      <c r="AF65" s="45" t="str">
        <f>IF($H$20="x",$V$2,"")</f>
        <v/>
      </c>
      <c r="AG65" s="35" t="str">
        <f>IF($H$20="x",$V$3,"")</f>
        <v/>
      </c>
      <c r="AH65" s="41">
        <v>10</v>
      </c>
    </row>
    <row r="66" spans="32:36" ht="15.75" x14ac:dyDescent="0.2">
      <c r="AF66" s="46" t="str">
        <f>IF($H$20="x",$U$2,"")</f>
        <v/>
      </c>
      <c r="AG66" s="36" t="str">
        <f>IF($H$20="x",$U$3,"")</f>
        <v/>
      </c>
      <c r="AH66" s="42"/>
    </row>
    <row r="67" spans="32:36" ht="15.75" x14ac:dyDescent="0.2">
      <c r="AF67" s="46" t="str">
        <f>IF($I$20="x",$V$2,"")</f>
        <v/>
      </c>
      <c r="AG67" s="36" t="str">
        <f>IF($I$20="x",$V$4,"")</f>
        <v/>
      </c>
      <c r="AH67" s="42"/>
    </row>
    <row r="68" spans="32:36" ht="15.75" x14ac:dyDescent="0.2">
      <c r="AF68" s="46" t="str">
        <f>IF($I$20="x",$U$2,"")</f>
        <v/>
      </c>
      <c r="AG68" s="36" t="str">
        <f>IF($I$20="x",$U$4,"")</f>
        <v/>
      </c>
      <c r="AH68" s="42"/>
    </row>
    <row r="69" spans="32:36" ht="15.75" x14ac:dyDescent="0.2">
      <c r="AF69" s="46" t="str">
        <f>IF($J$20="x",$V$2,"")</f>
        <v/>
      </c>
      <c r="AG69" s="36" t="str">
        <f>IF($J$20="x",$V$5,"")</f>
        <v/>
      </c>
      <c r="AH69" s="42"/>
    </row>
    <row r="70" spans="32:36" ht="16.5" thickBot="1" x14ac:dyDescent="0.25">
      <c r="AF70" s="48" t="str">
        <f>IF($J$20="x",$U$2,"")</f>
        <v/>
      </c>
      <c r="AG70" s="37" t="str">
        <f>IF($J$20="x",$U$5,"")</f>
        <v/>
      </c>
      <c r="AH70" s="43"/>
    </row>
    <row r="71" spans="32:36" ht="15.75" x14ac:dyDescent="0.2">
      <c r="AG71" s="45" t="str">
        <f>IF($H$21="x",$V$2,"")</f>
        <v/>
      </c>
      <c r="AH71" s="35" t="str">
        <f>IF($H$21="x",$V$3,"")</f>
        <v/>
      </c>
      <c r="AI71" s="41">
        <v>11</v>
      </c>
    </row>
    <row r="72" spans="32:36" ht="15.75" x14ac:dyDescent="0.2">
      <c r="AG72" s="46" t="str">
        <f>IF($H$21="x",$U$2,"")</f>
        <v/>
      </c>
      <c r="AH72" s="36" t="str">
        <f>IF($H$21="x",$U$3,"")</f>
        <v/>
      </c>
      <c r="AI72" s="42"/>
    </row>
    <row r="73" spans="32:36" ht="15.75" x14ac:dyDescent="0.2">
      <c r="AG73" s="46" t="str">
        <f>IF($I$21="x",$V$2,"")</f>
        <v/>
      </c>
      <c r="AH73" s="36" t="str">
        <f>IF($I$21="x",$V$4,"")</f>
        <v/>
      </c>
      <c r="AI73" s="42"/>
    </row>
    <row r="74" spans="32:36" ht="15.75" x14ac:dyDescent="0.2">
      <c r="AG74" s="46" t="str">
        <f>IF($I$21="x",$U$2,"")</f>
        <v/>
      </c>
      <c r="AH74" s="36" t="str">
        <f>IF($I$21="x",$U$4,"")</f>
        <v/>
      </c>
      <c r="AI74" s="42"/>
    </row>
    <row r="75" spans="32:36" ht="15.75" x14ac:dyDescent="0.2">
      <c r="AG75" s="46" t="str">
        <f>IF($J$21="x",$V$2,"")</f>
        <v/>
      </c>
      <c r="AH75" s="36" t="str">
        <f>IF($J$21="x",$V$5,"")</f>
        <v/>
      </c>
      <c r="AI75" s="42"/>
    </row>
    <row r="76" spans="32:36" ht="16.5" thickBot="1" x14ac:dyDescent="0.25">
      <c r="AG76" s="48" t="str">
        <f>IF($J$21="x",$U$2,"")</f>
        <v/>
      </c>
      <c r="AH76" s="37" t="str">
        <f>IF($J$21="x",$U$5,"")</f>
        <v/>
      </c>
      <c r="AI76" s="43"/>
    </row>
    <row r="77" spans="32:36" ht="15.75" x14ac:dyDescent="0.2">
      <c r="AH77" s="45" t="str">
        <f>IF($H$22="x",$V$2,"")</f>
        <v/>
      </c>
      <c r="AI77" s="35" t="str">
        <f>IF($H$22="x",$V$3,"")</f>
        <v/>
      </c>
      <c r="AJ77" s="41">
        <v>12</v>
      </c>
    </row>
    <row r="78" spans="32:36" ht="15.75" x14ac:dyDescent="0.2">
      <c r="AH78" s="46" t="str">
        <f>IF($H$22="x",$U$2,"")</f>
        <v/>
      </c>
      <c r="AI78" s="36" t="str">
        <f>IF($H$22="x",$U$3,"")</f>
        <v/>
      </c>
      <c r="AJ78" s="42"/>
    </row>
    <row r="79" spans="32:36" ht="15.75" x14ac:dyDescent="0.2">
      <c r="AH79" s="46" t="str">
        <f>IF($I$22="x",$V$2,"")</f>
        <v/>
      </c>
      <c r="AI79" s="36" t="str">
        <f>IF($I$22="x",$V$4,"")</f>
        <v/>
      </c>
      <c r="AJ79" s="42"/>
    </row>
    <row r="80" spans="32:36" ht="15.75" x14ac:dyDescent="0.2">
      <c r="AH80" s="46" t="str">
        <f>IF($I$22="x",$U$2,"")</f>
        <v/>
      </c>
      <c r="AI80" s="36" t="str">
        <f>IF($I$22="x",$U$4,"")</f>
        <v/>
      </c>
      <c r="AJ80" s="42"/>
    </row>
    <row r="81" spans="34:39" ht="15.75" x14ac:dyDescent="0.2">
      <c r="AH81" s="46" t="str">
        <f>IF($J$22="x",$V$2,"")</f>
        <v/>
      </c>
      <c r="AI81" s="36" t="str">
        <f>IF($J$22="x",$V$5,"")</f>
        <v/>
      </c>
      <c r="AJ81" s="42"/>
    </row>
    <row r="82" spans="34:39" ht="16.5" thickBot="1" x14ac:dyDescent="0.25">
      <c r="AH82" s="48" t="str">
        <f>IF($J$22="x",$U$2,"")</f>
        <v/>
      </c>
      <c r="AI82" s="37" t="str">
        <f>IF($J$22="x",$U$5,"")</f>
        <v/>
      </c>
      <c r="AJ82" s="43"/>
    </row>
    <row r="83" spans="34:39" ht="15.75" x14ac:dyDescent="0.2">
      <c r="AI83" s="45" t="str">
        <f>IF($H$23="x",$V$2,"")</f>
        <v/>
      </c>
      <c r="AJ83" s="35" t="str">
        <f>IF($H$23="x",$V$3,"")</f>
        <v/>
      </c>
      <c r="AK83" s="41">
        <v>13</v>
      </c>
    </row>
    <row r="84" spans="34:39" ht="15.75" x14ac:dyDescent="0.2">
      <c r="AI84" s="46" t="str">
        <f>IF($H$23="x",$U$2,"")</f>
        <v/>
      </c>
      <c r="AJ84" s="36" t="str">
        <f>IF($H$23="x",$U$3,"")</f>
        <v/>
      </c>
      <c r="AK84" s="42"/>
    </row>
    <row r="85" spans="34:39" ht="15.75" x14ac:dyDescent="0.2">
      <c r="AI85" s="46" t="str">
        <f>IF($I$23="x",$V$2,"")</f>
        <v/>
      </c>
      <c r="AJ85" s="36" t="str">
        <f>IF($I$23="x",$V$4,"")</f>
        <v/>
      </c>
      <c r="AK85" s="42"/>
    </row>
    <row r="86" spans="34:39" ht="15.75" x14ac:dyDescent="0.2">
      <c r="AI86" s="46" t="str">
        <f>IF($I$23="x",$U$2,"")</f>
        <v/>
      </c>
      <c r="AJ86" s="36" t="str">
        <f>IF($I$23="x",$U$4,"")</f>
        <v/>
      </c>
      <c r="AK86" s="42"/>
    </row>
    <row r="87" spans="34:39" ht="15.75" x14ac:dyDescent="0.2">
      <c r="AI87" s="46" t="str">
        <f>IF($J$23="x",$V$2,"")</f>
        <v/>
      </c>
      <c r="AJ87" s="36" t="str">
        <f>IF($J$23="x",$V$5,"")</f>
        <v/>
      </c>
      <c r="AK87" s="42"/>
    </row>
    <row r="88" spans="34:39" ht="16.5" thickBot="1" x14ac:dyDescent="0.25">
      <c r="AI88" s="48" t="str">
        <f>IF($J$23="x",$U$2,"")</f>
        <v/>
      </c>
      <c r="AJ88" s="37" t="str">
        <f>IF($J$23="x",$U$5,"")</f>
        <v/>
      </c>
      <c r="AK88" s="43"/>
    </row>
    <row r="89" spans="34:39" ht="15.75" x14ac:dyDescent="0.2">
      <c r="AJ89" s="45" t="str">
        <f>IF($H$24="x",$V$2,"")</f>
        <v/>
      </c>
      <c r="AK89" s="35" t="str">
        <f>IF($H$24="x",$V$3,"")</f>
        <v/>
      </c>
      <c r="AL89" s="41">
        <v>14</v>
      </c>
    </row>
    <row r="90" spans="34:39" ht="15.75" x14ac:dyDescent="0.2">
      <c r="AJ90" s="46" t="str">
        <f>IF($H$24="x",$U$2,"")</f>
        <v/>
      </c>
      <c r="AK90" s="36" t="str">
        <f>IF($H$24="x",$U$3,"")</f>
        <v/>
      </c>
      <c r="AL90" s="42"/>
    </row>
    <row r="91" spans="34:39" ht="15.75" x14ac:dyDescent="0.2">
      <c r="AJ91" s="46" t="str">
        <f>IF($I$24="x",$V$2,"")</f>
        <v/>
      </c>
      <c r="AK91" s="36" t="str">
        <f>IF($I$24="x",$V$4,"")</f>
        <v/>
      </c>
      <c r="AL91" s="42"/>
    </row>
    <row r="92" spans="34:39" ht="15.75" x14ac:dyDescent="0.2">
      <c r="AJ92" s="46" t="str">
        <f>IF($I$24="x",$U$2,"")</f>
        <v/>
      </c>
      <c r="AK92" s="36" t="str">
        <f>IF($I$24="x",$U$4,"")</f>
        <v/>
      </c>
      <c r="AL92" s="42"/>
    </row>
    <row r="93" spans="34:39" ht="15.75" x14ac:dyDescent="0.2">
      <c r="AJ93" s="46" t="str">
        <f>IF($J$24="x",$V$2,"")</f>
        <v/>
      </c>
      <c r="AK93" s="36" t="str">
        <f>IF($J$24="x",$V$5,"")</f>
        <v/>
      </c>
      <c r="AL93" s="42"/>
    </row>
    <row r="94" spans="34:39" ht="16.5" thickBot="1" x14ac:dyDescent="0.25">
      <c r="AJ94" s="48" t="str">
        <f>IF($J$24="x",$U$2,"")</f>
        <v/>
      </c>
      <c r="AK94" s="37" t="str">
        <f>IF($J$24="x",$U$5,"")</f>
        <v/>
      </c>
      <c r="AL94" s="43"/>
    </row>
    <row r="95" spans="34:39" ht="15.75" x14ac:dyDescent="0.2">
      <c r="AK95" s="45" t="str">
        <f>IF($H$25="x",$V$2,"")</f>
        <v/>
      </c>
      <c r="AL95" s="35" t="str">
        <f>IF($H$25="x",$V$3,"")</f>
        <v/>
      </c>
      <c r="AM95" s="41">
        <v>15</v>
      </c>
    </row>
    <row r="96" spans="34:39" ht="15.75" x14ac:dyDescent="0.2">
      <c r="AK96" s="46" t="str">
        <f>IF($H$25="x",$U$2,"")</f>
        <v/>
      </c>
      <c r="AL96" s="36" t="str">
        <f>IF($H$25="x",$U$3,"")</f>
        <v/>
      </c>
      <c r="AM96" s="42"/>
    </row>
    <row r="97" spans="37:41" ht="15.75" x14ac:dyDescent="0.2">
      <c r="AK97" s="46" t="str">
        <f>IF($I$25="x",$V$2,"")</f>
        <v/>
      </c>
      <c r="AL97" s="36" t="str">
        <f>IF($I$25="x",$V$4,"")</f>
        <v/>
      </c>
      <c r="AM97" s="42"/>
    </row>
    <row r="98" spans="37:41" ht="15.75" x14ac:dyDescent="0.2">
      <c r="AK98" s="46" t="str">
        <f>IF($I$25="x",$U$2,"")</f>
        <v/>
      </c>
      <c r="AL98" s="36" t="str">
        <f>IF($I$25="x",$U$4,"")</f>
        <v/>
      </c>
      <c r="AM98" s="42"/>
    </row>
    <row r="99" spans="37:41" ht="15.75" x14ac:dyDescent="0.2">
      <c r="AK99" s="46" t="str">
        <f>IF($J$25="x",$V$2,"")</f>
        <v/>
      </c>
      <c r="AL99" s="36" t="str">
        <f>IF($J$25="x",$V$5,"")</f>
        <v/>
      </c>
      <c r="AM99" s="42"/>
    </row>
    <row r="100" spans="37:41" ht="16.5" thickBot="1" x14ac:dyDescent="0.25">
      <c r="AK100" s="48" t="str">
        <f>IF($J$25="x",$U$2,"")</f>
        <v/>
      </c>
      <c r="AL100" s="37" t="str">
        <f>IF($J$25="x",$U$5,"")</f>
        <v/>
      </c>
      <c r="AM100" s="43"/>
    </row>
    <row r="101" spans="37:41" ht="15.75" x14ac:dyDescent="0.2">
      <c r="AL101" s="45" t="str">
        <f>IF($H$26="x",$V$2,"")</f>
        <v/>
      </c>
      <c r="AM101" s="35" t="str">
        <f>IF($H$26="x",$V$3,"")</f>
        <v/>
      </c>
      <c r="AN101" s="41">
        <v>16</v>
      </c>
    </row>
    <row r="102" spans="37:41" ht="15.75" x14ac:dyDescent="0.2">
      <c r="AL102" s="46" t="str">
        <f>IF($H$26="x",$U$2,"")</f>
        <v/>
      </c>
      <c r="AM102" s="36" t="str">
        <f>IF($H$26="x",$U$3,"")</f>
        <v/>
      </c>
      <c r="AN102" s="42"/>
    </row>
    <row r="103" spans="37:41" ht="15.75" x14ac:dyDescent="0.2">
      <c r="AL103" s="46" t="str">
        <f>IF($I$26="x",$V$2,"")</f>
        <v/>
      </c>
      <c r="AM103" s="36" t="str">
        <f>IF($I$26="x",$V$4,"")</f>
        <v/>
      </c>
      <c r="AN103" s="42"/>
    </row>
    <row r="104" spans="37:41" ht="15.75" x14ac:dyDescent="0.2">
      <c r="AL104" s="46" t="str">
        <f>IF($I$26="x",$U$2,"")</f>
        <v/>
      </c>
      <c r="AM104" s="36" t="str">
        <f>IF($I$26="x",$U$4,"")</f>
        <v/>
      </c>
      <c r="AN104" s="42"/>
    </row>
    <row r="105" spans="37:41" ht="15.75" x14ac:dyDescent="0.2">
      <c r="AL105" s="46" t="str">
        <f>IF($J$26="x",$V$2,"")</f>
        <v/>
      </c>
      <c r="AM105" s="36" t="str">
        <f>IF($J$26="x",$V$5,"")</f>
        <v/>
      </c>
      <c r="AN105" s="42"/>
    </row>
    <row r="106" spans="37:41" ht="16.5" thickBot="1" x14ac:dyDescent="0.25">
      <c r="AL106" s="48" t="str">
        <f>IF($J$26="x",$U$2,"")</f>
        <v/>
      </c>
      <c r="AM106" s="37" t="str">
        <f>IF($J$26="x",$U$5,"")</f>
        <v/>
      </c>
      <c r="AN106" s="43"/>
    </row>
    <row r="107" spans="37:41" ht="15.75" x14ac:dyDescent="0.2">
      <c r="AM107" s="45" t="str">
        <f>IF($H$27="x",$V$2,"")</f>
        <v/>
      </c>
      <c r="AN107" s="35" t="str">
        <f>IF($H$27="x",$V$3,"")</f>
        <v/>
      </c>
      <c r="AO107" s="41">
        <v>17</v>
      </c>
    </row>
    <row r="108" spans="37:41" ht="15.75" x14ac:dyDescent="0.2">
      <c r="AM108" s="46" t="str">
        <f>IF($H$27="x",$U$2,"")</f>
        <v/>
      </c>
      <c r="AN108" s="36" t="str">
        <f>IF($H$27="x",$U$3,"")</f>
        <v/>
      </c>
      <c r="AO108" s="42"/>
    </row>
    <row r="109" spans="37:41" ht="15.75" x14ac:dyDescent="0.2">
      <c r="AM109" s="46" t="str">
        <f>IF($I$27="x",$V$2,"")</f>
        <v/>
      </c>
      <c r="AN109" s="36" t="str">
        <f>IF($I$27="x",$V$4,"")</f>
        <v/>
      </c>
      <c r="AO109" s="42"/>
    </row>
    <row r="110" spans="37:41" ht="15.75" x14ac:dyDescent="0.2">
      <c r="AM110" s="46" t="str">
        <f>IF($I$27="x",$U$2,"")</f>
        <v/>
      </c>
      <c r="AN110" s="36" t="str">
        <f>IF($I$27="x",$U$4,"")</f>
        <v/>
      </c>
      <c r="AO110" s="42"/>
    </row>
    <row r="111" spans="37:41" ht="15.75" x14ac:dyDescent="0.2">
      <c r="AM111" s="46" t="str">
        <f>IF($J$27="x",$V$2,"")</f>
        <v/>
      </c>
      <c r="AN111" s="36" t="str">
        <f>IF($J$27="x",$V$5,"")</f>
        <v/>
      </c>
      <c r="AO111" s="42"/>
    </row>
    <row r="112" spans="37:41" ht="16.5" thickBot="1" x14ac:dyDescent="0.25">
      <c r="AM112" s="48" t="str">
        <f>IF($J$27="x",$U$2,"")</f>
        <v/>
      </c>
      <c r="AN112" s="37" t="str">
        <f>IF($J$27="x",$U$5,"")</f>
        <v/>
      </c>
      <c r="AO112" s="43"/>
    </row>
    <row r="113" spans="40:44" ht="15.75" x14ac:dyDescent="0.2">
      <c r="AN113" s="45" t="str">
        <f>IF($H$28="x",$V$2,"")</f>
        <v/>
      </c>
      <c r="AO113" s="35" t="str">
        <f>IF($H$28="x",$V$3,"")</f>
        <v/>
      </c>
      <c r="AP113" s="41">
        <v>18</v>
      </c>
    </row>
    <row r="114" spans="40:44" ht="15.75" x14ac:dyDescent="0.2">
      <c r="AN114" s="46" t="str">
        <f>IF($H$28="x",$U$2,"")</f>
        <v/>
      </c>
      <c r="AO114" s="36" t="str">
        <f>IF($H$28="x",$U$3,"")</f>
        <v/>
      </c>
      <c r="AP114" s="42"/>
    </row>
    <row r="115" spans="40:44" ht="15.75" x14ac:dyDescent="0.2">
      <c r="AN115" s="46" t="str">
        <f>IF($I$28="x",$V$2,"")</f>
        <v/>
      </c>
      <c r="AO115" s="36" t="str">
        <f>IF($I$28="x",$V$4,"")</f>
        <v/>
      </c>
      <c r="AP115" s="42"/>
    </row>
    <row r="116" spans="40:44" ht="15.75" x14ac:dyDescent="0.2">
      <c r="AN116" s="46" t="str">
        <f>IF($I$28="x",$U$2,"")</f>
        <v/>
      </c>
      <c r="AO116" s="36" t="str">
        <f>IF($I$28="x",$U$4,"")</f>
        <v/>
      </c>
      <c r="AP116" s="42"/>
    </row>
    <row r="117" spans="40:44" ht="15.75" x14ac:dyDescent="0.2">
      <c r="AN117" s="46" t="str">
        <f>IF($J$28="x",$V$2,"")</f>
        <v/>
      </c>
      <c r="AO117" s="36" t="str">
        <f>IF($J$28="x",$V$5,"")</f>
        <v/>
      </c>
      <c r="AP117" s="42"/>
    </row>
    <row r="118" spans="40:44" ht="16.5" thickBot="1" x14ac:dyDescent="0.25">
      <c r="AN118" s="48" t="str">
        <f>IF($J$28="x",$U$2,"")</f>
        <v/>
      </c>
      <c r="AO118" s="37" t="str">
        <f>IF($J$28="x",$U$5,"")</f>
        <v/>
      </c>
      <c r="AP118" s="43"/>
    </row>
    <row r="119" spans="40:44" ht="15.75" x14ac:dyDescent="0.2">
      <c r="AO119" s="45" t="str">
        <f>IF($H$29="x",$V$2,"")</f>
        <v/>
      </c>
      <c r="AP119" s="35" t="str">
        <f>IF($H$29="x",$V$3,"")</f>
        <v/>
      </c>
      <c r="AQ119" s="41">
        <v>19</v>
      </c>
    </row>
    <row r="120" spans="40:44" ht="15.75" x14ac:dyDescent="0.2">
      <c r="AO120" s="46" t="str">
        <f>IF($H$29="x",$U$2,"")</f>
        <v/>
      </c>
      <c r="AP120" s="36" t="str">
        <f>IF($H$29="x",$U$3,"")</f>
        <v/>
      </c>
      <c r="AQ120" s="42"/>
    </row>
    <row r="121" spans="40:44" ht="15.75" x14ac:dyDescent="0.2">
      <c r="AO121" s="46" t="str">
        <f>IF($I$29="x",$V$2,"")</f>
        <v/>
      </c>
      <c r="AP121" s="36" t="str">
        <f>IF($I$29="x",$V$4,"")</f>
        <v/>
      </c>
      <c r="AQ121" s="42"/>
    </row>
    <row r="122" spans="40:44" ht="15.75" x14ac:dyDescent="0.2">
      <c r="AO122" s="46" t="str">
        <f>IF($I$29="x",$U$2,"")</f>
        <v/>
      </c>
      <c r="AP122" s="36" t="str">
        <f>IF($I$29="x",$U$4,"")</f>
        <v/>
      </c>
      <c r="AQ122" s="42"/>
    </row>
    <row r="123" spans="40:44" ht="15.75" x14ac:dyDescent="0.2">
      <c r="AO123" s="46" t="str">
        <f>IF($J$29="x",$V$2,"")</f>
        <v/>
      </c>
      <c r="AP123" s="36" t="str">
        <f>IF($J$29="x",$V$5,"")</f>
        <v/>
      </c>
      <c r="AQ123" s="42"/>
    </row>
    <row r="124" spans="40:44" ht="16.5" thickBot="1" x14ac:dyDescent="0.25">
      <c r="AO124" s="48" t="str">
        <f>IF($J$29="x",$U$2,"")</f>
        <v/>
      </c>
      <c r="AP124" s="37" t="str">
        <f>IF($J$29="x",$U$5,"")</f>
        <v/>
      </c>
      <c r="AQ124" s="43"/>
    </row>
    <row r="125" spans="40:44" ht="15.75" x14ac:dyDescent="0.2">
      <c r="AP125" s="45" t="str">
        <f>IF($H$30="x",$V$2,"")</f>
        <v/>
      </c>
      <c r="AQ125" s="35" t="str">
        <f>IF($H$30="x",$V$3,"")</f>
        <v/>
      </c>
      <c r="AR125" s="41">
        <v>20</v>
      </c>
    </row>
    <row r="126" spans="40:44" ht="15.75" x14ac:dyDescent="0.2">
      <c r="AP126" s="46" t="str">
        <f>IF($H$30="x",$U$2,"")</f>
        <v/>
      </c>
      <c r="AQ126" s="36" t="str">
        <f>IF($H$30="x",$U$3,"")</f>
        <v/>
      </c>
      <c r="AR126" s="42"/>
    </row>
    <row r="127" spans="40:44" ht="15.75" x14ac:dyDescent="0.2">
      <c r="AP127" s="46" t="str">
        <f>IF($I$30="x",$V$2,"")</f>
        <v/>
      </c>
      <c r="AQ127" s="36" t="str">
        <f>IF($I$30="x",$V$4,"")</f>
        <v/>
      </c>
      <c r="AR127" s="42"/>
    </row>
    <row r="128" spans="40:44" ht="15.75" x14ac:dyDescent="0.2">
      <c r="AP128" s="46" t="str">
        <f>IF($I$30="x",$U$2,"")</f>
        <v/>
      </c>
      <c r="AQ128" s="36" t="str">
        <f>IF($I$30="x",$U$4,"")</f>
        <v/>
      </c>
      <c r="AR128" s="42"/>
    </row>
    <row r="129" spans="42:47" ht="15.75" x14ac:dyDescent="0.2">
      <c r="AP129" s="46" t="str">
        <f>IF($J$30="x",$V$2,"")</f>
        <v/>
      </c>
      <c r="AQ129" s="36" t="str">
        <f>IF($J$30="x",$V$5,"")</f>
        <v/>
      </c>
      <c r="AR129" s="42"/>
    </row>
    <row r="130" spans="42:47" ht="16.5" thickBot="1" x14ac:dyDescent="0.25">
      <c r="AP130" s="48" t="str">
        <f>IF($J$30="x",$U$2,"")</f>
        <v/>
      </c>
      <c r="AQ130" s="37" t="str">
        <f>IF($J$30="x",$U$5,"")</f>
        <v/>
      </c>
      <c r="AR130" s="43"/>
    </row>
    <row r="131" spans="42:47" ht="15.75" x14ac:dyDescent="0.2">
      <c r="AQ131" s="45" t="str">
        <f>IF($H$31="x",$V$2,"")</f>
        <v/>
      </c>
      <c r="AR131" s="35" t="str">
        <f>IF($H$31="x",$V$3,"")</f>
        <v/>
      </c>
      <c r="AS131" s="41">
        <v>21</v>
      </c>
    </row>
    <row r="132" spans="42:47" ht="15.75" x14ac:dyDescent="0.2">
      <c r="AQ132" s="46" t="str">
        <f>IF($H$31="x",$U$2,"")</f>
        <v/>
      </c>
      <c r="AR132" s="36" t="str">
        <f>IF($H$31="x",$U$3,"")</f>
        <v/>
      </c>
      <c r="AS132" s="42"/>
    </row>
    <row r="133" spans="42:47" ht="15.75" x14ac:dyDescent="0.2">
      <c r="AQ133" s="46" t="str">
        <f>IF($I$31="x",$V$2,"")</f>
        <v/>
      </c>
      <c r="AR133" s="36" t="str">
        <f>IF($I$31="x",$V$4,"")</f>
        <v/>
      </c>
      <c r="AS133" s="42"/>
    </row>
    <row r="134" spans="42:47" ht="15.75" x14ac:dyDescent="0.2">
      <c r="AQ134" s="46" t="str">
        <f>IF($I$31="x",$U$2,"")</f>
        <v/>
      </c>
      <c r="AR134" s="36" t="str">
        <f>IF($I$31="x",$U$4,"")</f>
        <v/>
      </c>
      <c r="AS134" s="42"/>
    </row>
    <row r="135" spans="42:47" ht="15.75" x14ac:dyDescent="0.2">
      <c r="AQ135" s="46" t="str">
        <f>IF($J$31="x",$V$2,"")</f>
        <v/>
      </c>
      <c r="AR135" s="36" t="str">
        <f>IF($J$31="x",$V$5,"")</f>
        <v/>
      </c>
      <c r="AS135" s="42"/>
    </row>
    <row r="136" spans="42:47" ht="16.5" thickBot="1" x14ac:dyDescent="0.25">
      <c r="AQ136" s="48" t="str">
        <f>IF($J$31="x",$U$2,"")</f>
        <v/>
      </c>
      <c r="AR136" s="37" t="str">
        <f>IF($J$31="x",$U$5,"")</f>
        <v/>
      </c>
      <c r="AS136" s="43"/>
    </row>
    <row r="137" spans="42:47" ht="15.75" x14ac:dyDescent="0.2">
      <c r="AR137" s="45" t="str">
        <f>IF($H$32="x",$V$2,"")</f>
        <v/>
      </c>
      <c r="AS137" s="35" t="str">
        <f>IF($H$32="x",$V$3,"")</f>
        <v/>
      </c>
      <c r="AT137" s="41">
        <v>22</v>
      </c>
    </row>
    <row r="138" spans="42:47" ht="15.75" x14ac:dyDescent="0.2">
      <c r="AR138" s="46" t="str">
        <f>IF($H$32="x",$U$2,"")</f>
        <v/>
      </c>
      <c r="AS138" s="36" t="str">
        <f>IF($H$32="x",$U$3,"")</f>
        <v/>
      </c>
      <c r="AT138" s="42"/>
    </row>
    <row r="139" spans="42:47" ht="15.75" x14ac:dyDescent="0.2">
      <c r="AR139" s="46" t="str">
        <f>IF($I$32="x",$V$2,"")</f>
        <v/>
      </c>
      <c r="AS139" s="36" t="str">
        <f>IF($I$32="x",$V$4,"")</f>
        <v/>
      </c>
      <c r="AT139" s="42"/>
    </row>
    <row r="140" spans="42:47" ht="15.75" x14ac:dyDescent="0.2">
      <c r="AR140" s="46" t="str">
        <f>IF($I$32="x",$U$2,"")</f>
        <v/>
      </c>
      <c r="AS140" s="36" t="str">
        <f>IF($I$32="x",$U$4,"")</f>
        <v/>
      </c>
      <c r="AT140" s="42"/>
    </row>
    <row r="141" spans="42:47" ht="15.75" x14ac:dyDescent="0.2">
      <c r="AR141" s="46" t="str">
        <f>IF($J$32="x",$V$2,"")</f>
        <v/>
      </c>
      <c r="AS141" s="36" t="str">
        <f>IF($J$32="x",$V$5,"")</f>
        <v/>
      </c>
      <c r="AT141" s="42"/>
    </row>
    <row r="142" spans="42:47" ht="16.5" thickBot="1" x14ac:dyDescent="0.25">
      <c r="AR142" s="48" t="str">
        <f>IF($J$32="x",$U$2,"")</f>
        <v/>
      </c>
      <c r="AS142" s="37" t="str">
        <f>IF($J$32="x",$U$5,"")</f>
        <v/>
      </c>
      <c r="AT142" s="43"/>
    </row>
    <row r="143" spans="42:47" ht="15.75" x14ac:dyDescent="0.2">
      <c r="AS143" s="45" t="str">
        <f>IF($H$33="x",$V$2,"")</f>
        <v/>
      </c>
      <c r="AT143" s="35" t="str">
        <f>IF($H$33="x",$V$3,"")</f>
        <v/>
      </c>
      <c r="AU143" s="41">
        <v>23</v>
      </c>
    </row>
    <row r="144" spans="42:47" ht="15.75" x14ac:dyDescent="0.2">
      <c r="AS144" s="46" t="str">
        <f>IF($H$33="x",$U$2,"")</f>
        <v/>
      </c>
      <c r="AT144" s="36" t="str">
        <f>IF($H$33="x",$U$3,"")</f>
        <v/>
      </c>
      <c r="AU144" s="42"/>
    </row>
    <row r="145" spans="45:49" ht="15.75" x14ac:dyDescent="0.2">
      <c r="AS145" s="46" t="str">
        <f>IF($I$33="x",$V$2,"")</f>
        <v/>
      </c>
      <c r="AT145" s="36" t="str">
        <f>IF($I$33="x",$V$4,"")</f>
        <v/>
      </c>
      <c r="AU145" s="42"/>
    </row>
    <row r="146" spans="45:49" ht="15.75" x14ac:dyDescent="0.2">
      <c r="AS146" s="46" t="str">
        <f>IF($I$33="x",$U$2,"")</f>
        <v/>
      </c>
      <c r="AT146" s="36" t="str">
        <f>IF($I$33="x",$U$4,"")</f>
        <v/>
      </c>
      <c r="AU146" s="42"/>
    </row>
    <row r="147" spans="45:49" ht="15.75" x14ac:dyDescent="0.2">
      <c r="AS147" s="46" t="str">
        <f>IF($J$33="x",$V$2,"")</f>
        <v/>
      </c>
      <c r="AT147" s="36" t="str">
        <f>IF($J$33="x",$V$5,"")</f>
        <v/>
      </c>
      <c r="AU147" s="42"/>
    </row>
    <row r="148" spans="45:49" ht="16.5" thickBot="1" x14ac:dyDescent="0.25">
      <c r="AS148" s="48" t="str">
        <f>IF($J$33="x",$U$2,"")</f>
        <v/>
      </c>
      <c r="AT148" s="37" t="str">
        <f>IF($J$33="x",$U$5,"")</f>
        <v/>
      </c>
      <c r="AU148" s="43"/>
    </row>
    <row r="149" spans="45:49" ht="15.75" x14ac:dyDescent="0.2">
      <c r="AT149" s="45" t="str">
        <f>IF($H$34="x",$V$2,"")</f>
        <v/>
      </c>
      <c r="AU149" s="35" t="str">
        <f>IF($H$34="x",$V$3,"")</f>
        <v/>
      </c>
      <c r="AV149" s="41">
        <v>24</v>
      </c>
    </row>
    <row r="150" spans="45:49" ht="15.75" x14ac:dyDescent="0.2">
      <c r="AT150" s="46" t="str">
        <f>IF($H$34="x",$U$2,"")</f>
        <v/>
      </c>
      <c r="AU150" s="36" t="str">
        <f>IF($H$34="x",$U$3,"")</f>
        <v/>
      </c>
      <c r="AV150" s="42"/>
    </row>
    <row r="151" spans="45:49" ht="15.75" x14ac:dyDescent="0.2">
      <c r="AT151" s="46" t="str">
        <f>IF($I$34="x",$V$2,"")</f>
        <v/>
      </c>
      <c r="AU151" s="36" t="str">
        <f>IF($I$34="x",$V$4,"")</f>
        <v/>
      </c>
      <c r="AV151" s="42"/>
    </row>
    <row r="152" spans="45:49" ht="15.75" x14ac:dyDescent="0.2">
      <c r="AT152" s="46" t="str">
        <f>IF($I$34="x",$U$2,"")</f>
        <v/>
      </c>
      <c r="AU152" s="36" t="str">
        <f>IF($I$34="x",$U$4,"")</f>
        <v/>
      </c>
      <c r="AV152" s="42"/>
    </row>
    <row r="153" spans="45:49" ht="15.75" x14ac:dyDescent="0.2">
      <c r="AT153" s="46" t="str">
        <f>IF($J$34="x",$V$2,"")</f>
        <v/>
      </c>
      <c r="AU153" s="36" t="str">
        <f>IF($J$34="x",$V$5,"")</f>
        <v/>
      </c>
      <c r="AV153" s="42"/>
    </row>
    <row r="154" spans="45:49" ht="16.5" thickBot="1" x14ac:dyDescent="0.25">
      <c r="AT154" s="48" t="str">
        <f>IF($J$34="x",$U$2,"")</f>
        <v/>
      </c>
      <c r="AU154" s="37" t="str">
        <f>IF($J$34="x",$U$5,"")</f>
        <v/>
      </c>
      <c r="AV154" s="43"/>
    </row>
    <row r="155" spans="45:49" ht="15.75" x14ac:dyDescent="0.2">
      <c r="AU155" s="45" t="str">
        <f>IF($H$35="x",$V$2,"")</f>
        <v/>
      </c>
      <c r="AV155" s="35" t="str">
        <f>IF($H$35="x",$V$3,"")</f>
        <v/>
      </c>
      <c r="AW155" s="41">
        <v>25</v>
      </c>
    </row>
    <row r="156" spans="45:49" ht="15.75" x14ac:dyDescent="0.2">
      <c r="AU156" s="46" t="str">
        <f>IF($H$35="x",$U$2,"")</f>
        <v/>
      </c>
      <c r="AV156" s="36" t="str">
        <f>IF($H$35="x",$U$3,"")</f>
        <v/>
      </c>
      <c r="AW156" s="42"/>
    </row>
    <row r="157" spans="45:49" ht="15.75" x14ac:dyDescent="0.2">
      <c r="AU157" s="46" t="str">
        <f>IF($I$35="x",$V$2,"")</f>
        <v/>
      </c>
      <c r="AV157" s="36" t="str">
        <f>IF($I$35="x",$V$4,"")</f>
        <v/>
      </c>
      <c r="AW157" s="42"/>
    </row>
    <row r="158" spans="45:49" ht="15.75" x14ac:dyDescent="0.2">
      <c r="AU158" s="46" t="str">
        <f>IF($I$35="x",$U$2,"")</f>
        <v/>
      </c>
      <c r="AV158" s="36" t="str">
        <f>IF($I$35="x",$U$4,"")</f>
        <v/>
      </c>
      <c r="AW158" s="42"/>
    </row>
    <row r="159" spans="45:49" ht="15.75" x14ac:dyDescent="0.2">
      <c r="AU159" s="46" t="str">
        <f>IF($J$35="x",$V$2,"")</f>
        <v/>
      </c>
      <c r="AV159" s="36" t="str">
        <f>IF($J$35="x",$V$5,"")</f>
        <v/>
      </c>
      <c r="AW159" s="42"/>
    </row>
    <row r="160" spans="45:49" ht="16.5" thickBot="1" x14ac:dyDescent="0.25">
      <c r="AU160" s="48" t="str">
        <f>IF($J$35="x",$U$2,"")</f>
        <v/>
      </c>
      <c r="AV160" s="37" t="str">
        <f>IF($J$35="x",$U$5,"")</f>
        <v/>
      </c>
      <c r="AW160" s="43"/>
    </row>
    <row r="161" spans="48:52" ht="15.75" x14ac:dyDescent="0.2">
      <c r="AV161" s="45" t="str">
        <f>IF($H$36="x",$V$2,"")</f>
        <v/>
      </c>
      <c r="AW161" s="35" t="str">
        <f>IF($H$36="x",$V$3,"")</f>
        <v/>
      </c>
      <c r="AX161" s="41">
        <v>26</v>
      </c>
    </row>
    <row r="162" spans="48:52" ht="15.75" x14ac:dyDescent="0.2">
      <c r="AV162" s="46" t="str">
        <f>IF($H$36="x",$U$2,"")</f>
        <v/>
      </c>
      <c r="AW162" s="36" t="str">
        <f>IF($H$36="x",$U$3,"")</f>
        <v/>
      </c>
      <c r="AX162" s="42"/>
    </row>
    <row r="163" spans="48:52" ht="15.75" x14ac:dyDescent="0.2">
      <c r="AV163" s="46" t="str">
        <f>IF($I$36="x",$V$2,"")</f>
        <v/>
      </c>
      <c r="AW163" s="36" t="str">
        <f>IF($I$36="x",$V$4,"")</f>
        <v/>
      </c>
      <c r="AX163" s="42"/>
    </row>
    <row r="164" spans="48:52" ht="15.75" x14ac:dyDescent="0.2">
      <c r="AV164" s="46" t="str">
        <f>IF($I$36="x",$U$2,"")</f>
        <v/>
      </c>
      <c r="AW164" s="36" t="str">
        <f>IF($I$36="x",$U$4,"")</f>
        <v/>
      </c>
      <c r="AX164" s="42"/>
    </row>
    <row r="165" spans="48:52" ht="15.75" x14ac:dyDescent="0.2">
      <c r="AV165" s="46" t="str">
        <f>IF($J$36="x",$V$2,"")</f>
        <v/>
      </c>
      <c r="AW165" s="36" t="str">
        <f>IF($J$36="x",$V$5,"")</f>
        <v/>
      </c>
      <c r="AX165" s="42"/>
    </row>
    <row r="166" spans="48:52" ht="16.5" thickBot="1" x14ac:dyDescent="0.25">
      <c r="AV166" s="48" t="str">
        <f>IF($J$36="x",$U$2,"")</f>
        <v/>
      </c>
      <c r="AW166" s="37" t="str">
        <f>IF($J$36="x",$U$5,"")</f>
        <v/>
      </c>
      <c r="AX166" s="43"/>
    </row>
    <row r="167" spans="48:52" ht="15.75" x14ac:dyDescent="0.2">
      <c r="AW167" s="45" t="str">
        <f>IF($H$37="x",$V$2,"")</f>
        <v/>
      </c>
      <c r="AX167" s="35" t="str">
        <f>IF($H$37="x",$V$3,"")</f>
        <v/>
      </c>
      <c r="AY167" s="41">
        <v>27</v>
      </c>
    </row>
    <row r="168" spans="48:52" ht="15.75" x14ac:dyDescent="0.2">
      <c r="AW168" s="46" t="str">
        <f>IF($H$37="x",$U$2,"")</f>
        <v/>
      </c>
      <c r="AX168" s="36" t="str">
        <f>IF($H$37="x",$U$3,"")</f>
        <v/>
      </c>
      <c r="AY168" s="42"/>
    </row>
    <row r="169" spans="48:52" ht="15.75" x14ac:dyDescent="0.2">
      <c r="AW169" s="46" t="str">
        <f>IF($I$37="x",$V$2,"")</f>
        <v/>
      </c>
      <c r="AX169" s="36" t="str">
        <f>IF($I$37="x",$V$4,"")</f>
        <v/>
      </c>
      <c r="AY169" s="42"/>
    </row>
    <row r="170" spans="48:52" ht="15.75" x14ac:dyDescent="0.2">
      <c r="AW170" s="46" t="str">
        <f>IF($I$37="x",$U$2,"")</f>
        <v/>
      </c>
      <c r="AX170" s="36" t="str">
        <f>IF($I$37="x",$U$4,"")</f>
        <v/>
      </c>
      <c r="AY170" s="42"/>
    </row>
    <row r="171" spans="48:52" ht="15.75" x14ac:dyDescent="0.2">
      <c r="AW171" s="46" t="str">
        <f>IF($J$37="x",$V$2,"")</f>
        <v/>
      </c>
      <c r="AX171" s="36" t="str">
        <f>IF($J$37="x",$V$5,"")</f>
        <v/>
      </c>
      <c r="AY171" s="42"/>
    </row>
    <row r="172" spans="48:52" ht="16.5" thickBot="1" x14ac:dyDescent="0.25">
      <c r="AW172" s="48" t="str">
        <f>IF($J$37="x",$U$2,"")</f>
        <v/>
      </c>
      <c r="AX172" s="37" t="str">
        <f>IF($J$37="x",$U$5,"")</f>
        <v/>
      </c>
      <c r="AY172" s="43"/>
    </row>
    <row r="173" spans="48:52" ht="15.75" x14ac:dyDescent="0.2">
      <c r="AX173" s="45" t="str">
        <f>IF($H$38="x",$V$2,"")</f>
        <v/>
      </c>
      <c r="AY173" s="35" t="str">
        <f>IF($H$38="x",$V$3,"")</f>
        <v/>
      </c>
      <c r="AZ173" s="41">
        <v>28</v>
      </c>
    </row>
    <row r="174" spans="48:52" ht="15.75" x14ac:dyDescent="0.2">
      <c r="AX174" s="46" t="str">
        <f>IF($H$38="x",$U$2,"")</f>
        <v/>
      </c>
      <c r="AY174" s="36" t="str">
        <f>IF($H$38="x",$U$3,"")</f>
        <v/>
      </c>
      <c r="AZ174" s="42"/>
    </row>
    <row r="175" spans="48:52" ht="15.75" x14ac:dyDescent="0.2">
      <c r="AX175" s="46" t="str">
        <f>IF($I$38="x",$V$2,"")</f>
        <v/>
      </c>
      <c r="AY175" s="36" t="str">
        <f>IF($I$38="x",$V$4,"")</f>
        <v/>
      </c>
      <c r="AZ175" s="42"/>
    </row>
    <row r="176" spans="48:52" ht="15.75" x14ac:dyDescent="0.2">
      <c r="AX176" s="46" t="str">
        <f>IF($I$38="x",$U$2,"")</f>
        <v/>
      </c>
      <c r="AY176" s="36" t="str">
        <f>IF($I$38="x",$U$4,"")</f>
        <v/>
      </c>
      <c r="AZ176" s="42"/>
    </row>
    <row r="177" spans="50:54" ht="15.75" x14ac:dyDescent="0.2">
      <c r="AX177" s="46" t="str">
        <f>IF($J$38="x",$V$2,"")</f>
        <v/>
      </c>
      <c r="AY177" s="36" t="str">
        <f>IF($J$38="x",$V$5,"")</f>
        <v/>
      </c>
      <c r="AZ177" s="42"/>
    </row>
    <row r="178" spans="50:54" ht="16.5" thickBot="1" x14ac:dyDescent="0.25">
      <c r="AX178" s="48" t="str">
        <f>IF($J$38="x",$U$2,"")</f>
        <v/>
      </c>
      <c r="AY178" s="37" t="str">
        <f>IF($J$38="x",$U$5,"")</f>
        <v/>
      </c>
      <c r="AZ178" s="43"/>
    </row>
    <row r="179" spans="50:54" ht="15.75" x14ac:dyDescent="0.2">
      <c r="AY179" s="45" t="str">
        <f>IF($H$39="x",$V$2,"")</f>
        <v/>
      </c>
      <c r="AZ179" s="35" t="str">
        <f>IF($H$39="x",$V$3,"")</f>
        <v/>
      </c>
      <c r="BA179" s="41">
        <v>29</v>
      </c>
    </row>
    <row r="180" spans="50:54" ht="15.75" x14ac:dyDescent="0.2">
      <c r="AY180" s="46" t="str">
        <f>IF($H$39="x",$U$2,"")</f>
        <v/>
      </c>
      <c r="AZ180" s="36" t="str">
        <f>IF($H$39="x",$U$3,"")</f>
        <v/>
      </c>
      <c r="BA180" s="42"/>
    </row>
    <row r="181" spans="50:54" ht="15.75" x14ac:dyDescent="0.2">
      <c r="AY181" s="46" t="str">
        <f>IF($I$39="x",$V$2,"")</f>
        <v/>
      </c>
      <c r="AZ181" s="36" t="str">
        <f>IF($I$39="x",$V$4,"")</f>
        <v/>
      </c>
      <c r="BA181" s="42"/>
    </row>
    <row r="182" spans="50:54" ht="15.75" x14ac:dyDescent="0.2">
      <c r="AY182" s="46" t="str">
        <f>IF($I$39="x",$U$2,"")</f>
        <v/>
      </c>
      <c r="AZ182" s="36" t="str">
        <f>IF($I$39="x",$U$4,"")</f>
        <v/>
      </c>
      <c r="BA182" s="42"/>
    </row>
    <row r="183" spans="50:54" ht="15.75" x14ac:dyDescent="0.2">
      <c r="AY183" s="46" t="str">
        <f>IF($J$39="x",$V$2,"")</f>
        <v/>
      </c>
      <c r="AZ183" s="36" t="str">
        <f>IF($J$39="x",$V$5,"")</f>
        <v/>
      </c>
      <c r="BA183" s="42"/>
    </row>
    <row r="184" spans="50:54" ht="16.5" thickBot="1" x14ac:dyDescent="0.25">
      <c r="AY184" s="48" t="str">
        <f>IF($J$39="x",$U$2,"")</f>
        <v/>
      </c>
      <c r="AZ184" s="37" t="str">
        <f>IF($J$39="x",$U$5,"")</f>
        <v/>
      </c>
      <c r="BA184" s="43"/>
    </row>
    <row r="185" spans="50:54" ht="15.75" x14ac:dyDescent="0.2">
      <c r="AZ185" s="45" t="str">
        <f>IF($H$40="x",$V$2,"")</f>
        <v/>
      </c>
      <c r="BA185" s="35" t="str">
        <f>IF($H$40="x",$V$3,"")</f>
        <v/>
      </c>
      <c r="BB185" s="41">
        <v>30</v>
      </c>
    </row>
    <row r="186" spans="50:54" ht="15.75" x14ac:dyDescent="0.2">
      <c r="AZ186" s="46" t="str">
        <f>IF($H$40="x",$U$2,"")</f>
        <v/>
      </c>
      <c r="BA186" s="36" t="str">
        <f>IF($H$40="x",$U$3,"")</f>
        <v/>
      </c>
      <c r="BB186" s="42"/>
    </row>
    <row r="187" spans="50:54" ht="15.75" x14ac:dyDescent="0.2">
      <c r="AZ187" s="46" t="str">
        <f>IF($I$40="x",$V$2,"")</f>
        <v/>
      </c>
      <c r="BA187" s="36" t="str">
        <f>IF($I$40="x",$V$4,"")</f>
        <v/>
      </c>
      <c r="BB187" s="42"/>
    </row>
    <row r="188" spans="50:54" ht="15.75" x14ac:dyDescent="0.2">
      <c r="AZ188" s="46" t="str">
        <f>IF($I$40="x",$U$2,"")</f>
        <v/>
      </c>
      <c r="BA188" s="36" t="str">
        <f>IF($I$40="x",$U$4,"")</f>
        <v/>
      </c>
      <c r="BB188" s="42"/>
    </row>
    <row r="189" spans="50:54" ht="15.75" x14ac:dyDescent="0.2">
      <c r="AZ189" s="46" t="str">
        <f>IF($J$40="x",$V$2,"")</f>
        <v/>
      </c>
      <c r="BA189" s="36" t="str">
        <f>IF($J$40="x",$V$5,"")</f>
        <v/>
      </c>
      <c r="BB189" s="42"/>
    </row>
    <row r="190" spans="50:54" ht="16.5" thickBot="1" x14ac:dyDescent="0.25">
      <c r="AZ190" s="48" t="str">
        <f>IF($J$40="x",$U$2,"")</f>
        <v/>
      </c>
      <c r="BA190" s="37" t="str">
        <f>IF($J$40="x",$U$5,"")</f>
        <v/>
      </c>
      <c r="BB190" s="43"/>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54"/>
  <sheetViews>
    <sheetView topLeftCell="C1" workbookViewId="0">
      <selection activeCell="L3" sqref="L3"/>
    </sheetView>
  </sheetViews>
  <sheetFormatPr defaultColWidth="11.42578125" defaultRowHeight="12.75" x14ac:dyDescent="0.2"/>
  <cols>
    <col min="1" max="1" width="11.42578125" style="18" customWidth="1"/>
    <col min="2" max="2" width="15.140625" customWidth="1"/>
    <col min="3" max="3" width="46.42578125" style="29" bestFit="1" customWidth="1"/>
    <col min="4" max="4" width="21.42578125" customWidth="1"/>
    <col min="5" max="5" width="27.140625" style="29" customWidth="1"/>
    <col min="6" max="6" width="12" style="29" customWidth="1"/>
    <col min="7" max="7" width="27.140625" style="29" customWidth="1"/>
    <col min="8" max="8" width="31" customWidth="1"/>
    <col min="9" max="10" width="11.42578125" style="18" customWidth="1"/>
    <col min="12" max="12" width="54.7109375" bestFit="1" customWidth="1"/>
  </cols>
  <sheetData>
    <row r="1" spans="1:12" s="155" customFormat="1" x14ac:dyDescent="0.2">
      <c r="A1" s="154" t="s">
        <v>82</v>
      </c>
      <c r="C1" s="156" t="s">
        <v>259</v>
      </c>
      <c r="D1" s="155" t="s">
        <v>260</v>
      </c>
      <c r="E1" s="156" t="s">
        <v>257</v>
      </c>
      <c r="F1" s="156" t="s">
        <v>402</v>
      </c>
      <c r="G1" s="156"/>
      <c r="H1" s="155" t="s">
        <v>176</v>
      </c>
      <c r="I1" s="154" t="s">
        <v>84</v>
      </c>
      <c r="J1" s="154" t="s">
        <v>14</v>
      </c>
      <c r="L1" s="155" t="s">
        <v>300</v>
      </c>
    </row>
    <row r="2" spans="1:12" x14ac:dyDescent="0.2">
      <c r="A2" s="18">
        <v>1</v>
      </c>
      <c r="B2" t="s">
        <v>405</v>
      </c>
      <c r="C2" s="29" t="s">
        <v>213</v>
      </c>
      <c r="D2" t="s">
        <v>408</v>
      </c>
      <c r="E2" s="29" t="s">
        <v>580</v>
      </c>
      <c r="F2" s="29" t="s">
        <v>403</v>
      </c>
      <c r="H2" t="s">
        <v>189</v>
      </c>
      <c r="I2" s="63" t="s">
        <v>60</v>
      </c>
      <c r="J2" s="28">
        <v>0.25</v>
      </c>
      <c r="L2" s="59" t="s">
        <v>474</v>
      </c>
    </row>
    <row r="3" spans="1:12" x14ac:dyDescent="0.2">
      <c r="A3" s="18">
        <v>2</v>
      </c>
      <c r="B3" t="s">
        <v>405</v>
      </c>
      <c r="C3" s="29" t="s">
        <v>438</v>
      </c>
      <c r="D3" s="235" t="s">
        <v>258</v>
      </c>
      <c r="E3" s="29" t="s">
        <v>581</v>
      </c>
      <c r="F3" s="29" t="s">
        <v>528</v>
      </c>
      <c r="I3" s="63" t="s">
        <v>85</v>
      </c>
      <c r="J3" s="28">
        <v>0.26041666666666669</v>
      </c>
      <c r="L3" t="s">
        <v>475</v>
      </c>
    </row>
    <row r="4" spans="1:12" x14ac:dyDescent="0.2">
      <c r="A4" s="18">
        <v>3</v>
      </c>
      <c r="B4" t="s">
        <v>467</v>
      </c>
      <c r="C4" s="29" t="s">
        <v>214</v>
      </c>
      <c r="E4" s="29" t="s">
        <v>582</v>
      </c>
      <c r="F4" s="29" t="s">
        <v>528</v>
      </c>
      <c r="H4" t="s">
        <v>267</v>
      </c>
      <c r="I4" s="63" t="s">
        <v>2</v>
      </c>
      <c r="J4" s="28">
        <v>0.27083333333333298</v>
      </c>
      <c r="L4" t="s">
        <v>476</v>
      </c>
    </row>
    <row r="5" spans="1:12" x14ac:dyDescent="0.2">
      <c r="A5" s="18">
        <v>4</v>
      </c>
      <c r="B5" t="s">
        <v>467</v>
      </c>
      <c r="C5" s="29" t="s">
        <v>215</v>
      </c>
      <c r="E5" s="29" t="s">
        <v>583</v>
      </c>
      <c r="F5" s="29" t="s">
        <v>403</v>
      </c>
      <c r="I5" s="63" t="s">
        <v>6</v>
      </c>
      <c r="J5" s="28">
        <v>0.28125</v>
      </c>
      <c r="L5" t="s">
        <v>477</v>
      </c>
    </row>
    <row r="6" spans="1:12" x14ac:dyDescent="0.2">
      <c r="A6" s="18">
        <v>5</v>
      </c>
      <c r="B6" t="s">
        <v>467</v>
      </c>
      <c r="C6" s="29" t="s">
        <v>270</v>
      </c>
      <c r="E6" s="29" t="s">
        <v>393</v>
      </c>
      <c r="F6" s="29" t="s">
        <v>403</v>
      </c>
      <c r="H6" t="s">
        <v>189</v>
      </c>
      <c r="I6" s="63" t="s">
        <v>5</v>
      </c>
      <c r="J6" s="28">
        <v>0.29166666666666702</v>
      </c>
      <c r="L6" t="s">
        <v>478</v>
      </c>
    </row>
    <row r="7" spans="1:12" x14ac:dyDescent="0.2">
      <c r="A7" s="18">
        <v>6</v>
      </c>
      <c r="B7" t="s">
        <v>467</v>
      </c>
      <c r="C7" s="29" t="s">
        <v>216</v>
      </c>
      <c r="E7" s="29" t="s">
        <v>522</v>
      </c>
      <c r="F7" s="29" t="s">
        <v>404</v>
      </c>
      <c r="I7" s="63" t="s">
        <v>3</v>
      </c>
      <c r="J7" s="28">
        <v>0.30208333333333298</v>
      </c>
      <c r="L7" t="s">
        <v>479</v>
      </c>
    </row>
    <row r="8" spans="1:12" ht="15.75" x14ac:dyDescent="0.2">
      <c r="A8" s="18">
        <v>7</v>
      </c>
      <c r="B8" t="s">
        <v>405</v>
      </c>
      <c r="C8" s="29" t="s">
        <v>364</v>
      </c>
      <c r="E8" s="29" t="s">
        <v>523</v>
      </c>
      <c r="F8" s="29" t="s">
        <v>405</v>
      </c>
      <c r="H8" t="s">
        <v>268</v>
      </c>
      <c r="I8" s="63" t="s">
        <v>4</v>
      </c>
      <c r="J8" s="28">
        <v>0.3125</v>
      </c>
      <c r="L8" t="s">
        <v>480</v>
      </c>
    </row>
    <row r="9" spans="1:12" x14ac:dyDescent="0.2">
      <c r="A9" s="18">
        <v>8</v>
      </c>
      <c r="B9" t="s">
        <v>405</v>
      </c>
      <c r="C9" s="29" t="s">
        <v>372</v>
      </c>
      <c r="E9" s="29" t="s">
        <v>524</v>
      </c>
      <c r="F9" s="29" t="s">
        <v>403</v>
      </c>
      <c r="I9" s="18" t="s">
        <v>7</v>
      </c>
      <c r="J9" s="28">
        <v>0.32291666666666702</v>
      </c>
      <c r="L9" t="s">
        <v>481</v>
      </c>
    </row>
    <row r="10" spans="1:12" x14ac:dyDescent="0.2">
      <c r="A10" s="18">
        <v>9</v>
      </c>
      <c r="B10" t="s">
        <v>467</v>
      </c>
      <c r="C10" s="29" t="s">
        <v>271</v>
      </c>
      <c r="E10" s="29" t="s">
        <v>529</v>
      </c>
      <c r="F10" s="29" t="s">
        <v>403</v>
      </c>
      <c r="I10" s="18" t="s">
        <v>8</v>
      </c>
      <c r="J10" s="28">
        <v>0.33333333333333298</v>
      </c>
      <c r="L10" t="s">
        <v>482</v>
      </c>
    </row>
    <row r="11" spans="1:12" x14ac:dyDescent="0.2">
      <c r="A11" s="18">
        <v>10</v>
      </c>
      <c r="B11" t="s">
        <v>467</v>
      </c>
      <c r="C11" s="29" t="s">
        <v>217</v>
      </c>
      <c r="E11" s="29" t="s">
        <v>530</v>
      </c>
      <c r="F11" s="29" t="s">
        <v>405</v>
      </c>
      <c r="I11" s="18" t="s">
        <v>9</v>
      </c>
      <c r="J11" s="28">
        <v>0.34375</v>
      </c>
      <c r="L11" t="s">
        <v>483</v>
      </c>
    </row>
    <row r="12" spans="1:12" x14ac:dyDescent="0.2">
      <c r="A12" s="18">
        <v>11</v>
      </c>
      <c r="B12" t="s">
        <v>467</v>
      </c>
      <c r="C12" s="29" t="s">
        <v>218</v>
      </c>
      <c r="E12" s="236" t="s">
        <v>584</v>
      </c>
      <c r="F12" s="236" t="s">
        <v>407</v>
      </c>
      <c r="I12" s="18" t="s">
        <v>10</v>
      </c>
      <c r="J12" s="28">
        <v>0.35416666666666702</v>
      </c>
      <c r="L12" t="s">
        <v>484</v>
      </c>
    </row>
    <row r="13" spans="1:12" x14ac:dyDescent="0.2">
      <c r="A13" s="18">
        <v>12</v>
      </c>
      <c r="B13" t="s">
        <v>405</v>
      </c>
      <c r="C13" s="29" t="s">
        <v>373</v>
      </c>
      <c r="E13" s="29" t="s">
        <v>525</v>
      </c>
      <c r="F13" s="29" t="s">
        <v>403</v>
      </c>
      <c r="I13" s="18" t="s">
        <v>11</v>
      </c>
      <c r="J13" s="28">
        <v>0.36458333333333398</v>
      </c>
      <c r="L13" t="s">
        <v>485</v>
      </c>
    </row>
    <row r="14" spans="1:12" x14ac:dyDescent="0.2">
      <c r="A14" s="18">
        <v>13</v>
      </c>
      <c r="B14" t="s">
        <v>405</v>
      </c>
      <c r="C14" s="29" t="s">
        <v>219</v>
      </c>
      <c r="E14" s="29" t="s">
        <v>394</v>
      </c>
      <c r="F14" s="29" t="s">
        <v>406</v>
      </c>
      <c r="I14" s="18" t="s">
        <v>12</v>
      </c>
      <c r="J14" s="28">
        <v>0.375</v>
      </c>
      <c r="L14" t="s">
        <v>486</v>
      </c>
    </row>
    <row r="15" spans="1:12" x14ac:dyDescent="0.2">
      <c r="A15" s="18">
        <v>14</v>
      </c>
      <c r="B15" t="s">
        <v>468</v>
      </c>
      <c r="C15" s="29" t="s">
        <v>374</v>
      </c>
      <c r="E15" s="29" t="s">
        <v>395</v>
      </c>
      <c r="F15" s="29" t="s">
        <v>403</v>
      </c>
      <c r="I15" s="18" t="s">
        <v>13</v>
      </c>
      <c r="J15" s="28">
        <v>0.38541666666666702</v>
      </c>
      <c r="L15" t="s">
        <v>487</v>
      </c>
    </row>
    <row r="16" spans="1:12" x14ac:dyDescent="0.2">
      <c r="A16" s="18">
        <v>15</v>
      </c>
      <c r="B16" t="s">
        <v>468</v>
      </c>
      <c r="C16" s="29" t="s">
        <v>375</v>
      </c>
      <c r="E16" s="29" t="s">
        <v>526</v>
      </c>
      <c r="F16" s="29" t="s">
        <v>403</v>
      </c>
      <c r="J16" s="28">
        <v>0.39583333333333398</v>
      </c>
      <c r="L16" t="s">
        <v>488</v>
      </c>
    </row>
    <row r="17" spans="1:12" x14ac:dyDescent="0.2">
      <c r="A17" s="18">
        <v>16</v>
      </c>
      <c r="B17" t="s">
        <v>405</v>
      </c>
      <c r="C17" s="29" t="s">
        <v>220</v>
      </c>
      <c r="E17" s="29" t="s">
        <v>585</v>
      </c>
      <c r="F17" s="29" t="s">
        <v>403</v>
      </c>
      <c r="J17" s="28">
        <v>0.40625</v>
      </c>
      <c r="L17" t="s">
        <v>489</v>
      </c>
    </row>
    <row r="18" spans="1:12" x14ac:dyDescent="0.2">
      <c r="A18" s="18">
        <v>17</v>
      </c>
      <c r="B18" t="s">
        <v>405</v>
      </c>
      <c r="C18" s="29" t="s">
        <v>221</v>
      </c>
      <c r="E18" s="29" t="s">
        <v>586</v>
      </c>
      <c r="F18" s="29" t="s">
        <v>403</v>
      </c>
      <c r="J18" s="28">
        <v>0.41666666666666702</v>
      </c>
      <c r="L18" t="s">
        <v>490</v>
      </c>
    </row>
    <row r="19" spans="1:12" x14ac:dyDescent="0.2">
      <c r="A19" s="18">
        <v>18</v>
      </c>
      <c r="B19" t="s">
        <v>405</v>
      </c>
      <c r="C19" s="29" t="s">
        <v>272</v>
      </c>
      <c r="E19" s="29" t="s">
        <v>587</v>
      </c>
      <c r="F19" s="29" t="s">
        <v>407</v>
      </c>
      <c r="J19" s="28">
        <v>0.42708333333333398</v>
      </c>
      <c r="L19" t="s">
        <v>491</v>
      </c>
    </row>
    <row r="20" spans="1:12" x14ac:dyDescent="0.2">
      <c r="A20" s="18">
        <v>19</v>
      </c>
      <c r="B20" t="s">
        <v>405</v>
      </c>
      <c r="C20" s="29" t="s">
        <v>273</v>
      </c>
      <c r="E20" s="236" t="s">
        <v>588</v>
      </c>
      <c r="F20" s="236" t="s">
        <v>403</v>
      </c>
      <c r="J20" s="28">
        <v>0.4375</v>
      </c>
      <c r="L20" t="s">
        <v>492</v>
      </c>
    </row>
    <row r="21" spans="1:12" x14ac:dyDescent="0.2">
      <c r="A21" s="18">
        <v>20</v>
      </c>
      <c r="B21" t="s">
        <v>405</v>
      </c>
      <c r="C21" s="29" t="s">
        <v>376</v>
      </c>
      <c r="E21" s="29" t="s">
        <v>212</v>
      </c>
      <c r="F21" s="29" t="s">
        <v>403</v>
      </c>
      <c r="J21" s="28">
        <v>0.44791666666666702</v>
      </c>
      <c r="L21" t="s">
        <v>493</v>
      </c>
    </row>
    <row r="22" spans="1:12" x14ac:dyDescent="0.2">
      <c r="A22" s="18">
        <v>21</v>
      </c>
      <c r="B22" t="s">
        <v>405</v>
      </c>
      <c r="C22" s="29" t="s">
        <v>274</v>
      </c>
      <c r="E22" s="29" t="s">
        <v>527</v>
      </c>
      <c r="F22" s="29" t="s">
        <v>403</v>
      </c>
      <c r="J22" s="28">
        <v>0.45833333333333398</v>
      </c>
      <c r="L22" t="s">
        <v>494</v>
      </c>
    </row>
    <row r="23" spans="1:12" x14ac:dyDescent="0.2">
      <c r="A23" s="18">
        <v>22</v>
      </c>
      <c r="B23" t="s">
        <v>405</v>
      </c>
      <c r="C23" s="29" t="s">
        <v>377</v>
      </c>
      <c r="E23" s="29" t="s">
        <v>396</v>
      </c>
      <c r="F23" s="29" t="s">
        <v>403</v>
      </c>
      <c r="J23" s="28">
        <v>0.46875</v>
      </c>
      <c r="L23" t="s">
        <v>495</v>
      </c>
    </row>
    <row r="24" spans="1:12" x14ac:dyDescent="0.2">
      <c r="A24" s="18">
        <v>23</v>
      </c>
      <c r="B24" s="235" t="s">
        <v>405</v>
      </c>
      <c r="C24" s="236" t="s">
        <v>555</v>
      </c>
      <c r="E24" s="29" t="s">
        <v>258</v>
      </c>
      <c r="J24" s="28">
        <v>0.47916666666666702</v>
      </c>
      <c r="L24" t="s">
        <v>496</v>
      </c>
    </row>
    <row r="25" spans="1:12" x14ac:dyDescent="0.2">
      <c r="A25" s="18">
        <v>24</v>
      </c>
      <c r="B25" t="s">
        <v>467</v>
      </c>
      <c r="C25" s="29" t="s">
        <v>439</v>
      </c>
      <c r="D25" s="29"/>
      <c r="J25" s="28">
        <v>0.48958333333333398</v>
      </c>
      <c r="L25" t="s">
        <v>497</v>
      </c>
    </row>
    <row r="26" spans="1:12" x14ac:dyDescent="0.2">
      <c r="A26" s="18">
        <v>25</v>
      </c>
      <c r="B26" t="s">
        <v>467</v>
      </c>
      <c r="C26" s="236" t="s">
        <v>556</v>
      </c>
      <c r="J26" s="28">
        <v>0.5</v>
      </c>
      <c r="L26" t="s">
        <v>498</v>
      </c>
    </row>
    <row r="27" spans="1:12" x14ac:dyDescent="0.2">
      <c r="A27" s="18">
        <v>26</v>
      </c>
      <c r="B27" t="s">
        <v>467</v>
      </c>
      <c r="C27" s="236" t="s">
        <v>222</v>
      </c>
      <c r="J27" s="28">
        <v>0.51041666666666696</v>
      </c>
      <c r="L27" t="s">
        <v>499</v>
      </c>
    </row>
    <row r="28" spans="1:12" x14ac:dyDescent="0.2">
      <c r="A28" s="18">
        <v>27</v>
      </c>
      <c r="B28" t="s">
        <v>467</v>
      </c>
      <c r="C28" s="29" t="s">
        <v>275</v>
      </c>
      <c r="D28" t="s">
        <v>258</v>
      </c>
      <c r="J28" s="28">
        <v>0.52083333333333404</v>
      </c>
      <c r="L28" t="s">
        <v>500</v>
      </c>
    </row>
    <row r="29" spans="1:12" x14ac:dyDescent="0.2">
      <c r="A29" s="18">
        <v>28</v>
      </c>
      <c r="B29" t="s">
        <v>469</v>
      </c>
      <c r="C29" s="29" t="s">
        <v>276</v>
      </c>
      <c r="J29" s="28">
        <v>0.53125</v>
      </c>
      <c r="L29" t="s">
        <v>501</v>
      </c>
    </row>
    <row r="30" spans="1:12" x14ac:dyDescent="0.2">
      <c r="A30" s="18">
        <v>29</v>
      </c>
      <c r="B30" t="s">
        <v>470</v>
      </c>
      <c r="C30" s="29" t="s">
        <v>378</v>
      </c>
      <c r="J30" s="28">
        <v>0.54166666666666696</v>
      </c>
      <c r="L30" s="235" t="s">
        <v>589</v>
      </c>
    </row>
    <row r="31" spans="1:12" x14ac:dyDescent="0.2">
      <c r="A31" s="18">
        <v>30</v>
      </c>
      <c r="B31" t="s">
        <v>405</v>
      </c>
      <c r="C31" s="236" t="s">
        <v>557</v>
      </c>
      <c r="J31" s="28">
        <v>0.55208333333333404</v>
      </c>
      <c r="L31" t="s">
        <v>365</v>
      </c>
    </row>
    <row r="32" spans="1:12" x14ac:dyDescent="0.2">
      <c r="A32" s="18">
        <v>31</v>
      </c>
      <c r="B32" t="s">
        <v>467</v>
      </c>
      <c r="C32" s="29" t="s">
        <v>223</v>
      </c>
      <c r="J32" s="28">
        <v>0.562500000000001</v>
      </c>
      <c r="L32" t="s">
        <v>590</v>
      </c>
    </row>
    <row r="33" spans="1:12" x14ac:dyDescent="0.2">
      <c r="A33" s="18">
        <v>32</v>
      </c>
      <c r="B33" t="s">
        <v>467</v>
      </c>
      <c r="C33" s="29" t="s">
        <v>277</v>
      </c>
      <c r="J33" s="28">
        <v>0.57291666666666696</v>
      </c>
      <c r="L33" t="s">
        <v>502</v>
      </c>
    </row>
    <row r="34" spans="1:12" x14ac:dyDescent="0.2">
      <c r="A34" s="18">
        <v>33</v>
      </c>
      <c r="B34" t="s">
        <v>467</v>
      </c>
      <c r="C34" s="29" t="s">
        <v>278</v>
      </c>
      <c r="J34" s="28">
        <v>0.58333333333333404</v>
      </c>
      <c r="L34" t="s">
        <v>503</v>
      </c>
    </row>
    <row r="35" spans="1:12" x14ac:dyDescent="0.2">
      <c r="A35" s="18">
        <v>34</v>
      </c>
      <c r="B35" t="s">
        <v>467</v>
      </c>
      <c r="C35" s="29" t="s">
        <v>224</v>
      </c>
      <c r="J35" s="28">
        <v>0.593750000000001</v>
      </c>
      <c r="L35" t="s">
        <v>504</v>
      </c>
    </row>
    <row r="36" spans="1:12" x14ac:dyDescent="0.2">
      <c r="A36" s="18">
        <v>35</v>
      </c>
      <c r="B36" t="s">
        <v>405</v>
      </c>
      <c r="C36" s="29" t="s">
        <v>379</v>
      </c>
      <c r="J36" s="28">
        <v>0.60416666666666696</v>
      </c>
      <c r="L36" t="s">
        <v>505</v>
      </c>
    </row>
    <row r="37" spans="1:12" x14ac:dyDescent="0.2">
      <c r="A37" s="18">
        <v>36</v>
      </c>
      <c r="B37" t="s">
        <v>405</v>
      </c>
      <c r="C37" s="236" t="s">
        <v>558</v>
      </c>
      <c r="J37" s="28">
        <v>0.61458333333333404</v>
      </c>
      <c r="L37" t="s">
        <v>506</v>
      </c>
    </row>
    <row r="38" spans="1:12" x14ac:dyDescent="0.2">
      <c r="A38" s="18">
        <v>37</v>
      </c>
      <c r="B38" t="s">
        <v>405</v>
      </c>
      <c r="C38" s="29" t="s">
        <v>225</v>
      </c>
      <c r="J38" s="28">
        <v>0.625000000000001</v>
      </c>
      <c r="L38" t="s">
        <v>507</v>
      </c>
    </row>
    <row r="39" spans="1:12" x14ac:dyDescent="0.2">
      <c r="A39" s="18">
        <v>38</v>
      </c>
      <c r="B39" t="s">
        <v>467</v>
      </c>
      <c r="C39" s="29" t="s">
        <v>226</v>
      </c>
      <c r="J39" s="28">
        <v>0.63541666666666696</v>
      </c>
      <c r="L39" t="s">
        <v>508</v>
      </c>
    </row>
    <row r="40" spans="1:12" x14ac:dyDescent="0.2">
      <c r="A40" s="18">
        <v>39</v>
      </c>
      <c r="B40" t="s">
        <v>467</v>
      </c>
      <c r="C40" s="29" t="s">
        <v>380</v>
      </c>
      <c r="J40" s="28">
        <v>0.64583333333333404</v>
      </c>
      <c r="L40" t="s">
        <v>509</v>
      </c>
    </row>
    <row r="41" spans="1:12" x14ac:dyDescent="0.2">
      <c r="A41" s="18">
        <v>40</v>
      </c>
      <c r="B41" t="s">
        <v>467</v>
      </c>
      <c r="C41" s="29" t="s">
        <v>279</v>
      </c>
      <c r="J41" s="28">
        <v>0.656250000000001</v>
      </c>
      <c r="L41" t="s">
        <v>510</v>
      </c>
    </row>
    <row r="42" spans="1:12" x14ac:dyDescent="0.2">
      <c r="A42" s="18">
        <v>41</v>
      </c>
      <c r="B42" t="s">
        <v>405</v>
      </c>
      <c r="C42" s="29" t="s">
        <v>440</v>
      </c>
      <c r="J42" s="28">
        <v>0.66666666666666696</v>
      </c>
      <c r="L42" t="s">
        <v>511</v>
      </c>
    </row>
    <row r="43" spans="1:12" x14ac:dyDescent="0.2">
      <c r="A43" s="18">
        <v>42</v>
      </c>
      <c r="B43" t="s">
        <v>405</v>
      </c>
      <c r="C43" s="29" t="s">
        <v>280</v>
      </c>
      <c r="J43" s="28">
        <v>0.67708333333333404</v>
      </c>
      <c r="L43" t="s">
        <v>512</v>
      </c>
    </row>
    <row r="44" spans="1:12" x14ac:dyDescent="0.2">
      <c r="A44" s="18">
        <v>43</v>
      </c>
      <c r="B44" t="s">
        <v>467</v>
      </c>
      <c r="C44" s="29" t="s">
        <v>227</v>
      </c>
      <c r="J44" s="28">
        <v>0.687500000000001</v>
      </c>
      <c r="L44" t="s">
        <v>513</v>
      </c>
    </row>
    <row r="45" spans="1:12" x14ac:dyDescent="0.2">
      <c r="A45" s="18">
        <v>44</v>
      </c>
      <c r="B45" t="s">
        <v>405</v>
      </c>
      <c r="C45" s="29" t="s">
        <v>381</v>
      </c>
      <c r="J45" s="28">
        <v>0.69791666666666696</v>
      </c>
      <c r="L45" t="s">
        <v>514</v>
      </c>
    </row>
    <row r="46" spans="1:12" x14ac:dyDescent="0.2">
      <c r="A46" s="18">
        <v>45</v>
      </c>
      <c r="B46" t="s">
        <v>405</v>
      </c>
      <c r="C46" s="29" t="s">
        <v>382</v>
      </c>
      <c r="J46" s="28">
        <v>0.70833333333333404</v>
      </c>
      <c r="L46" t="s">
        <v>515</v>
      </c>
    </row>
    <row r="47" spans="1:12" x14ac:dyDescent="0.2">
      <c r="A47" s="18">
        <v>46</v>
      </c>
      <c r="B47" t="s">
        <v>405</v>
      </c>
      <c r="C47" s="29" t="s">
        <v>228</v>
      </c>
      <c r="J47" s="28">
        <v>0.718750000000001</v>
      </c>
      <c r="L47" t="s">
        <v>516</v>
      </c>
    </row>
    <row r="48" spans="1:12" x14ac:dyDescent="0.2">
      <c r="A48" s="18">
        <v>47</v>
      </c>
      <c r="B48" t="s">
        <v>405</v>
      </c>
      <c r="C48" s="29" t="s">
        <v>441</v>
      </c>
      <c r="J48" s="28">
        <v>0.72916666666666796</v>
      </c>
      <c r="L48" t="s">
        <v>517</v>
      </c>
    </row>
    <row r="49" spans="1:12" x14ac:dyDescent="0.2">
      <c r="A49" s="18">
        <v>48</v>
      </c>
      <c r="B49" t="s">
        <v>471</v>
      </c>
      <c r="C49" s="29" t="s">
        <v>442</v>
      </c>
      <c r="J49" s="28">
        <v>0.73958333333333404</v>
      </c>
      <c r="L49" t="s">
        <v>518</v>
      </c>
    </row>
    <row r="50" spans="1:12" x14ac:dyDescent="0.2">
      <c r="A50" s="18">
        <v>49</v>
      </c>
      <c r="B50" t="s">
        <v>472</v>
      </c>
      <c r="C50" s="236" t="s">
        <v>559</v>
      </c>
      <c r="J50" s="28">
        <v>0.750000000000001</v>
      </c>
      <c r="L50" t="s">
        <v>519</v>
      </c>
    </row>
    <row r="51" spans="1:12" x14ac:dyDescent="0.2">
      <c r="A51" s="18">
        <v>50</v>
      </c>
      <c r="B51" t="s">
        <v>405</v>
      </c>
      <c r="C51" s="29" t="s">
        <v>443</v>
      </c>
      <c r="J51" s="28">
        <v>0.76041666666666796</v>
      </c>
      <c r="L51" t="s">
        <v>520</v>
      </c>
    </row>
    <row r="52" spans="1:12" x14ac:dyDescent="0.2">
      <c r="A52" s="18">
        <v>51</v>
      </c>
      <c r="B52" t="s">
        <v>467</v>
      </c>
      <c r="C52" s="29" t="s">
        <v>444</v>
      </c>
      <c r="J52" s="28">
        <v>0.77083333333333404</v>
      </c>
      <c r="L52" t="s">
        <v>521</v>
      </c>
    </row>
    <row r="53" spans="1:12" x14ac:dyDescent="0.2">
      <c r="A53" s="18">
        <v>52</v>
      </c>
      <c r="B53" t="s">
        <v>405</v>
      </c>
      <c r="C53" s="29" t="s">
        <v>445</v>
      </c>
      <c r="J53" s="28">
        <v>0.781250000000001</v>
      </c>
      <c r="L53" t="s">
        <v>258</v>
      </c>
    </row>
    <row r="54" spans="1:12" x14ac:dyDescent="0.2">
      <c r="A54" s="18">
        <v>53</v>
      </c>
      <c r="B54" t="s">
        <v>405</v>
      </c>
      <c r="C54" s="29" t="s">
        <v>446</v>
      </c>
      <c r="J54" s="28">
        <v>0.79166666666666796</v>
      </c>
    </row>
    <row r="55" spans="1:12" x14ac:dyDescent="0.2">
      <c r="A55" s="18">
        <v>54</v>
      </c>
      <c r="B55" t="s">
        <v>467</v>
      </c>
      <c r="C55" s="29" t="s">
        <v>229</v>
      </c>
      <c r="J55" s="28">
        <v>0.80208333333333404</v>
      </c>
    </row>
    <row r="56" spans="1:12" x14ac:dyDescent="0.2">
      <c r="A56" s="18">
        <v>55</v>
      </c>
      <c r="B56" t="s">
        <v>467</v>
      </c>
      <c r="C56" s="29" t="s">
        <v>230</v>
      </c>
      <c r="J56" s="28">
        <v>0.812500000000001</v>
      </c>
    </row>
    <row r="57" spans="1:12" x14ac:dyDescent="0.2">
      <c r="A57" s="18">
        <v>56</v>
      </c>
      <c r="B57" t="s">
        <v>467</v>
      </c>
      <c r="C57" s="29" t="s">
        <v>383</v>
      </c>
      <c r="J57" s="28">
        <v>0.82291666666666796</v>
      </c>
    </row>
    <row r="58" spans="1:12" x14ac:dyDescent="0.2">
      <c r="A58" s="18">
        <v>57</v>
      </c>
      <c r="B58" t="s">
        <v>467</v>
      </c>
      <c r="C58" s="29" t="s">
        <v>447</v>
      </c>
      <c r="J58" s="28">
        <v>0.83333333333333404</v>
      </c>
    </row>
    <row r="59" spans="1:12" x14ac:dyDescent="0.2">
      <c r="A59" s="18">
        <v>58</v>
      </c>
      <c r="B59" t="s">
        <v>467</v>
      </c>
      <c r="C59" s="29" t="s">
        <v>231</v>
      </c>
      <c r="J59" s="28">
        <v>0.843750000000001</v>
      </c>
    </row>
    <row r="60" spans="1:12" x14ac:dyDescent="0.2">
      <c r="A60" s="18">
        <v>59</v>
      </c>
      <c r="B60" t="s">
        <v>467</v>
      </c>
      <c r="C60" s="29" t="s">
        <v>232</v>
      </c>
      <c r="J60" s="28">
        <v>0.85416666666666796</v>
      </c>
    </row>
    <row r="61" spans="1:12" x14ac:dyDescent="0.2">
      <c r="A61" s="18">
        <v>60</v>
      </c>
      <c r="B61" t="s">
        <v>467</v>
      </c>
      <c r="C61" s="29" t="s">
        <v>448</v>
      </c>
      <c r="J61" s="28">
        <v>0.86458333333333404</v>
      </c>
    </row>
    <row r="62" spans="1:12" x14ac:dyDescent="0.2">
      <c r="A62" s="18">
        <v>61</v>
      </c>
      <c r="B62" t="s">
        <v>467</v>
      </c>
      <c r="C62" s="29" t="s">
        <v>233</v>
      </c>
      <c r="J62" s="28">
        <v>0.875000000000001</v>
      </c>
    </row>
    <row r="63" spans="1:12" x14ac:dyDescent="0.2">
      <c r="A63" s="18">
        <v>62</v>
      </c>
      <c r="B63" t="s">
        <v>467</v>
      </c>
      <c r="C63" s="29" t="s">
        <v>234</v>
      </c>
      <c r="J63" s="28">
        <v>0.88541666666666796</v>
      </c>
    </row>
    <row r="64" spans="1:12" x14ac:dyDescent="0.2">
      <c r="A64" s="18">
        <v>63</v>
      </c>
      <c r="B64" t="s">
        <v>467</v>
      </c>
      <c r="C64" s="29" t="s">
        <v>281</v>
      </c>
      <c r="J64" s="28">
        <v>0.89583333333333404</v>
      </c>
    </row>
    <row r="65" spans="1:10" x14ac:dyDescent="0.2">
      <c r="A65" s="18">
        <v>64</v>
      </c>
      <c r="B65" t="s">
        <v>467</v>
      </c>
      <c r="C65" s="29" t="s">
        <v>282</v>
      </c>
      <c r="J65" s="28">
        <v>0.906250000000001</v>
      </c>
    </row>
    <row r="66" spans="1:10" x14ac:dyDescent="0.2">
      <c r="A66" s="18">
        <v>65</v>
      </c>
      <c r="B66" t="s">
        <v>467</v>
      </c>
      <c r="C66" s="29" t="s">
        <v>235</v>
      </c>
      <c r="J66" s="28">
        <v>0.91666666666666796</v>
      </c>
    </row>
    <row r="67" spans="1:10" x14ac:dyDescent="0.2">
      <c r="A67" s="18">
        <v>66</v>
      </c>
      <c r="B67" t="s">
        <v>467</v>
      </c>
      <c r="C67" s="236" t="s">
        <v>560</v>
      </c>
      <c r="J67" s="28">
        <v>0.92708333333333504</v>
      </c>
    </row>
    <row r="68" spans="1:10" x14ac:dyDescent="0.2">
      <c r="A68" s="18">
        <v>67</v>
      </c>
      <c r="B68" t="s">
        <v>467</v>
      </c>
      <c r="C68" s="29" t="s">
        <v>283</v>
      </c>
      <c r="J68" s="28">
        <v>0.937500000000001</v>
      </c>
    </row>
    <row r="69" spans="1:10" x14ac:dyDescent="0.2">
      <c r="A69" s="18">
        <v>68</v>
      </c>
      <c r="B69" t="s">
        <v>467</v>
      </c>
      <c r="C69" s="29" t="s">
        <v>284</v>
      </c>
      <c r="J69" s="28">
        <v>0.94791666666666796</v>
      </c>
    </row>
    <row r="70" spans="1:10" x14ac:dyDescent="0.2">
      <c r="A70" s="18">
        <v>69</v>
      </c>
      <c r="B70" t="s">
        <v>467</v>
      </c>
      <c r="C70" s="29" t="s">
        <v>384</v>
      </c>
      <c r="J70" s="28">
        <v>0.95833333333333504</v>
      </c>
    </row>
    <row r="71" spans="1:10" x14ac:dyDescent="0.2">
      <c r="A71" s="18">
        <v>70</v>
      </c>
      <c r="B71" t="s">
        <v>467</v>
      </c>
      <c r="C71" s="29" t="s">
        <v>449</v>
      </c>
      <c r="J71" s="28">
        <v>0.968750000000001</v>
      </c>
    </row>
    <row r="72" spans="1:10" x14ac:dyDescent="0.2">
      <c r="A72" s="18">
        <v>71</v>
      </c>
      <c r="B72" t="s">
        <v>405</v>
      </c>
      <c r="C72" s="236" t="s">
        <v>561</v>
      </c>
      <c r="J72" s="28">
        <v>0.97916666666666796</v>
      </c>
    </row>
    <row r="73" spans="1:10" x14ac:dyDescent="0.2">
      <c r="A73" s="18">
        <v>72</v>
      </c>
      <c r="B73" t="s">
        <v>467</v>
      </c>
      <c r="C73" s="29" t="s">
        <v>236</v>
      </c>
      <c r="J73" s="28">
        <v>0.98958333333333504</v>
      </c>
    </row>
    <row r="74" spans="1:10" x14ac:dyDescent="0.2">
      <c r="A74" s="18">
        <v>73</v>
      </c>
      <c r="B74" s="235" t="s">
        <v>405</v>
      </c>
      <c r="C74" s="236" t="s">
        <v>562</v>
      </c>
      <c r="J74" s="28">
        <v>1</v>
      </c>
    </row>
    <row r="75" spans="1:10" x14ac:dyDescent="0.2">
      <c r="A75" s="18">
        <v>74</v>
      </c>
      <c r="B75" s="235" t="s">
        <v>405</v>
      </c>
      <c r="C75" s="236" t="s">
        <v>563</v>
      </c>
    </row>
    <row r="76" spans="1:10" x14ac:dyDescent="0.2">
      <c r="A76" s="18">
        <v>75</v>
      </c>
      <c r="B76" s="235" t="s">
        <v>405</v>
      </c>
      <c r="C76" s="236" t="s">
        <v>564</v>
      </c>
    </row>
    <row r="77" spans="1:10" x14ac:dyDescent="0.2">
      <c r="A77" s="18">
        <v>76</v>
      </c>
      <c r="B77" s="235" t="s">
        <v>405</v>
      </c>
      <c r="C77" s="236" t="s">
        <v>565</v>
      </c>
    </row>
    <row r="78" spans="1:10" x14ac:dyDescent="0.2">
      <c r="A78" s="18">
        <v>77</v>
      </c>
      <c r="B78" t="s">
        <v>405</v>
      </c>
      <c r="C78" s="29" t="s">
        <v>237</v>
      </c>
    </row>
    <row r="79" spans="1:10" x14ac:dyDescent="0.2">
      <c r="A79" s="18">
        <v>78</v>
      </c>
      <c r="B79" t="s">
        <v>405</v>
      </c>
      <c r="C79" s="236" t="s">
        <v>566</v>
      </c>
    </row>
    <row r="80" spans="1:10" x14ac:dyDescent="0.2">
      <c r="A80" s="18">
        <v>79</v>
      </c>
      <c r="B80" t="s">
        <v>405</v>
      </c>
      <c r="C80" s="29" t="s">
        <v>385</v>
      </c>
    </row>
    <row r="81" spans="1:3" x14ac:dyDescent="0.2">
      <c r="A81" s="18">
        <v>80</v>
      </c>
      <c r="B81" t="s">
        <v>405</v>
      </c>
      <c r="C81" s="29" t="s">
        <v>285</v>
      </c>
    </row>
    <row r="82" spans="1:3" x14ac:dyDescent="0.2">
      <c r="A82" s="18">
        <v>81</v>
      </c>
      <c r="B82" t="s">
        <v>405</v>
      </c>
      <c r="C82" s="236" t="s">
        <v>567</v>
      </c>
    </row>
    <row r="83" spans="1:3" x14ac:dyDescent="0.2">
      <c r="A83" s="18">
        <v>82</v>
      </c>
      <c r="B83" t="s">
        <v>405</v>
      </c>
      <c r="C83" s="29" t="s">
        <v>386</v>
      </c>
    </row>
    <row r="84" spans="1:3" x14ac:dyDescent="0.2">
      <c r="A84" s="18">
        <v>83</v>
      </c>
      <c r="B84" t="s">
        <v>405</v>
      </c>
      <c r="C84" s="29" t="s">
        <v>286</v>
      </c>
    </row>
    <row r="85" spans="1:3" x14ac:dyDescent="0.2">
      <c r="A85" s="18">
        <v>84</v>
      </c>
      <c r="B85" t="s">
        <v>405</v>
      </c>
      <c r="C85" s="29" t="s">
        <v>238</v>
      </c>
    </row>
    <row r="86" spans="1:3" x14ac:dyDescent="0.2">
      <c r="A86" s="18">
        <v>85</v>
      </c>
      <c r="B86" t="s">
        <v>405</v>
      </c>
      <c r="C86" s="236" t="s">
        <v>568</v>
      </c>
    </row>
    <row r="87" spans="1:3" x14ac:dyDescent="0.2">
      <c r="A87" s="18">
        <v>86</v>
      </c>
      <c r="B87" t="s">
        <v>467</v>
      </c>
      <c r="C87" s="29" t="s">
        <v>287</v>
      </c>
    </row>
    <row r="88" spans="1:3" x14ac:dyDescent="0.2">
      <c r="A88" s="18">
        <v>87</v>
      </c>
      <c r="B88" t="s">
        <v>467</v>
      </c>
      <c r="C88" s="29" t="s">
        <v>288</v>
      </c>
    </row>
    <row r="89" spans="1:3" x14ac:dyDescent="0.2">
      <c r="A89" s="18">
        <v>88</v>
      </c>
      <c r="B89" t="s">
        <v>467</v>
      </c>
      <c r="C89" s="29" t="s">
        <v>239</v>
      </c>
    </row>
    <row r="90" spans="1:3" x14ac:dyDescent="0.2">
      <c r="A90" s="18">
        <v>89</v>
      </c>
      <c r="B90" t="s">
        <v>467</v>
      </c>
      <c r="C90" s="29" t="s">
        <v>289</v>
      </c>
    </row>
    <row r="91" spans="1:3" x14ac:dyDescent="0.2">
      <c r="A91" s="18">
        <v>90</v>
      </c>
      <c r="B91" t="s">
        <v>404</v>
      </c>
      <c r="C91" s="29" t="s">
        <v>387</v>
      </c>
    </row>
    <row r="92" spans="1:3" x14ac:dyDescent="0.2">
      <c r="A92" s="18">
        <v>91</v>
      </c>
      <c r="B92" t="s">
        <v>467</v>
      </c>
      <c r="C92" s="236" t="s">
        <v>569</v>
      </c>
    </row>
    <row r="93" spans="1:3" x14ac:dyDescent="0.2">
      <c r="A93" s="18">
        <v>92</v>
      </c>
      <c r="B93" t="s">
        <v>405</v>
      </c>
      <c r="C93" s="236" t="s">
        <v>570</v>
      </c>
    </row>
    <row r="94" spans="1:3" x14ac:dyDescent="0.2">
      <c r="A94" s="18">
        <v>93</v>
      </c>
      <c r="B94" t="s">
        <v>467</v>
      </c>
      <c r="C94" s="29" t="s">
        <v>240</v>
      </c>
    </row>
    <row r="95" spans="1:3" x14ac:dyDescent="0.2">
      <c r="A95" s="18">
        <v>94</v>
      </c>
      <c r="B95" t="s">
        <v>467</v>
      </c>
      <c r="C95" s="29" t="s">
        <v>388</v>
      </c>
    </row>
    <row r="96" spans="1:3" x14ac:dyDescent="0.2">
      <c r="A96" s="18">
        <v>95</v>
      </c>
      <c r="B96" t="s">
        <v>467</v>
      </c>
      <c r="C96" s="59" t="s">
        <v>389</v>
      </c>
    </row>
    <row r="97" spans="1:3" x14ac:dyDescent="0.2">
      <c r="A97" s="18">
        <v>96</v>
      </c>
      <c r="B97" t="s">
        <v>467</v>
      </c>
      <c r="C97" s="29" t="s">
        <v>390</v>
      </c>
    </row>
    <row r="98" spans="1:3" x14ac:dyDescent="0.2">
      <c r="A98" s="18">
        <v>97</v>
      </c>
      <c r="B98" t="s">
        <v>467</v>
      </c>
      <c r="C98" s="29" t="s">
        <v>290</v>
      </c>
    </row>
    <row r="99" spans="1:3" x14ac:dyDescent="0.2">
      <c r="A99" s="18">
        <v>98</v>
      </c>
      <c r="B99" t="s">
        <v>404</v>
      </c>
      <c r="C99" s="29" t="s">
        <v>450</v>
      </c>
    </row>
    <row r="100" spans="1:3" x14ac:dyDescent="0.2">
      <c r="A100" s="18">
        <v>99</v>
      </c>
      <c r="B100" t="s">
        <v>404</v>
      </c>
      <c r="C100" s="29" t="s">
        <v>451</v>
      </c>
    </row>
    <row r="101" spans="1:3" x14ac:dyDescent="0.2">
      <c r="A101" s="18">
        <v>100</v>
      </c>
      <c r="B101" t="s">
        <v>405</v>
      </c>
      <c r="C101" s="236" t="s">
        <v>571</v>
      </c>
    </row>
    <row r="102" spans="1:3" x14ac:dyDescent="0.2">
      <c r="A102" s="18">
        <v>101</v>
      </c>
      <c r="B102" t="s">
        <v>405</v>
      </c>
      <c r="C102" s="29" t="s">
        <v>365</v>
      </c>
    </row>
    <row r="103" spans="1:3" x14ac:dyDescent="0.2">
      <c r="A103" s="18">
        <v>102</v>
      </c>
      <c r="B103" t="s">
        <v>405</v>
      </c>
      <c r="C103" s="236" t="s">
        <v>572</v>
      </c>
    </row>
    <row r="104" spans="1:3" x14ac:dyDescent="0.2">
      <c r="A104" s="18">
        <v>103</v>
      </c>
      <c r="B104" t="s">
        <v>405</v>
      </c>
      <c r="C104" s="29" t="s">
        <v>452</v>
      </c>
    </row>
    <row r="105" spans="1:3" x14ac:dyDescent="0.2">
      <c r="A105" s="18">
        <v>104</v>
      </c>
      <c r="B105" t="s">
        <v>405</v>
      </c>
      <c r="C105" s="236" t="s">
        <v>573</v>
      </c>
    </row>
    <row r="106" spans="1:3" x14ac:dyDescent="0.2">
      <c r="A106" s="18">
        <v>105</v>
      </c>
      <c r="B106" t="s">
        <v>404</v>
      </c>
      <c r="C106" s="29" t="s">
        <v>366</v>
      </c>
    </row>
    <row r="107" spans="1:3" x14ac:dyDescent="0.2">
      <c r="A107" s="18">
        <v>106</v>
      </c>
      <c r="B107" t="s">
        <v>405</v>
      </c>
      <c r="C107" s="29" t="s">
        <v>453</v>
      </c>
    </row>
    <row r="108" spans="1:3" x14ac:dyDescent="0.2">
      <c r="A108" s="18">
        <v>107</v>
      </c>
      <c r="B108" t="s">
        <v>404</v>
      </c>
      <c r="C108" s="29" t="s">
        <v>454</v>
      </c>
    </row>
    <row r="109" spans="1:3" x14ac:dyDescent="0.2">
      <c r="A109" s="18">
        <v>108</v>
      </c>
      <c r="B109" t="s">
        <v>405</v>
      </c>
      <c r="C109" s="29" t="s">
        <v>455</v>
      </c>
    </row>
    <row r="110" spans="1:3" x14ac:dyDescent="0.2">
      <c r="A110" s="18">
        <v>109</v>
      </c>
      <c r="B110" t="s">
        <v>404</v>
      </c>
      <c r="C110" s="29" t="s">
        <v>456</v>
      </c>
    </row>
    <row r="111" spans="1:3" x14ac:dyDescent="0.2">
      <c r="A111" s="18">
        <v>110</v>
      </c>
      <c r="B111" t="s">
        <v>404</v>
      </c>
      <c r="C111" s="29" t="s">
        <v>457</v>
      </c>
    </row>
    <row r="112" spans="1:3" x14ac:dyDescent="0.2">
      <c r="A112" s="18">
        <v>111</v>
      </c>
      <c r="B112" t="s">
        <v>405</v>
      </c>
      <c r="C112" s="29" t="s">
        <v>458</v>
      </c>
    </row>
    <row r="113" spans="1:3" x14ac:dyDescent="0.2">
      <c r="A113" s="18">
        <v>112</v>
      </c>
      <c r="B113" t="s">
        <v>405</v>
      </c>
      <c r="C113" s="29" t="s">
        <v>459</v>
      </c>
    </row>
    <row r="114" spans="1:3" x14ac:dyDescent="0.2">
      <c r="A114" s="18">
        <v>113</v>
      </c>
      <c r="B114" t="s">
        <v>467</v>
      </c>
      <c r="C114" s="29" t="s">
        <v>367</v>
      </c>
    </row>
    <row r="115" spans="1:3" x14ac:dyDescent="0.2">
      <c r="A115" s="18">
        <v>114</v>
      </c>
      <c r="B115" t="s">
        <v>405</v>
      </c>
      <c r="C115" s="29" t="s">
        <v>460</v>
      </c>
    </row>
    <row r="116" spans="1:3" x14ac:dyDescent="0.2">
      <c r="A116" s="18">
        <v>115</v>
      </c>
      <c r="B116" t="s">
        <v>405</v>
      </c>
      <c r="C116" s="29" t="s">
        <v>241</v>
      </c>
    </row>
    <row r="117" spans="1:3" x14ac:dyDescent="0.2">
      <c r="A117" s="18">
        <v>116</v>
      </c>
      <c r="B117" t="s">
        <v>405</v>
      </c>
      <c r="C117" s="236" t="s">
        <v>574</v>
      </c>
    </row>
    <row r="118" spans="1:3" x14ac:dyDescent="0.2">
      <c r="A118" s="18">
        <v>117</v>
      </c>
      <c r="B118" t="s">
        <v>467</v>
      </c>
      <c r="C118" s="29" t="s">
        <v>242</v>
      </c>
    </row>
    <row r="119" spans="1:3" x14ac:dyDescent="0.2">
      <c r="A119" s="18">
        <v>118</v>
      </c>
      <c r="B119" t="s">
        <v>405</v>
      </c>
      <c r="C119" s="29" t="s">
        <v>243</v>
      </c>
    </row>
    <row r="120" spans="1:3" x14ac:dyDescent="0.2">
      <c r="A120" s="18">
        <v>119</v>
      </c>
      <c r="B120" t="s">
        <v>467</v>
      </c>
      <c r="C120" s="29" t="s">
        <v>244</v>
      </c>
    </row>
    <row r="121" spans="1:3" x14ac:dyDescent="0.2">
      <c r="A121" s="18">
        <v>120</v>
      </c>
      <c r="B121" t="s">
        <v>405</v>
      </c>
      <c r="C121" s="29" t="s">
        <v>391</v>
      </c>
    </row>
    <row r="122" spans="1:3" x14ac:dyDescent="0.2">
      <c r="A122" s="18">
        <v>121</v>
      </c>
      <c r="B122" t="s">
        <v>405</v>
      </c>
      <c r="C122" s="29" t="s">
        <v>245</v>
      </c>
    </row>
    <row r="123" spans="1:3" x14ac:dyDescent="0.2">
      <c r="A123" s="18">
        <v>122</v>
      </c>
      <c r="B123" t="s">
        <v>405</v>
      </c>
      <c r="C123" s="29" t="s">
        <v>246</v>
      </c>
    </row>
    <row r="124" spans="1:3" x14ac:dyDescent="0.2">
      <c r="A124" s="18">
        <v>123</v>
      </c>
      <c r="B124" t="s">
        <v>405</v>
      </c>
      <c r="C124" s="29" t="s">
        <v>291</v>
      </c>
    </row>
    <row r="125" spans="1:3" x14ac:dyDescent="0.2">
      <c r="A125" s="18">
        <v>124</v>
      </c>
      <c r="B125" t="s">
        <v>467</v>
      </c>
      <c r="C125" s="29" t="s">
        <v>247</v>
      </c>
    </row>
    <row r="126" spans="1:3" x14ac:dyDescent="0.2">
      <c r="A126" s="18">
        <v>125</v>
      </c>
      <c r="B126" t="s">
        <v>405</v>
      </c>
      <c r="C126" s="29" t="s">
        <v>461</v>
      </c>
    </row>
    <row r="127" spans="1:3" x14ac:dyDescent="0.2">
      <c r="A127" s="18">
        <v>126</v>
      </c>
      <c r="B127" t="s">
        <v>467</v>
      </c>
      <c r="C127" s="29" t="s">
        <v>248</v>
      </c>
    </row>
    <row r="128" spans="1:3" x14ac:dyDescent="0.2">
      <c r="A128" s="18">
        <v>127</v>
      </c>
      <c r="B128" t="s">
        <v>405</v>
      </c>
      <c r="C128" s="236" t="s">
        <v>575</v>
      </c>
    </row>
    <row r="129" spans="1:3" x14ac:dyDescent="0.2">
      <c r="A129" s="18">
        <v>128</v>
      </c>
      <c r="B129" t="s">
        <v>405</v>
      </c>
      <c r="C129" s="29" t="s">
        <v>368</v>
      </c>
    </row>
    <row r="130" spans="1:3" x14ac:dyDescent="0.2">
      <c r="A130" s="18">
        <v>129</v>
      </c>
      <c r="B130" t="s">
        <v>467</v>
      </c>
      <c r="C130" s="29" t="s">
        <v>249</v>
      </c>
    </row>
    <row r="131" spans="1:3" x14ac:dyDescent="0.2">
      <c r="A131" s="18">
        <v>130</v>
      </c>
      <c r="B131" t="s">
        <v>467</v>
      </c>
      <c r="C131" s="29" t="s">
        <v>250</v>
      </c>
    </row>
    <row r="132" spans="1:3" x14ac:dyDescent="0.2">
      <c r="A132" s="18">
        <v>131</v>
      </c>
      <c r="B132" t="s">
        <v>467</v>
      </c>
      <c r="C132" s="29" t="s">
        <v>251</v>
      </c>
    </row>
    <row r="133" spans="1:3" x14ac:dyDescent="0.2">
      <c r="A133" s="18">
        <v>132</v>
      </c>
      <c r="B133" t="s">
        <v>467</v>
      </c>
      <c r="C133" s="29" t="s">
        <v>292</v>
      </c>
    </row>
    <row r="134" spans="1:3" x14ac:dyDescent="0.2">
      <c r="A134" s="18">
        <v>133</v>
      </c>
      <c r="B134" t="s">
        <v>405</v>
      </c>
      <c r="C134" s="29" t="s">
        <v>462</v>
      </c>
    </row>
    <row r="135" spans="1:3" x14ac:dyDescent="0.2">
      <c r="A135" s="18">
        <v>134</v>
      </c>
      <c r="B135" t="s">
        <v>467</v>
      </c>
      <c r="C135" s="29" t="s">
        <v>463</v>
      </c>
    </row>
    <row r="136" spans="1:3" x14ac:dyDescent="0.2">
      <c r="A136" s="18">
        <v>135</v>
      </c>
      <c r="B136" t="s">
        <v>405</v>
      </c>
      <c r="C136" s="29" t="s">
        <v>252</v>
      </c>
    </row>
    <row r="137" spans="1:3" x14ac:dyDescent="0.2">
      <c r="A137" s="18">
        <v>136</v>
      </c>
      <c r="B137" t="s">
        <v>405</v>
      </c>
      <c r="C137" s="29" t="s">
        <v>293</v>
      </c>
    </row>
    <row r="138" spans="1:3" x14ac:dyDescent="0.2">
      <c r="A138" s="18">
        <v>137</v>
      </c>
      <c r="B138" t="s">
        <v>467</v>
      </c>
      <c r="C138" s="29" t="s">
        <v>253</v>
      </c>
    </row>
    <row r="139" spans="1:3" x14ac:dyDescent="0.2">
      <c r="A139" s="18">
        <v>138</v>
      </c>
      <c r="B139" t="s">
        <v>405</v>
      </c>
      <c r="C139" s="29" t="s">
        <v>254</v>
      </c>
    </row>
    <row r="140" spans="1:3" x14ac:dyDescent="0.2">
      <c r="A140" s="18">
        <v>139</v>
      </c>
      <c r="B140" t="s">
        <v>405</v>
      </c>
      <c r="C140" s="29" t="s">
        <v>255</v>
      </c>
    </row>
    <row r="141" spans="1:3" x14ac:dyDescent="0.2">
      <c r="A141" s="18">
        <v>140</v>
      </c>
      <c r="B141" t="s">
        <v>405</v>
      </c>
      <c r="C141" s="29" t="s">
        <v>294</v>
      </c>
    </row>
    <row r="142" spans="1:3" x14ac:dyDescent="0.2">
      <c r="A142" s="18">
        <v>141</v>
      </c>
      <c r="B142" t="s">
        <v>405</v>
      </c>
      <c r="C142" s="29" t="s">
        <v>369</v>
      </c>
    </row>
    <row r="143" spans="1:3" x14ac:dyDescent="0.2">
      <c r="A143" s="18">
        <v>142</v>
      </c>
      <c r="B143" t="s">
        <v>405</v>
      </c>
      <c r="C143" s="29" t="s">
        <v>464</v>
      </c>
    </row>
    <row r="144" spans="1:3" x14ac:dyDescent="0.2">
      <c r="A144" s="18">
        <v>143</v>
      </c>
      <c r="B144" t="s">
        <v>405</v>
      </c>
      <c r="C144" s="29" t="s">
        <v>392</v>
      </c>
    </row>
    <row r="145" spans="1:3" x14ac:dyDescent="0.2">
      <c r="A145" s="18">
        <v>144</v>
      </c>
      <c r="B145" t="s">
        <v>467</v>
      </c>
      <c r="C145" s="236" t="s">
        <v>576</v>
      </c>
    </row>
    <row r="146" spans="1:3" x14ac:dyDescent="0.2">
      <c r="A146" s="18">
        <v>145</v>
      </c>
      <c r="B146" t="s">
        <v>467</v>
      </c>
      <c r="C146" s="236" t="s">
        <v>577</v>
      </c>
    </row>
    <row r="147" spans="1:3" x14ac:dyDescent="0.2">
      <c r="A147" s="18">
        <v>146</v>
      </c>
      <c r="B147" t="s">
        <v>405</v>
      </c>
      <c r="C147" s="29" t="s">
        <v>370</v>
      </c>
    </row>
    <row r="148" spans="1:3" x14ac:dyDescent="0.2">
      <c r="A148" s="18">
        <v>147</v>
      </c>
      <c r="B148" t="s">
        <v>405</v>
      </c>
      <c r="C148" s="29" t="s">
        <v>465</v>
      </c>
    </row>
    <row r="149" spans="1:3" x14ac:dyDescent="0.2">
      <c r="A149" s="18">
        <v>148</v>
      </c>
      <c r="B149" t="s">
        <v>405</v>
      </c>
      <c r="C149" s="29" t="s">
        <v>256</v>
      </c>
    </row>
    <row r="150" spans="1:3" x14ac:dyDescent="0.2">
      <c r="A150" s="18">
        <v>149</v>
      </c>
      <c r="B150" t="s">
        <v>467</v>
      </c>
      <c r="C150" s="236" t="s">
        <v>578</v>
      </c>
    </row>
    <row r="151" spans="1:3" x14ac:dyDescent="0.2">
      <c r="A151" s="18">
        <v>150</v>
      </c>
      <c r="B151" t="s">
        <v>473</v>
      </c>
      <c r="C151" s="29" t="s">
        <v>466</v>
      </c>
    </row>
    <row r="152" spans="1:3" x14ac:dyDescent="0.2">
      <c r="A152" s="18">
        <v>151</v>
      </c>
      <c r="B152" t="s">
        <v>405</v>
      </c>
      <c r="C152" s="236" t="s">
        <v>579</v>
      </c>
    </row>
    <row r="153" spans="1:3" x14ac:dyDescent="0.2">
      <c r="A153" s="18">
        <v>152</v>
      </c>
      <c r="B153" t="s">
        <v>405</v>
      </c>
      <c r="C153" s="29" t="s">
        <v>371</v>
      </c>
    </row>
    <row r="154" spans="1:3" x14ac:dyDescent="0.2">
      <c r="C154" s="29" t="s">
        <v>258</v>
      </c>
    </row>
  </sheetData>
  <sortState xmlns:xlrd2="http://schemas.microsoft.com/office/spreadsheetml/2017/richdata2"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defaultColWidth="11.42578125" defaultRowHeight="12.75" x14ac:dyDescent="0.2"/>
  <sheetData/>
  <phoneticPr fontId="42"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Prospectus!Print_Titles</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Dimosthenis Messinis</cp:lastModifiedBy>
  <cp:lastPrinted>2020-10-23T00:43:18Z</cp:lastPrinted>
  <dcterms:created xsi:type="dcterms:W3CDTF">2006-06-28T15:36:35Z</dcterms:created>
  <dcterms:modified xsi:type="dcterms:W3CDTF">2020-10-27T06:52:32Z</dcterms:modified>
</cp:coreProperties>
</file>