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727"/>
  <workbookPr showInkAnnotation="0" checkCompatibility="1" autoCompressPictures="0"/>
  <mc:AlternateContent xmlns:mc="http://schemas.openxmlformats.org/markup-compatibility/2006">
    <mc:Choice Requires="x15">
      <x15ac:absPath xmlns:x15ac="http://schemas.microsoft.com/office/spreadsheetml/2010/11/ac" url="E:\ITTF\WT\2019_PROSPECTUS\WT_GER\"/>
    </mc:Choice>
  </mc:AlternateContent>
  <xr:revisionPtr revIDLastSave="0" documentId="8_{91699ED2-3BA6-4B20-94D8-58F47DF810E9}" xr6:coauthVersionLast="43" xr6:coauthVersionMax="43" xr10:uidLastSave="{00000000-0000-0000-0000-000000000000}"/>
  <workbookProtection workbookPassword="8FA0" lockStructure="1"/>
  <bookViews>
    <workbookView xWindow="-120" yWindow="-120" windowWidth="29040" windowHeight="14295"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A2" i="7" l="1"/>
  <c r="O12" i="17" l="1"/>
  <c r="B45" i="11"/>
  <c r="B47" i="11"/>
  <c r="I77" i="7" s="1"/>
  <c r="F55" i="7"/>
  <c r="J7" i="17"/>
  <c r="J3" i="17"/>
  <c r="J2" i="17"/>
  <c r="J14" i="17"/>
  <c r="J13" i="17"/>
  <c r="J12" i="17"/>
  <c r="J219" i="7" s="1"/>
  <c r="J11" i="17"/>
  <c r="J10" i="17"/>
  <c r="J9" i="17"/>
  <c r="J8" i="17"/>
  <c r="J6" i="17"/>
  <c r="J5" i="17"/>
  <c r="J4" i="17"/>
  <c r="P7" i="17"/>
  <c r="O7" i="17"/>
  <c r="A63" i="11"/>
  <c r="G49" i="7" s="1"/>
  <c r="G48" i="7"/>
  <c r="A65" i="11"/>
  <c r="E50" i="7"/>
  <c r="I109" i="7"/>
  <c r="I108" i="7"/>
  <c r="I91" i="7"/>
  <c r="P4" i="17"/>
  <c r="O4" i="17"/>
  <c r="O2" i="17"/>
  <c r="A1" i="4"/>
  <c r="O13" i="14"/>
  <c r="K11" i="4"/>
  <c r="G11" i="4"/>
  <c r="O3" i="17"/>
  <c r="P3" i="17"/>
  <c r="O5" i="17"/>
  <c r="P5" i="17"/>
  <c r="O6" i="17"/>
  <c r="P6" i="17"/>
  <c r="O8" i="17"/>
  <c r="G53" i="7"/>
  <c r="P8" i="17"/>
  <c r="O9" i="17"/>
  <c r="P9" i="17"/>
  <c r="O10" i="17"/>
  <c r="P10" i="17"/>
  <c r="O11" i="17"/>
  <c r="P11" i="17"/>
  <c r="P12" i="17"/>
  <c r="I53" i="7"/>
  <c r="O13" i="17"/>
  <c r="P13" i="17"/>
  <c r="O14" i="17"/>
  <c r="P14" i="17"/>
  <c r="K5" i="17" a="1"/>
  <c r="K5" i="17" s="1"/>
  <c r="K6" i="17" a="1"/>
  <c r="K6" i="17" s="1"/>
  <c r="K7" i="17" a="1"/>
  <c r="K7" i="17" s="1"/>
  <c r="K8" i="17" a="1"/>
  <c r="K8" i="17" s="1"/>
  <c r="K4" i="17" a="1"/>
  <c r="K4" i="17" s="1"/>
  <c r="K10" i="17" a="1"/>
  <c r="K10" i="17" s="1"/>
  <c r="P2" i="17"/>
  <c r="D9" i="11"/>
  <c r="J53" i="7" s="1"/>
  <c r="B9" i="11"/>
  <c r="B5" i="14" s="1"/>
  <c r="B5" i="4" s="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42" i="14" s="1"/>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s="1"/>
  <c r="B19" i="11"/>
  <c r="E33" i="7" s="1"/>
  <c r="B17" i="11"/>
  <c r="E32" i="7" s="1"/>
  <c r="A53" i="11"/>
  <c r="G44" i="7" s="1"/>
  <c r="K2" i="17" a="1"/>
  <c r="K2" i="17" s="1"/>
  <c r="E55" i="7"/>
  <c r="A59" i="11"/>
  <c r="A57" i="11"/>
  <c r="G47" i="7" s="1"/>
  <c r="A55" i="11"/>
  <c r="B41" i="11"/>
  <c r="G69" i="7" s="1"/>
  <c r="K43" i="17"/>
  <c r="K42" i="17"/>
  <c r="K41" i="17"/>
  <c r="K40" i="17"/>
  <c r="K39" i="17"/>
  <c r="K38" i="17"/>
  <c r="K37" i="17"/>
  <c r="K36" i="17"/>
  <c r="K35" i="17"/>
  <c r="K34" i="17"/>
  <c r="K33" i="17" a="1"/>
  <c r="K33" i="17" s="1"/>
  <c r="K32" i="17" a="1"/>
  <c r="K32" i="17" s="1"/>
  <c r="K31" i="17" a="1"/>
  <c r="K31" i="17" s="1"/>
  <c r="K30" i="17" a="1"/>
  <c r="K30" i="17" s="1"/>
  <c r="K29" i="17" a="1"/>
  <c r="K29" i="17" s="1"/>
  <c r="K28" i="17" a="1"/>
  <c r="K28" i="17" s="1"/>
  <c r="K27" i="17" a="1"/>
  <c r="K27" i="17" s="1"/>
  <c r="K26" i="17" a="1"/>
  <c r="K26" i="17" s="1"/>
  <c r="K25" i="17" a="1"/>
  <c r="K25" i="17" s="1"/>
  <c r="K24" i="17" a="1"/>
  <c r="K24" i="17" s="1"/>
  <c r="K23" i="17" a="1"/>
  <c r="K23" i="17" s="1"/>
  <c r="K22" i="17" a="1"/>
  <c r="K22" i="17" s="1"/>
  <c r="K21" i="17" a="1"/>
  <c r="K21" i="17" s="1"/>
  <c r="K20" i="17" a="1"/>
  <c r="K20" i="17" s="1"/>
  <c r="K19" i="17" a="1"/>
  <c r="K19" i="17" s="1"/>
  <c r="K18" i="17" a="1"/>
  <c r="K18" i="17" s="1"/>
  <c r="K17" i="17" a="1"/>
  <c r="K17" i="17" s="1"/>
  <c r="K16" i="17" a="1"/>
  <c r="K16" i="17" s="1"/>
  <c r="K15" i="17" a="1"/>
  <c r="K15" i="17" s="1"/>
  <c r="K14" i="17" a="1"/>
  <c r="K14" i="17" s="1"/>
  <c r="K13" i="17" a="1"/>
  <c r="K13" i="17" s="1"/>
  <c r="K12" i="17" a="1"/>
  <c r="K12" i="17" s="1"/>
  <c r="K11" i="17" a="1"/>
  <c r="K11" i="17" s="1"/>
  <c r="K9" i="17" a="1"/>
  <c r="K9" i="17" s="1"/>
  <c r="K3" i="17" a="1"/>
  <c r="K3" i="17" s="1"/>
  <c r="C7" i="4"/>
  <c r="A4" i="4"/>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s="1"/>
  <c r="B27" i="11"/>
  <c r="C49" i="14" s="1"/>
  <c r="B25" i="11"/>
  <c r="B23" i="11"/>
  <c r="A50" i="4" s="1"/>
  <c r="A48" i="14"/>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s="1"/>
  <c r="A3" i="7"/>
  <c r="E31" i="7"/>
  <c r="A3" i="1"/>
  <c r="A4" i="1"/>
  <c r="A3"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39" i="11"/>
  <c r="G162" i="7" s="1"/>
  <c r="Q10" i="5"/>
  <c r="Q11" i="5"/>
  <c r="Q41" i="5" s="1"/>
  <c r="H19" i="1"/>
  <c r="U7" i="5"/>
  <c r="S11" i="5" s="1"/>
  <c r="P11" i="14"/>
  <c r="P10" i="5"/>
  <c r="W6" i="5"/>
  <c r="D22" i="1"/>
  <c r="F5" i="1"/>
  <c r="F4" i="5"/>
  <c r="D5" i="1"/>
  <c r="M5" i="14"/>
  <c r="H5" i="4" s="1"/>
  <c r="O5" i="14"/>
  <c r="K5" i="4" s="1"/>
  <c r="P42" i="14"/>
  <c r="I178" i="7"/>
  <c r="E48" i="7"/>
  <c r="E49" i="7"/>
  <c r="E51" i="7" s="1"/>
  <c r="F45" i="5"/>
  <c r="G50" i="7"/>
  <c r="G166" i="7"/>
  <c r="U3" i="5" l="1"/>
  <c r="O10" i="5"/>
  <c r="O11" i="14"/>
  <c r="P41" i="5"/>
  <c r="F50" i="4"/>
  <c r="E34" i="7"/>
  <c r="F53" i="7"/>
  <c r="H4" i="5"/>
  <c r="B49" i="11"/>
  <c r="I169" i="7"/>
  <c r="B11" i="11"/>
  <c r="G159" i="7" s="1"/>
  <c r="B31" i="11" s="1"/>
  <c r="H40" i="1" s="1"/>
  <c r="B42" i="1"/>
  <c r="G46" i="7"/>
  <c r="B13" i="11"/>
  <c r="G160" i="7" s="1"/>
  <c r="G146" i="7"/>
  <c r="O42" i="14"/>
  <c r="O43" i="14" s="1"/>
  <c r="O41" i="5"/>
  <c r="O42" i="5" s="1"/>
  <c r="C47" i="5"/>
  <c r="C50" i="4"/>
  <c r="G60" i="7" l="1"/>
  <c r="G57" i="7"/>
  <c r="I78" i="7"/>
  <c r="V3" i="5" s="1"/>
  <c r="U8" i="5"/>
  <c r="U9" i="5"/>
  <c r="U10" i="5"/>
  <c r="H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indexed="81"/>
            <rFont val="Tahoma"/>
            <family val="2"/>
          </rPr>
          <t>Enter the name and full address of the venue on 3 lines</t>
        </r>
        <r>
          <rPr>
            <sz val="8"/>
            <color indexed="81"/>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9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10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11000000}">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2000000}">
      <text>
        <r>
          <rPr>
            <b/>
            <sz val="8"/>
            <color indexed="81"/>
            <rFont val="Tahoma"/>
            <family val="2"/>
          </rPr>
          <t>The ROOM CANCELLATION DEADLINE is fixed to one week before the event starts!</t>
        </r>
      </text>
    </comment>
    <comment ref="E155"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4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200-000015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8000000}">
      <text>
        <r>
          <rPr>
            <b/>
            <sz val="8"/>
            <color indexed="81"/>
            <rFont val="Tahoma"/>
            <family val="2"/>
          </rPr>
          <t xml:space="preserve"> Enter the information relating to your bank account for the bank transfert (6 lines)</t>
        </r>
      </text>
    </comment>
    <comment ref="E183" authorId="0" shapeId="0" xr:uid="{00000000-0006-0000-0200-000019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<sst xmlns="http://schemas.openxmlformats.org/spreadsheetml/2006/main" count="1130" uniqueCount="683">
  <si>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</si>
  <si>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</si>
  <si>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</si>
  <si>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</si>
  <si>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</si>
  <si>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</si>
  <si>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</si>
  <si>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</si>
  <si>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</si>
  <si>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</si>
  <si>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</si>
  <si>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</si>
  <si>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</si>
  <si>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</si>
  <si>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</si>
  <si>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</si>
  <si>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</si>
  <si>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</si>
  <si>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</si>
  <si>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</si>
  <si>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</si>
  <si>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</si>
  <si>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</si>
  <si>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</si>
  <si>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</si>
  <si>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</si>
  <si>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</si>
  <si>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</si>
  <si>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</si>
  <si>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</si>
  <si>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</si>
  <si>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</si>
  <si>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</si>
  <si>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</si>
  <si>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</si>
  <si>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</si>
  <si>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</si>
  <si>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</si>
  <si>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</si>
  <si>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</si>
  <si>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</si>
  <si>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</si>
  <si>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</si>
  <si>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</si>
  <si>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</si>
  <si>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</si>
  <si>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</si>
  <si>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</si>
  <si>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</si>
  <si>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</si>
  <si>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</si>
  <si>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</si>
  <si>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</si>
  <si>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</si>
  <si>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</si>
  <si>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</si>
  <si>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</si>
  <si>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</si>
  <si>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</si>
  <si>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</si>
  <si>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</si>
  <si>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</si>
  <si>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</si>
  <si>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</si>
  <si>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</si>
  <si>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</si>
  <si>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</si>
  <si>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</si>
  <si>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</si>
  <si>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</si>
  <si>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</si>
  <si>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</si>
  <si>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</si>
  <si>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</si>
  <si>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</si>
  <si>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</si>
  <si>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</si>
  <si>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</si>
  <si>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</si>
  <si>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</si>
  <si>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</si>
  <si>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</si>
  <si>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</si>
  <si>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</si>
  <si>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</si>
  <si>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</si>
  <si>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</si>
  <si>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</si>
  <si>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</si>
  <si>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</si>
  <si>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</si>
  <si>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</si>
  <si>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</si>
  <si>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</si>
  <si>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</si>
  <si>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</si>
  <si>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</si>
  <si>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</si>
  <si>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</si>
  <si>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</si>
  <si>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</si>
  <si>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</si>
  <si>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</si>
  <si>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</si>
  <si>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</si>
  <si>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</si>
  <si>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</si>
  <si>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</si>
  <si>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</si>
  <si>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</si>
  <si>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</si>
  <si>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</si>
  <si>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</si>
  <si>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</si>
  <si>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</si>
  <si>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</si>
  <si>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</si>
  <si>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</si>
  <si>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</si>
  <si>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</si>
  <si>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</si>
  <si>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</si>
  <si>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</si>
  <si>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</si>
  <si>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</si>
  <si>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</si>
  <si>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</si>
  <si>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</si>
  <si>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</si>
  <si>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</si>
  <si>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</si>
  <si>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</si>
  <si>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</si>
  <si>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</si>
  <si>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</si>
  <si>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</si>
  <si>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</si>
  <si>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</si>
  <si>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</si>
  <si>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</si>
  <si>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</si>
  <si>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</si>
  <si>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</si>
  <si>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</si>
  <si>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</si>
  <si>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</si>
  <si>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</si>
  <si>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</si>
  <si>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</si>
  <si>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</si>
  <si>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</si>
  <si>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</si>
  <si>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</si>
  <si>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</si>
  <si>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</si>
  <si>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</si>
  <si>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</si>
  <si>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</si>
  <si>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</si>
  <si>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</si>
  <si>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</si>
  <si>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</si>
  <si>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</si>
  <si>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</si>
  <si>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</si>
  <si>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</si>
  <si>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</si>
  <si>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</si>
  <si>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</si>
  <si>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</si>
  <si>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</si>
  <si>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</si>
  <si>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</si>
  <si>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</si>
  <si>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</si>
  <si>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</si>
  <si>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</si>
  <si>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</si>
  <si>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</si>
  <si>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</si>
  <si>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</si>
  <si>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</si>
  <si>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</si>
  <si>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</si>
  <si>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</si>
  <si>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</si>
  <si>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</si>
  <si>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</si>
  <si>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</si>
  <si>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</si>
  <si>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</si>
  <si>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</si>
  <si>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</si>
  <si>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</si>
  <si>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</si>
  <si>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</si>
  <si>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</si>
  <si>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</si>
  <si>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</si>
  <si>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</si>
  <si>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</si>
  <si>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</si>
  <si>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</si>
  <si>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</si>
  <si>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</si>
  <si>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</si>
  <si>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</si>
  <si>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</si>
  <si>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</si>
  <si>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</si>
  <si>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</si>
  <si>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</si>
  <si>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</si>
  <si>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</si>
  <si>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</si>
  <si>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</si>
  <si>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</si>
  <si>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</si>
  <si>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</si>
  <si>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</si>
  <si>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</si>
  <si>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</si>
  <si>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</si>
  <si>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</si>
  <si>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</si>
  <si>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</si>
  <si>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</si>
  <si>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</si>
  <si>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</si>
  <si>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</si>
  <si>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</si>
  <si>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</si>
  <si>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</si>
  <si>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</si>
  <si>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</si>
  <si>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</si>
  <si>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</si>
  <si>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</si>
  <si>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</si>
  <si>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</si>
  <si>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</si>
  <si>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</si>
  <si>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</si>
  <si>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</si>
  <si>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</si>
  <si>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</si>
  <si>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</si>
  <si>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</si>
  <si>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</si>
  <si>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</si>
  <si>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</si>
  <si>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</si>
  <si>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</si>
  <si>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</si>
  <si>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</si>
  <si>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</si>
  <si>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</si>
  <si>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</si>
  <si>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</si>
  <si>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</si>
  <si>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</si>
  <si>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</si>
  <si>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</si>
  <si>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</si>
  <si>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</si>
  <si>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</si>
  <si>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</si>
  <si>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</si>
  <si>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</si>
  <si>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</si>
  <si>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</si>
  <si>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</si>
  <si>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</si>
  <si>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</si>
  <si>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</si>
  <si>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</si>
  <si>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</si>
  <si>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</si>
  <si>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</si>
  <si>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</si>
  <si>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</si>
  <si>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</si>
  <si>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</si>
  <si>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</si>
  <si>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</si>
  <si>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</si>
  <si>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</si>
  <si>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</si>
  <si>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</si>
  <si>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</si>
  <si>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</si>
  <si>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</si>
  <si>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</si>
  <si>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</si>
  <si>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</si>
  <si>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</si>
  <si>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</si>
  <si>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</si>
  <si>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</si>
  <si>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</si>
  <si>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</si>
  <si>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</si>
  <si>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</si>
  <si>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</si>
  <si>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</si>
  <si>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</si>
  <si>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</si>
  <si>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</si>
  <si>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</si>
  <si>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</si>
  <si>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</si>
  <si>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</si>
  <si>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</si>
  <si>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</si>
  <si>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</si>
  <si>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</si>
  <si>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</si>
  <si>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</si>
  <si>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</si>
  <si>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</si>
  <si>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</si>
  <si>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</si>
  <si>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</si>
  <si>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</si>
  <si>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</si>
  <si>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</si>
  <si>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</si>
  <si>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</si>
  <si>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</si>
  <si>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</si>
  <si>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</si>
  <si>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</si>
  <si>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</si>
  <si>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</si>
  <si>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</si>
  <si>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</si>
  <si>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</si>
  <si>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</si>
  <si>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</si>
  <si>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</si>
  <si>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</si>
  <si>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</si>
  <si>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</si>
  <si>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</si>
  <si>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</si>
  <si>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</si>
  <si>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</si>
  <si>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</si>
  <si>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</si>
  <si>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</si>
  <si>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</si>
  <si>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</si>
  <si>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</si>
  <si>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</si>
  <si>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</si>
  <si>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</si>
  <si>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</si>
  <si>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</si>
  <si>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</si>
  <si>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</si>
  <si>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</si>
  <si>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</si>
  <si>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</si>
  <si>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</si>
  <si>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</si>
  <si>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</si>
  <si>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</si>
  <si>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</si>
  <si>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</si>
  <si>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</si>
  <si>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</si>
  <si>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</si>
  <si>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</si>
  <si>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</si>
  <si>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</si>
  <si>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</si>
  <si>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</si>
  <si>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</si>
  <si>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</si>
  <si>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</si>
  <si>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</si>
  <si>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</si>
  <si>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</si>
  <si>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</si>
  <si>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</si>
  <si>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</si>
  <si>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</si>
  <si>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</si>
  <si>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</si>
  <si>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</si>
  <si>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</si>
  <si>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</si>
  <si>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</si>
  <si>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</si>
  <si>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</si>
  <si>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</si>
  <si>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</si>
  <si>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</si>
  <si>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</si>
  <si>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</si>
  <si>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</si>
  <si>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</si>
  <si>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</si>
  <si>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</si>
  <si>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</si>
  <si>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</si>
  <si>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</si>
  <si>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</si>
  <si>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</si>
  <si>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</si>
  <si>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</si>
  <si>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</si>
  <si>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</si>
  <si>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</si>
  <si>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</si>
  <si>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</si>
  <si>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</si>
  <si>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</si>
  <si>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</si>
  <si>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</si>
  <si>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</si>
  <si>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</si>
  <si>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</si>
  <si>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</si>
  <si>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</si>
  <si>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</si>
  <si>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</si>
  <si>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</si>
  <si>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</si>
  <si>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</si>
  <si>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</si>
  <si>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</si>
  <si>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</si>
  <si>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</si>
  <si>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</si>
  <si>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</si>
  <si>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</si>
  <si>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</si>
  <si>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</si>
  <si>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</si>
  <si>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</si>
  <si>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</si>
  <si>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</si>
  <si>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</si>
  <si>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</si>
  <si>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</si>
  <si>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</si>
  <si>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</si>
  <si>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</si>
  <si>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</si>
  <si>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</si>
  <si>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</si>
  <si>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</si>
  <si>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</si>
  <si>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</si>
  <si>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</si>
  <si>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</si>
  <si>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</si>
  <si>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</si>
  <si>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</si>
  <si>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</si>
  <si>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</si>
  <si>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</si>
  <si>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</si>
  <si>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</si>
  <si>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</si>
  <si>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</si>
  <si>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</si>
  <si>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</si>
  <si>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</si>
  <si>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</si>
  <si>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</si>
  <si>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</si>
  <si>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</si>
  <si>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</si>
  <si>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</si>
  <si>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</si>
  <si>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</si>
  <si>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</si>
  <si>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</si>
  <si>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</si>
  <si>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</si>
  <si>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</si>
  <si>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</si>
  <si>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</si>
  <si>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</si>
  <si>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</si>
  <si>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</si>
  <si>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</si>
  <si>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</si>
  <si>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</si>
  <si>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</si>
  <si>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</si>
  <si>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</si>
  <si>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</si>
  <si>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</si>
  <si>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</si>
  <si>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</si>
  <si>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</si>
  <si>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</si>
  <si>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</si>
  <si>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</si>
  <si>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</si>
  <si>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</si>
  <si>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</si>
  <si>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</si>
  <si>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</si>
  <si>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</si>
  <si>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</si>
  <si>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</si>
  <si>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</si>
  <si>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</si>
  <si>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</si>
  <si>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</si>
  <si>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</si>
  <si>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</si>
  <si>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</si>
  <si>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</si>
  <si>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</si>
  <si>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</si>
  <si>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</si>
  <si>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</si>
  <si>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</si>
  <si>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</si>
  <si>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</si>
  <si>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</si>
  <si>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</si>
  <si>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</si>
  <si>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</si>
  <si>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</si>
  <si>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</si>
  <si>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</si>
  <si>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</si>
  <si>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</si>
  <si>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</si>
  <si>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</si>
  <si>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</si>
  <si>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</si>
  <si>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</si>
  <si>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</si>
  <si>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</si>
  <si>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</si>
  <si>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</si>
  <si>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</si>
  <si>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</si>
  <si>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</si>
  <si>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</si>
  <si>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</si>
  <si>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</si>
  <si>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</si>
  <si>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</si>
  <si>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</si>
  <si>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</si>
  <si>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</si>
  <si>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</si>
  <si>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</si>
  <si>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</si>
  <si>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</si>
  <si>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</si>
  <si>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</si>
  <si>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</si>
  <si>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</si>
  <si>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</si>
  <si>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</si>
  <si>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</si>
  <si>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</si>
  <si>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</si>
  <si>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</si>
  <si>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</si>
  <si>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</si>
  <si>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</si>
  <si>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</si>
  <si>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</si>
  <si>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</si>
  <si>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</si>
  <si>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</si>
  <si>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</si>
  <si>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</si>
  <si>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</si>
  <si>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</si>
  <si>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</si>
  <si>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</si>
  <si>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</si>
  <si>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</si>
  <si>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</si>
  <si>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</si>
  <si>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</si>
  <si>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</si>
  <si>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</si>
  <si>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</si>
  <si>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</si>
  <si>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</si>
  <si>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</si>
  <si>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</si>
  <si>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</si>
  <si>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</si>
  <si>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</si>
  <si>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</si>
  <si>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</si>
  <si>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</si>
  <si>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</si>
  <si>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</si>
  <si>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</si>
  <si>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</si>
  <si>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</si>
  <si>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</si>
  <si>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</si>
  <si>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</si>
  <si>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</si>
  <si>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</si>
  <si>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</si>
  <si>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</si>
  <si>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</si>
  <si>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</si>
  <si>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</si>
  <si>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</si>
  <si>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</si>
  <si>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</si>
  <si>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</si>
  <si>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</si>
  <si>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</si>
  <si>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</si>
  <si>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 xml:space="preserve"> Knock-out</t>
    </r>
  </si>
  <si>
    <t>TBC</t>
  </si>
  <si>
    <t>German Table Tennis Association</t>
  </si>
  <si>
    <t>Otto-Fleck-Schneise 12</t>
  </si>
  <si>
    <t>60528 Frankfurt</t>
  </si>
  <si>
    <t>0049 696950190</t>
  </si>
  <si>
    <t>www.tischtennis.de</t>
  </si>
  <si>
    <t>Rainer KRUSCHEL</t>
  </si>
  <si>
    <t>0049 6969501919</t>
  </si>
  <si>
    <t>kruschel.dttb@tischtennis.de</t>
  </si>
  <si>
    <t>Simone HINZ</t>
  </si>
  <si>
    <t>0049 6969501932</t>
  </si>
  <si>
    <t>hinz.dttb@tischtennis.de</t>
  </si>
  <si>
    <t>Markus BAISCH</t>
  </si>
  <si>
    <t>baisch.dttb@tischtennis.de</t>
  </si>
  <si>
    <t>ÖVB-Arena Bremen</t>
  </si>
  <si>
    <t>Bürgerweide</t>
  </si>
  <si>
    <t>28215 Bremen</t>
  </si>
  <si>
    <t>0049 42135050</t>
  </si>
  <si>
    <t>0049 4213505332</t>
  </si>
  <si>
    <t>info@oevb-arena.de</t>
  </si>
  <si>
    <t>www.oevb-arena.de</t>
  </si>
  <si>
    <t xml:space="preserve">Hollerallee 99 </t>
  </si>
  <si>
    <t>0049 42137890</t>
  </si>
  <si>
    <t>0049 4213789600 / 0049 42169640555</t>
  </si>
  <si>
    <t xml:space="preserve">https://www.maritim.de/de/hotels/deutschland/hotel-bremen </t>
  </si>
  <si>
    <t>Theodor-Heuss-Allee 2</t>
  </si>
  <si>
    <t xml:space="preserve"> 0049 421696400</t>
  </si>
  <si>
    <t>0049 42169640555</t>
  </si>
  <si>
    <t>https://www.marriott.de/hotels/travel/brecy-courtyard-bremen/</t>
  </si>
  <si>
    <t>Bahnhofsplatz 5-7</t>
  </si>
  <si>
    <t>28195 Bremen</t>
  </si>
  <si>
    <t>0049 421 30120</t>
  </si>
  <si>
    <t xml:space="preserve">0049 4213012123 </t>
  </si>
  <si>
    <t>https://starinnhotels.com/star-inn-hotel-premium-bremen-columbus-by-quality/</t>
  </si>
  <si>
    <t>Airport Bremen (BRE)</t>
  </si>
  <si>
    <t>No pick-up service will be provided - hotels and venue in walking distance to the main train station Bremen!</t>
  </si>
  <si>
    <t>ÖVB-Arena (organising office)</t>
  </si>
  <si>
    <t>September 8, 2019</t>
  </si>
  <si>
    <t>September 15, 2019</t>
  </si>
  <si>
    <t>Tischtennis Marketing GmbH</t>
  </si>
  <si>
    <t>Frankfurter Volksbank Karben</t>
  </si>
  <si>
    <t>Luisenthaler Straße 1</t>
  </si>
  <si>
    <t>61184 Karben</t>
  </si>
  <si>
    <t>DE15 5019 0000 6401 1916 56</t>
  </si>
  <si>
    <t>FFVBDEFF</t>
  </si>
  <si>
    <t>6401191656</t>
  </si>
  <si>
    <t xml:space="preserve">Cash payment (only Euro will be accepted) upon arrival (October 7th) is possible! </t>
  </si>
  <si>
    <t>0049 1726751497</t>
  </si>
  <si>
    <t>press conference room ÖVB-Arena Bremen</t>
  </si>
  <si>
    <t>ÖVB-Arena Bremen, room tbd</t>
  </si>
  <si>
    <t>0049 6969501913</t>
  </si>
  <si>
    <t>rottmann.dttb@tischtennis.de</t>
  </si>
  <si>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-referring to your invoice number- by bank transfer, to:</t>
    </r>
  </si>
  <si>
    <t>Maritim Hotel Bremen  (4**** stars)</t>
  </si>
  <si>
    <t>Maritim Hotel is connected directly to the venue. OHP is available from October 7 (lunch) to October 13 (dinner), 2019. Single rooms are limited. First come, first served basis. Breakfast will be served at the hotel,  lunch and dinner at the Maritim Congress Centre. Please note: Check-In is possible from 3 p.m. at the day of arrival. Earlier check-in depends on the availability of the hotel and will be charged with 39 €/room (check-in before noon) or rather 19 €/room (check-in between noon – 3p.m.). These fees will be charged directly at the hotel.</t>
  </si>
  <si>
    <t>Courtyard by Marriott Bremen (4**** stars)</t>
  </si>
  <si>
    <t>Star Inn Hotel Premium Columbus (3*** stars)</t>
  </si>
  <si>
    <t xml:space="preserve">Star Inn Hotel is in 10 minutes walking distance to the venue. OHP is available from October 7 (lunch) to October 13 (dinner), 2019. Single rooms are limited. First come, first served basis. Breakfast will be served at the hotel,  lunch and dinner at the Maritim Congress Centre. Please note: Check-In is possible from 3 p.m. at the day of arrival. Earlier Check-In depends on the availability of the hotel. </t>
  </si>
  <si>
    <t xml:space="preserve">Courtyard Hotel is in short walking distance to the venue. OHP is available from October 7 (lunch) to October 13 (dinner), 2019. Double rooms are limited. First come, first served basis. Breakfast will be served at the hotel, lunch and dinner at the Maritim Congress Centre. Please note: Check-In is possible from 3 p.m. at the day of arrival. Earlier check-in depends on the availability of the hotel. </t>
  </si>
  <si>
    <r>
      <t xml:space="preserve">Prize money for the winner and runner-up in the singles event (Men &amp; Women) only will be paid by bank transfer.
</t>
    </r>
    <r>
      <rPr>
        <b/>
        <sz val="10"/>
        <rFont val="Myriad Pro"/>
        <family val="2"/>
      </rPr>
      <t>All other prize money will be paid in cash on site.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</si>
</sst>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60">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9"/>
      <name val="Exo 2 Expanded"/>
      <family val="3"/>
    </font>
    <font>
      <sz val="10"/>
      <color indexed="10"/>
      <name val="Exo 2 Expanded"/>
      <family val="3"/>
    </font>
    <font>
      <b/>
      <sz val="18"/>
      <color theme="0"/>
      <name val="Exo 2 Expanded"/>
      <family val="3"/>
    </font>
    <font>
      <b/>
      <sz val="11"/>
      <name val="Myriad Pro"/>
    </font>
    <font>
      <b/>
      <sz val="11"/>
      <color rgb="FF0000FF"/>
      <name val="Myriad Pro"/>
    </font>
    <font>
      <b/>
      <sz val="10"/>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619">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6" fillId="0" borderId="0" xfId="0" applyFont="1" applyAlignment="1">
      <alignment horizontal="left"/>
    </xf>
    <xf numFmtId="0" fontId="39"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50" fillId="0" borderId="0" xfId="0" applyFont="1" applyAlignment="1">
      <alignment horizontal="center" vertical="center"/>
    </xf>
    <xf numFmtId="0" fontId="51" fillId="0" borderId="0" xfId="0" applyFont="1" applyAlignment="1">
      <alignment horizontal="center" vertical="center"/>
    </xf>
    <xf numFmtId="0" fontId="0" fillId="0" borderId="0" xfId="0" applyAlignment="1">
      <alignment horizontal="center" vertical="top"/>
    </xf>
    <xf numFmtId="0" fontId="52" fillId="0" borderId="0" xfId="0" applyFont="1" applyAlignment="1">
      <alignment horizontal="center" vertical="center"/>
    </xf>
    <xf numFmtId="0" fontId="0" fillId="0" borderId="0" xfId="0" quotePrefix="1" applyAlignment="1">
      <alignment horizontal="left" vertical="center"/>
    </xf>
    <xf numFmtId="0" fontId="57" fillId="0" borderId="0" xfId="0" applyFont="1"/>
    <xf numFmtId="3" fontId="57" fillId="0" borderId="0" xfId="0" applyNumberFormat="1" applyFont="1" applyAlignment="1">
      <alignment horizontal="left" vertical="center"/>
    </xf>
    <xf numFmtId="0" fontId="34" fillId="0" borderId="0" xfId="0" applyFont="1" applyAlignment="1" applyProtection="1">
      <alignment horizontal="center" vertical="center"/>
      <protection locked="0"/>
    </xf>
    <xf numFmtId="0" fontId="4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5" fillId="10" borderId="0" xfId="0" applyFont="1" applyFill="1" applyAlignment="1" applyProtection="1">
      <alignment horizontal="center" vertical="center"/>
      <protection locked="0"/>
    </xf>
    <xf numFmtId="0" fontId="64" fillId="9" borderId="14" xfId="0" applyFont="1" applyFill="1" applyBorder="1" applyAlignment="1">
      <alignment horizontal="center" vertical="center"/>
    </xf>
    <xf numFmtId="0" fontId="67" fillId="9" borderId="14" xfId="0" applyFont="1" applyFill="1" applyBorder="1" applyAlignment="1">
      <alignment horizontal="center" vertical="center"/>
    </xf>
    <xf numFmtId="0" fontId="64" fillId="0" borderId="0" xfId="0" applyFont="1" applyAlignment="1">
      <alignment horizontal="center" vertical="center"/>
    </xf>
    <xf numFmtId="0" fontId="14" fillId="0" borderId="0" xfId="0" applyFont="1" applyAlignment="1">
      <alignment horizontal="center" vertical="center"/>
    </xf>
    <xf numFmtId="0" fontId="68" fillId="9" borderId="14" xfId="0" applyFont="1" applyFill="1" applyBorder="1" applyAlignment="1">
      <alignment horizontal="center" vertical="center"/>
    </xf>
    <xf numFmtId="169" fontId="65" fillId="10" borderId="0" xfId="0" applyNumberFormat="1" applyFont="1" applyFill="1" applyAlignment="1" applyProtection="1">
      <alignment horizontal="center" vertical="center"/>
      <protection locked="0"/>
    </xf>
    <xf numFmtId="167" fontId="70" fillId="0" borderId="0" xfId="0" applyNumberFormat="1" applyFont="1" applyAlignment="1">
      <alignment vertical="center"/>
    </xf>
    <xf numFmtId="0" fontId="64" fillId="0" borderId="0" xfId="0" applyFont="1" applyAlignment="1">
      <alignment horizontal="center" vertical="center" shrinkToFit="1"/>
    </xf>
    <xf numFmtId="0" fontId="68" fillId="0" borderId="0" xfId="0" applyFont="1" applyAlignment="1">
      <alignment horizontal="center" vertical="center"/>
    </xf>
    <xf numFmtId="167" fontId="69" fillId="13" borderId="0" xfId="0" applyNumberFormat="1" applyFont="1" applyFill="1" applyAlignment="1">
      <alignment horizontal="center" vertical="center"/>
    </xf>
    <xf numFmtId="4" fontId="70" fillId="12" borderId="0" xfId="0" applyNumberFormat="1" applyFont="1" applyFill="1" applyAlignment="1">
      <alignment horizontal="center" vertical="center"/>
    </xf>
    <xf numFmtId="4" fontId="69" fillId="12" borderId="0" xfId="0" applyNumberFormat="1" applyFont="1" applyFill="1" applyAlignment="1">
      <alignment horizontal="center" vertical="center"/>
    </xf>
    <xf numFmtId="0" fontId="64" fillId="5" borderId="14" xfId="0" applyFont="1" applyFill="1" applyBorder="1" applyAlignment="1">
      <alignment horizontal="center" vertical="center"/>
    </xf>
    <xf numFmtId="0" fontId="67" fillId="5" borderId="14" xfId="0" applyFont="1" applyFill="1" applyBorder="1" applyAlignment="1">
      <alignment horizontal="center" vertical="center"/>
    </xf>
    <xf numFmtId="0" fontId="14" fillId="0" borderId="0" xfId="0" applyFont="1" applyAlignment="1">
      <alignment vertical="center"/>
    </xf>
    <xf numFmtId="0" fontId="68" fillId="11" borderId="0" xfId="0" applyFont="1" applyFill="1" applyAlignment="1">
      <alignment horizontal="center" vertical="center"/>
    </xf>
    <xf numFmtId="0" fontId="66"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70"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2" fillId="13" borderId="0" xfId="0" applyFont="1" applyFill="1" applyAlignment="1">
      <alignment horizontal="center" vertical="center"/>
    </xf>
    <xf numFmtId="0" fontId="14" fillId="13" borderId="0" xfId="0" applyFont="1" applyFill="1" applyAlignment="1">
      <alignment horizontal="center" vertical="center"/>
    </xf>
    <xf numFmtId="0" fontId="64" fillId="13" borderId="0" xfId="0" applyFont="1" applyFill="1" applyAlignment="1">
      <alignment horizontal="center" vertical="center"/>
    </xf>
    <xf numFmtId="0" fontId="68" fillId="13" borderId="0" xfId="0" applyFont="1" applyFill="1" applyAlignment="1">
      <alignment horizontal="center" vertical="center"/>
    </xf>
    <xf numFmtId="0" fontId="63" fillId="13" borderId="0" xfId="0" applyFont="1" applyFill="1" applyAlignment="1">
      <alignment horizontal="center" vertical="center"/>
    </xf>
    <xf numFmtId="0" fontId="64" fillId="0" borderId="14" xfId="0" applyFont="1" applyBorder="1" applyAlignment="1">
      <alignment horizontal="center" vertical="center"/>
    </xf>
    <xf numFmtId="0" fontId="65" fillId="10" borderId="14" xfId="0" applyFont="1" applyFill="1" applyBorder="1" applyAlignment="1" applyProtection="1">
      <alignment horizontal="center" vertical="center"/>
      <protection locked="0"/>
    </xf>
    <xf numFmtId="169" fontId="70" fillId="0" borderId="0" xfId="0" applyNumberFormat="1" applyFont="1" applyAlignment="1">
      <alignment horizontal="center" vertical="center"/>
    </xf>
    <xf numFmtId="169" fontId="73"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9" fillId="0" borderId="0" xfId="0" applyNumberFormat="1" applyFont="1" applyAlignment="1">
      <alignment horizontal="center" vertical="center"/>
    </xf>
    <xf numFmtId="0" fontId="24" fillId="0" borderId="0" xfId="0" applyFont="1" applyAlignment="1">
      <alignment horizontal="center" vertical="center"/>
    </xf>
    <xf numFmtId="169" fontId="69" fillId="13" borderId="0" xfId="0" applyNumberFormat="1" applyFont="1" applyFill="1" applyAlignment="1">
      <alignment horizontal="center" vertical="center"/>
    </xf>
    <xf numFmtId="169" fontId="59" fillId="13" borderId="0" xfId="1" applyNumberFormat="1" applyFont="1" applyFill="1" applyAlignment="1" applyProtection="1">
      <alignment horizontal="center" vertical="center"/>
    </xf>
    <xf numFmtId="169" fontId="71" fillId="0" borderId="0" xfId="1" applyNumberFormat="1" applyFont="1" applyAlignment="1" applyProtection="1">
      <alignment horizontal="center" vertical="center"/>
    </xf>
    <xf numFmtId="167" fontId="69" fillId="0" borderId="0" xfId="0" applyNumberFormat="1" applyFont="1" applyAlignment="1">
      <alignment horizontal="center" vertical="center"/>
    </xf>
    <xf numFmtId="1" fontId="70" fillId="0" borderId="0" xfId="0" applyNumberFormat="1" applyFont="1" applyAlignment="1">
      <alignment vertical="center"/>
    </xf>
    <xf numFmtId="1" fontId="70"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8" fillId="0" borderId="0" xfId="0" applyNumberFormat="1" applyFont="1" applyAlignment="1">
      <alignment horizontal="center" vertical="center"/>
    </xf>
    <xf numFmtId="1" fontId="69" fillId="0" borderId="0" xfId="0" applyNumberFormat="1" applyFont="1" applyAlignment="1">
      <alignment horizontal="center" vertical="center"/>
    </xf>
    <xf numFmtId="0" fontId="68" fillId="11" borderId="0" xfId="0" applyFont="1" applyFill="1" applyAlignment="1">
      <alignment vertical="center"/>
    </xf>
    <xf numFmtId="0" fontId="67" fillId="16" borderId="0" xfId="0" applyFont="1" applyFill="1" applyAlignment="1">
      <alignment horizontal="center" vertical="center" shrinkToFit="1"/>
    </xf>
    <xf numFmtId="0" fontId="68" fillId="16" borderId="0" xfId="0" applyFont="1" applyFill="1" applyAlignment="1">
      <alignment horizontal="center" vertical="center" wrapText="1" shrinkToFit="1"/>
    </xf>
    <xf numFmtId="169" fontId="71"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1" fillId="0" borderId="0" xfId="0" applyFont="1" applyAlignment="1">
      <alignment vertical="center"/>
    </xf>
    <xf numFmtId="3" fontId="61" fillId="0" borderId="0" xfId="0" applyNumberFormat="1" applyFont="1" applyAlignment="1">
      <alignment horizontal="center" vertical="center"/>
    </xf>
    <xf numFmtId="0" fontId="61" fillId="0" borderId="0" xfId="0" applyFont="1"/>
    <xf numFmtId="0" fontId="31" fillId="0" borderId="0" xfId="0" applyFont="1"/>
    <xf numFmtId="0" fontId="60" fillId="0" borderId="1" xfId="0" applyFont="1" applyBorder="1" applyAlignment="1" applyProtection="1">
      <alignment horizontal="center" vertical="center"/>
      <protection locked="0"/>
    </xf>
    <xf numFmtId="3" fontId="61" fillId="0" borderId="0" xfId="0" applyNumberFormat="1" applyFont="1" applyAlignment="1">
      <alignment horizontal="left"/>
    </xf>
    <xf numFmtId="0" fontId="43" fillId="0" borderId="0" xfId="0" applyFont="1" applyAlignment="1">
      <alignment vertical="center"/>
    </xf>
    <xf numFmtId="3" fontId="61" fillId="0" borderId="0" xfId="0" applyNumberFormat="1" applyFont="1" applyAlignment="1">
      <alignment horizontal="left" vertical="center"/>
    </xf>
    <xf numFmtId="0" fontId="31"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right"/>
    </xf>
    <xf numFmtId="0" fontId="79" fillId="0" borderId="0" xfId="0" applyFont="1"/>
    <xf numFmtId="169" fontId="76" fillId="0" borderId="0" xfId="0" applyNumberFormat="1" applyFont="1" applyAlignment="1">
      <alignment vertical="center"/>
    </xf>
    <xf numFmtId="166" fontId="76" fillId="0" borderId="0" xfId="0" applyNumberFormat="1" applyFont="1" applyAlignment="1">
      <alignment horizontal="center"/>
    </xf>
    <xf numFmtId="167"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lignment horizontal="center" vertical="center"/>
    </xf>
    <xf numFmtId="0" fontId="75" fillId="15" borderId="0" xfId="1" applyFont="1" applyFill="1" applyAlignment="1" applyProtection="1">
      <alignment horizontal="center" vertical="center"/>
    </xf>
    <xf numFmtId="169" fontId="72" fillId="15" borderId="0" xfId="1" applyNumberFormat="1" applyFont="1" applyFill="1" applyAlignment="1" applyProtection="1">
      <alignment horizontal="center" vertical="center" shrinkToFit="1"/>
    </xf>
    <xf numFmtId="167"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protection locked="0"/>
    </xf>
    <xf numFmtId="4" fontId="65" fillId="15" borderId="0" xfId="0" applyNumberFormat="1" applyFont="1" applyFill="1" applyAlignment="1">
      <alignment horizontal="center" vertical="center"/>
    </xf>
    <xf numFmtId="167" fontId="65" fillId="15" borderId="0" xfId="0" applyNumberFormat="1" applyFont="1" applyFill="1" applyAlignment="1">
      <alignment horizontal="center" vertical="center"/>
    </xf>
    <xf numFmtId="167" fontId="65" fillId="15" borderId="4" xfId="0" applyNumberFormat="1" applyFont="1" applyFill="1" applyBorder="1" applyAlignment="1">
      <alignment horizontal="center" vertical="center"/>
    </xf>
    <xf numFmtId="167" fontId="65" fillId="15" borderId="4" xfId="0" applyNumberFormat="1" applyFont="1" applyFill="1" applyBorder="1" applyAlignment="1" applyProtection="1">
      <alignment horizontal="center" vertical="center"/>
      <protection locked="0"/>
    </xf>
    <xf numFmtId="167" fontId="65" fillId="15" borderId="10" xfId="0" applyNumberFormat="1" applyFont="1" applyFill="1" applyBorder="1" applyAlignment="1" applyProtection="1">
      <alignment horizontal="center" vertical="center"/>
      <protection locked="0"/>
    </xf>
    <xf numFmtId="167" fontId="65" fillId="15" borderId="7" xfId="0" applyNumberFormat="1" applyFont="1" applyFill="1" applyBorder="1" applyAlignment="1" applyProtection="1">
      <alignment horizontal="center" vertical="center"/>
      <protection locked="0"/>
    </xf>
    <xf numFmtId="169" fontId="70" fillId="15" borderId="0" xfId="0" applyNumberFormat="1" applyFont="1" applyFill="1" applyAlignment="1" applyProtection="1">
      <alignment horizontal="center" vertical="center"/>
      <protection locked="0"/>
    </xf>
    <xf numFmtId="2" fontId="65" fillId="15" borderId="0" xfId="0" applyNumberFormat="1" applyFont="1" applyFill="1" applyAlignment="1">
      <alignment horizontal="center" vertical="center"/>
    </xf>
    <xf numFmtId="0" fontId="80" fillId="9" borderId="14" xfId="0" applyFont="1" applyFill="1" applyBorder="1" applyAlignment="1">
      <alignment horizontal="center" vertical="center"/>
    </xf>
    <xf numFmtId="4" fontId="70" fillId="15" borderId="0" xfId="0" applyNumberFormat="1" applyFont="1" applyFill="1" applyAlignment="1">
      <alignment horizontal="center"/>
    </xf>
    <xf numFmtId="0" fontId="14" fillId="13" borderId="0" xfId="0" applyFont="1" applyFill="1" applyAlignment="1">
      <alignment vertical="center"/>
    </xf>
    <xf numFmtId="0" fontId="66" fillId="13" borderId="0" xfId="0" applyFont="1" applyFill="1" applyAlignment="1">
      <alignment vertical="center"/>
    </xf>
    <xf numFmtId="167" fontId="70"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8" fillId="0" borderId="0" xfId="0" applyFont="1" applyAlignment="1">
      <alignment horizontal="center" vertical="center"/>
    </xf>
    <xf numFmtId="0" fontId="88" fillId="0" borderId="0" xfId="0" applyFont="1" applyAlignment="1">
      <alignment vertical="center"/>
    </xf>
    <xf numFmtId="0" fontId="12" fillId="0" borderId="0" xfId="0" applyFont="1" applyAlignment="1">
      <alignment horizontal="right" vertical="center"/>
    </xf>
    <xf numFmtId="4" fontId="41" fillId="0" borderId="0" xfId="0" applyNumberFormat="1" applyFont="1" applyAlignment="1">
      <alignment horizontal="center" vertical="center"/>
    </xf>
    <xf numFmtId="0" fontId="90" fillId="0" borderId="0" xfId="0" applyFont="1" applyAlignment="1">
      <alignment horizontal="center" vertical="center"/>
    </xf>
    <xf numFmtId="0" fontId="107" fillId="4" borderId="2" xfId="0" applyFont="1" applyFill="1" applyBorder="1" applyAlignment="1">
      <alignment vertical="center"/>
    </xf>
    <xf numFmtId="0" fontId="107" fillId="4" borderId="2" xfId="0" applyFont="1" applyFill="1" applyBorder="1" applyAlignment="1">
      <alignment horizontal="left" vertical="center"/>
    </xf>
    <xf numFmtId="0" fontId="107" fillId="4" borderId="2" xfId="0" applyFont="1" applyFill="1" applyBorder="1" applyAlignment="1">
      <alignment horizontal="center" vertical="center"/>
    </xf>
    <xf numFmtId="169" fontId="107" fillId="4" borderId="2" xfId="0" applyNumberFormat="1" applyFont="1" applyFill="1" applyBorder="1" applyAlignment="1">
      <alignment horizontal="center" vertical="center"/>
    </xf>
    <xf numFmtId="4" fontId="107" fillId="4" borderId="2" xfId="0" applyNumberFormat="1" applyFont="1" applyFill="1" applyBorder="1" applyAlignment="1">
      <alignment horizontal="center" vertical="center"/>
    </xf>
    <xf numFmtId="0" fontId="92" fillId="0" borderId="2" xfId="0" applyFont="1" applyBorder="1" applyAlignment="1">
      <alignment horizontal="center" vertical="center"/>
    </xf>
    <xf numFmtId="0" fontId="92" fillId="8" borderId="2" xfId="0" applyFont="1" applyFill="1" applyBorder="1" applyAlignment="1" applyProtection="1">
      <alignment vertical="center" shrinkToFit="1"/>
      <protection locked="0"/>
    </xf>
    <xf numFmtId="0" fontId="92" fillId="8" borderId="2" xfId="0" applyFont="1" applyFill="1" applyBorder="1" applyAlignment="1" applyProtection="1">
      <alignment horizontal="center" vertical="center"/>
      <protection locked="0"/>
    </xf>
    <xf numFmtId="169" fontId="92" fillId="8" borderId="2" xfId="0" applyNumberFormat="1"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shrinkToFit="1"/>
      <protection locked="0"/>
    </xf>
    <xf numFmtId="2" fontId="92" fillId="0" borderId="2" xfId="0" applyNumberFormat="1" applyFont="1" applyBorder="1" applyAlignment="1">
      <alignment horizontal="center" vertical="center"/>
    </xf>
    <xf numFmtId="4" fontId="92" fillId="0" borderId="5" xfId="0" applyNumberFormat="1" applyFont="1" applyBorder="1" applyAlignment="1">
      <alignment horizontal="center" vertical="center"/>
    </xf>
    <xf numFmtId="2" fontId="92" fillId="0" borderId="5" xfId="0" applyNumberFormat="1" applyFont="1" applyBorder="1" applyAlignment="1">
      <alignment horizontal="center" vertical="center"/>
    </xf>
    <xf numFmtId="0" fontId="92" fillId="2" borderId="2" xfId="0" applyFont="1" applyFill="1" applyBorder="1" applyAlignment="1">
      <alignment horizontal="center" vertical="center"/>
    </xf>
    <xf numFmtId="0" fontId="109" fillId="15" borderId="16" xfId="0" applyFont="1" applyFill="1" applyBorder="1" applyAlignment="1">
      <alignment horizontal="center" vertical="center"/>
    </xf>
    <xf numFmtId="0" fontId="102" fillId="0" borderId="0" xfId="0" applyFont="1" applyAlignment="1">
      <alignment vertical="center"/>
    </xf>
    <xf numFmtId="0" fontId="99" fillId="0" borderId="0" xfId="0" applyFont="1" applyAlignment="1">
      <alignment horizontal="right" vertical="center"/>
    </xf>
    <xf numFmtId="0" fontId="90" fillId="0" borderId="0" xfId="0" applyFont="1" applyAlignment="1">
      <alignment vertical="center"/>
    </xf>
    <xf numFmtId="0" fontId="90" fillId="0" borderId="0" xfId="0" applyFont="1" applyAlignment="1">
      <alignment horizontal="right" vertical="center"/>
    </xf>
    <xf numFmtId="0" fontId="107" fillId="4" borderId="8" xfId="0" applyFont="1" applyFill="1" applyBorder="1" applyAlignment="1">
      <alignment horizontal="center" vertical="center"/>
    </xf>
    <xf numFmtId="169" fontId="107" fillId="4" borderId="8" xfId="0" applyNumberFormat="1" applyFont="1" applyFill="1" applyBorder="1" applyAlignment="1">
      <alignment horizontal="center" vertical="center"/>
    </xf>
    <xf numFmtId="16" fontId="107" fillId="4" borderId="8" xfId="0" applyNumberFormat="1" applyFont="1" applyFill="1" applyBorder="1" applyAlignment="1">
      <alignment horizontal="center" vertical="center"/>
    </xf>
    <xf numFmtId="170" fontId="107" fillId="4" borderId="8" xfId="0" applyNumberFormat="1" applyFont="1" applyFill="1" applyBorder="1" applyAlignment="1">
      <alignment horizontal="center" vertical="center"/>
    </xf>
    <xf numFmtId="170" fontId="107" fillId="4" borderId="2" xfId="0" applyNumberFormat="1" applyFont="1" applyFill="1" applyBorder="1" applyAlignment="1">
      <alignment horizontal="center" vertical="center"/>
    </xf>
    <xf numFmtId="0" fontId="92" fillId="0" borderId="4" xfId="0" applyFont="1" applyBorder="1" applyAlignment="1">
      <alignment horizontal="center" vertical="center"/>
    </xf>
    <xf numFmtId="0" fontId="92" fillId="0" borderId="5" xfId="0" applyFont="1" applyBorder="1" applyAlignment="1">
      <alignment horizontal="center" vertical="center"/>
    </xf>
    <xf numFmtId="0" fontId="92" fillId="0" borderId="7" xfId="0" applyFont="1" applyBorder="1" applyAlignment="1">
      <alignment horizontal="center" vertical="center"/>
    </xf>
    <xf numFmtId="0" fontId="92" fillId="0" borderId="2" xfId="0" applyFont="1" applyBorder="1" applyAlignment="1">
      <alignment vertical="center" shrinkToFit="1"/>
    </xf>
    <xf numFmtId="0" fontId="90" fillId="8" borderId="2" xfId="0" applyFont="1" applyFill="1" applyBorder="1" applyAlignment="1" applyProtection="1">
      <alignment horizontal="center" vertical="center"/>
      <protection locked="0"/>
    </xf>
    <xf numFmtId="169" fontId="92" fillId="0" borderId="2" xfId="0" applyNumberFormat="1" applyFont="1" applyBorder="1" applyAlignment="1">
      <alignment horizontal="center" vertical="center"/>
    </xf>
    <xf numFmtId="16" fontId="90" fillId="8" borderId="2" xfId="0" applyNumberFormat="1" applyFont="1" applyFill="1" applyBorder="1" applyAlignment="1" applyProtection="1">
      <alignment horizontal="center" vertical="center"/>
      <protection locked="0"/>
    </xf>
    <xf numFmtId="0" fontId="90" fillId="0" borderId="0" xfId="0" applyFont="1"/>
    <xf numFmtId="0" fontId="90" fillId="0" borderId="0" xfId="0" applyFont="1" applyAlignment="1">
      <alignment horizontal="center"/>
    </xf>
    <xf numFmtId="0" fontId="96" fillId="0" borderId="0" xfId="0" applyFont="1"/>
    <xf numFmtId="0" fontId="106" fillId="0" borderId="0" xfId="0" applyFont="1" applyAlignment="1">
      <alignment horizontal="right"/>
    </xf>
    <xf numFmtId="0" fontId="106" fillId="0" borderId="0" xfId="0" applyFont="1"/>
    <xf numFmtId="0" fontId="100" fillId="0" borderId="0" xfId="0" applyFont="1" applyAlignment="1">
      <alignment horizontal="right" wrapText="1" shrinkToFit="1"/>
    </xf>
    <xf numFmtId="0" fontId="106" fillId="0" borderId="0" xfId="0" applyFont="1" applyAlignment="1">
      <alignment horizontal="center"/>
    </xf>
    <xf numFmtId="0" fontId="96" fillId="0" borderId="0" xfId="0" applyFont="1" applyAlignment="1">
      <alignment horizontal="center"/>
    </xf>
    <xf numFmtId="0" fontId="100" fillId="0" borderId="0" xfId="0" applyFont="1" applyAlignment="1">
      <alignment horizontal="right" shrinkToFit="1"/>
    </xf>
    <xf numFmtId="0" fontId="101" fillId="0" borderId="0" xfId="0" applyFont="1"/>
    <xf numFmtId="0" fontId="105" fillId="0" borderId="0" xfId="0" applyFont="1"/>
    <xf numFmtId="0" fontId="112" fillId="0" borderId="0" xfId="0" applyFont="1"/>
    <xf numFmtId="0" fontId="90" fillId="0" borderId="8" xfId="0" applyFont="1" applyBorder="1" applyAlignment="1">
      <alignment horizontal="center" vertical="center"/>
    </xf>
    <xf numFmtId="0" fontId="90" fillId="0" borderId="2" xfId="0" applyFont="1" applyBorder="1" applyAlignment="1">
      <alignment horizontal="center" vertical="center"/>
    </xf>
    <xf numFmtId="0" fontId="90" fillId="0" borderId="2" xfId="0" applyFont="1" applyBorder="1" applyAlignment="1">
      <alignment horizontal="center" vertical="center" wrapText="1"/>
    </xf>
    <xf numFmtId="0" fontId="113" fillId="0" borderId="0" xfId="0" applyFont="1"/>
    <xf numFmtId="0" fontId="113" fillId="0" borderId="0" xfId="0" applyFont="1" applyAlignment="1">
      <alignment horizontal="center" vertical="center"/>
    </xf>
    <xf numFmtId="167" fontId="114" fillId="0" borderId="0" xfId="0" applyNumberFormat="1" applyFont="1" applyAlignment="1">
      <alignment horizontal="center" vertical="center"/>
    </xf>
    <xf numFmtId="0" fontId="87" fillId="11" borderId="0" xfId="0" applyFont="1" applyFill="1"/>
    <xf numFmtId="0" fontId="115" fillId="0" borderId="0" xfId="0" applyFont="1"/>
    <xf numFmtId="0" fontId="78" fillId="23" borderId="0" xfId="0" applyFont="1" applyFill="1" applyAlignment="1">
      <alignment horizontal="left" vertical="center"/>
    </xf>
    <xf numFmtId="0" fontId="78" fillId="22" borderId="0" xfId="0" applyFont="1" applyFill="1" applyAlignment="1">
      <alignment horizontal="left" vertical="center"/>
    </xf>
    <xf numFmtId="0" fontId="78" fillId="21" borderId="0" xfId="0" applyFont="1" applyFill="1" applyAlignment="1">
      <alignment horizontal="left" vertical="center"/>
    </xf>
    <xf numFmtId="0" fontId="78" fillId="24" borderId="0" xfId="0" applyFont="1" applyFill="1" applyAlignment="1">
      <alignment horizontal="left" vertical="center"/>
    </xf>
    <xf numFmtId="167" fontId="78" fillId="23" borderId="0" xfId="0" applyNumberFormat="1" applyFont="1" applyFill="1" applyAlignment="1">
      <alignment horizontal="center" vertical="center"/>
    </xf>
    <xf numFmtId="167" fontId="78" fillId="22" borderId="0" xfId="0" applyNumberFormat="1" applyFont="1" applyFill="1" applyAlignment="1">
      <alignment horizontal="center" vertical="center"/>
    </xf>
    <xf numFmtId="167" fontId="78" fillId="21" borderId="0" xfId="0" applyNumberFormat="1" applyFont="1" applyFill="1" applyAlignment="1">
      <alignment horizontal="center" vertical="center"/>
    </xf>
    <xf numFmtId="167" fontId="78" fillId="24" borderId="0" xfId="0" applyNumberFormat="1" applyFont="1" applyFill="1" applyAlignment="1">
      <alignment horizontal="center" vertical="center"/>
    </xf>
    <xf numFmtId="167" fontId="78" fillId="0" borderId="0" xfId="0" applyNumberFormat="1" applyFont="1" applyAlignment="1">
      <alignment horizontal="center" vertical="center"/>
    </xf>
    <xf numFmtId="169" fontId="78" fillId="22" borderId="0" xfId="0" applyNumberFormat="1" applyFont="1" applyFill="1" applyAlignment="1">
      <alignment horizontal="center" vertical="center"/>
    </xf>
    <xf numFmtId="169" fontId="78" fillId="21" borderId="0" xfId="0" applyNumberFormat="1" applyFont="1" applyFill="1" applyAlignment="1">
      <alignment horizontal="center" vertical="center"/>
    </xf>
    <xf numFmtId="169" fontId="78" fillId="24" borderId="0" xfId="0" applyNumberFormat="1" applyFont="1" applyFill="1" applyAlignment="1">
      <alignment horizontal="center" vertical="center"/>
    </xf>
    <xf numFmtId="169" fontId="78" fillId="23" borderId="0" xfId="0" applyNumberFormat="1" applyFont="1" applyFill="1" applyAlignment="1">
      <alignment horizontal="center" vertical="center"/>
    </xf>
    <xf numFmtId="0" fontId="87" fillId="11" borderId="0" xfId="0" applyFont="1" applyFill="1" applyAlignment="1">
      <alignment horizontal="center"/>
    </xf>
    <xf numFmtId="0" fontId="115" fillId="0" borderId="0" xfId="0" applyFont="1" applyAlignment="1">
      <alignment horizontal="center"/>
    </xf>
    <xf numFmtId="0" fontId="115" fillId="0" borderId="0" xfId="0" applyFont="1" applyAlignment="1">
      <alignment horizontal="left"/>
    </xf>
    <xf numFmtId="167" fontId="68" fillId="0" borderId="0" xfId="0" applyNumberFormat="1" applyFont="1" applyAlignment="1">
      <alignment horizontal="center" vertical="center"/>
    </xf>
    <xf numFmtId="0" fontId="116" fillId="11" borderId="0" xfId="0" applyFont="1" applyFill="1" applyAlignment="1">
      <alignment horizontal="center"/>
    </xf>
    <xf numFmtId="0" fontId="117" fillId="0" borderId="0" xfId="0" applyFont="1" applyAlignment="1">
      <alignment horizontal="left"/>
    </xf>
    <xf numFmtId="49" fontId="65" fillId="11" borderId="0" xfId="0" applyNumberFormat="1" applyFont="1" applyFill="1" applyAlignment="1" applyProtection="1">
      <alignment horizontal="center" vertical="center"/>
      <protection locked="0"/>
    </xf>
    <xf numFmtId="0" fontId="67" fillId="0" borderId="0" xfId="0" applyFont="1" applyAlignment="1">
      <alignment horizontal="center" vertical="center"/>
    </xf>
    <xf numFmtId="0" fontId="117" fillId="0" borderId="0" xfId="0" applyFont="1"/>
    <xf numFmtId="0" fontId="115" fillId="0" borderId="0" xfId="0" applyFont="1" applyAlignment="1">
      <alignment horizontal="center" vertical="center"/>
    </xf>
    <xf numFmtId="0" fontId="117" fillId="0" borderId="0" xfId="0" applyFont="1" applyAlignment="1">
      <alignment horizontal="center" vertical="center"/>
    </xf>
    <xf numFmtId="0" fontId="115" fillId="0" borderId="0" xfId="0" applyFont="1" applyAlignment="1">
      <alignment horizontal="right"/>
    </xf>
    <xf numFmtId="0" fontId="117" fillId="0" borderId="0" xfId="0" applyFont="1" applyAlignment="1">
      <alignment horizontal="right"/>
    </xf>
    <xf numFmtId="0" fontId="90" fillId="0" borderId="14" xfId="1" applyFont="1" applyBorder="1" applyAlignment="1" applyProtection="1">
      <alignment vertical="center"/>
    </xf>
    <xf numFmtId="173" fontId="115" fillId="0" borderId="0" xfId="0" applyNumberFormat="1" applyFont="1"/>
    <xf numFmtId="0" fontId="88" fillId="0" borderId="0" xfId="0" applyFont="1"/>
    <xf numFmtId="0" fontId="88" fillId="0" borderId="0" xfId="0" applyFont="1" applyAlignment="1">
      <alignment horizontal="center"/>
    </xf>
    <xf numFmtId="173" fontId="115" fillId="26" borderId="0" xfId="0" applyNumberFormat="1" applyFont="1" applyFill="1"/>
    <xf numFmtId="167" fontId="121" fillId="21" borderId="0" xfId="0" applyNumberFormat="1" applyFont="1" applyFill="1" applyAlignment="1">
      <alignment horizontal="center" vertical="center"/>
    </xf>
    <xf numFmtId="167" fontId="121"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90" fillId="15" borderId="9" xfId="2" applyFont="1" applyFill="1" applyBorder="1" applyAlignment="1">
      <alignment vertical="center"/>
    </xf>
    <xf numFmtId="0" fontId="14" fillId="15" borderId="0" xfId="2" applyFont="1" applyFill="1" applyAlignment="1">
      <alignment vertical="center"/>
    </xf>
    <xf numFmtId="0" fontId="90" fillId="15" borderId="0" xfId="2" applyFont="1" applyFill="1" applyAlignment="1">
      <alignment vertical="center"/>
    </xf>
    <xf numFmtId="0" fontId="90" fillId="15" borderId="0" xfId="2" applyFont="1" applyFill="1" applyAlignment="1">
      <alignment horizontal="right" vertical="center"/>
    </xf>
    <xf numFmtId="0" fontId="85" fillId="15" borderId="11" xfId="2" applyFont="1" applyFill="1" applyBorder="1" applyAlignment="1">
      <alignment vertical="center"/>
    </xf>
    <xf numFmtId="0" fontId="14" fillId="15" borderId="11" xfId="2" applyFont="1" applyFill="1" applyBorder="1" applyAlignment="1">
      <alignment vertical="center"/>
    </xf>
    <xf numFmtId="0" fontId="90" fillId="15" borderId="11" xfId="2" applyFont="1" applyFill="1" applyBorder="1" applyAlignment="1">
      <alignment horizontal="right" vertical="center"/>
    </xf>
    <xf numFmtId="0" fontId="90" fillId="0" borderId="0" xfId="2" applyFont="1" applyAlignment="1">
      <alignment vertical="center"/>
    </xf>
    <xf numFmtId="0" fontId="90" fillId="15" borderId="9" xfId="2" applyFont="1" applyFill="1" applyBorder="1" applyAlignment="1">
      <alignment horizontal="right" vertical="center"/>
    </xf>
    <xf numFmtId="0" fontId="90"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2" fillId="13" borderId="9" xfId="2" applyFont="1" applyFill="1" applyBorder="1" applyAlignment="1">
      <alignment vertical="center"/>
    </xf>
    <xf numFmtId="0" fontId="98" fillId="13" borderId="9" xfId="2" applyFont="1" applyFill="1" applyBorder="1" applyAlignment="1">
      <alignment vertical="center" wrapText="1" shrinkToFit="1"/>
    </xf>
    <xf numFmtId="0" fontId="90" fillId="13" borderId="9" xfId="2" applyFont="1" applyFill="1" applyBorder="1" applyAlignment="1">
      <alignment vertical="center"/>
    </xf>
    <xf numFmtId="0" fontId="92" fillId="13" borderId="0" xfId="2" applyFont="1" applyFill="1" applyAlignment="1">
      <alignment vertical="center"/>
    </xf>
    <xf numFmtId="0" fontId="98" fillId="13" borderId="0" xfId="2" applyFont="1" applyFill="1" applyAlignment="1">
      <alignment vertical="center" wrapText="1" shrinkToFit="1"/>
    </xf>
    <xf numFmtId="0" fontId="90" fillId="13" borderId="0" xfId="2" applyFont="1" applyFill="1" applyAlignment="1">
      <alignment vertical="center"/>
    </xf>
    <xf numFmtId="0" fontId="92" fillId="0" borderId="0" xfId="2" applyFont="1" applyAlignment="1">
      <alignment vertical="center"/>
    </xf>
    <xf numFmtId="0" fontId="98" fillId="25" borderId="0" xfId="0" applyFont="1" applyFill="1" applyAlignment="1">
      <alignment vertical="center" wrapText="1" shrinkToFit="1"/>
    </xf>
    <xf numFmtId="0" fontId="91"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90" fillId="0" borderId="14" xfId="0" applyFont="1" applyBorder="1" applyAlignment="1">
      <alignment vertical="center"/>
    </xf>
    <xf numFmtId="169" fontId="92" fillId="0" borderId="14" xfId="2" applyNumberFormat="1" applyFont="1" applyBorder="1" applyAlignment="1">
      <alignment horizontal="center" vertical="center"/>
    </xf>
    <xf numFmtId="0" fontId="14" fillId="15" borderId="9" xfId="2" applyFont="1" applyFill="1" applyBorder="1" applyAlignment="1">
      <alignment vertical="center"/>
    </xf>
    <xf numFmtId="0" fontId="90" fillId="13" borderId="9" xfId="2" applyFont="1" applyFill="1" applyBorder="1" applyAlignment="1">
      <alignment horizontal="left" vertical="center"/>
    </xf>
    <xf numFmtId="174" fontId="98" fillId="14" borderId="9" xfId="2" applyNumberFormat="1" applyFont="1" applyFill="1" applyBorder="1" applyAlignment="1" applyProtection="1">
      <alignment horizontal="center" vertical="center" shrinkToFit="1"/>
      <protection locked="0"/>
    </xf>
    <xf numFmtId="0" fontId="90" fillId="13" borderId="9" xfId="2" applyFont="1" applyFill="1" applyBorder="1" applyAlignment="1">
      <alignment horizontal="center" vertical="center"/>
    </xf>
    <xf numFmtId="20" fontId="98" fillId="14" borderId="9" xfId="2" applyNumberFormat="1" applyFont="1" applyFill="1" applyBorder="1" applyAlignment="1" applyProtection="1">
      <alignment horizontal="center" vertical="center"/>
      <protection locked="0"/>
    </xf>
    <xf numFmtId="0" fontId="90" fillId="13" borderId="0" xfId="2" applyFont="1" applyFill="1" applyAlignment="1">
      <alignment horizontal="right" vertical="center"/>
    </xf>
    <xf numFmtId="0" fontId="92" fillId="14" borderId="12" xfId="0" applyFont="1" applyFill="1" applyBorder="1" applyAlignment="1" applyProtection="1">
      <alignment horizontal="center" vertical="center"/>
      <protection locked="0"/>
    </xf>
    <xf numFmtId="0" fontId="92" fillId="0" borderId="9" xfId="0" applyFont="1" applyBorder="1" applyAlignment="1">
      <alignment horizontal="center" vertical="center"/>
    </xf>
    <xf numFmtId="0" fontId="90" fillId="15" borderId="14" xfId="2" applyFont="1" applyFill="1" applyBorder="1" applyAlignment="1">
      <alignment horizontal="center" vertical="center"/>
    </xf>
    <xf numFmtId="0" fontId="92" fillId="14" borderId="14" xfId="0" applyFont="1" applyFill="1" applyBorder="1" applyAlignment="1" applyProtection="1">
      <alignment horizontal="center" vertical="center" shrinkToFit="1"/>
      <protection locked="0"/>
    </xf>
    <xf numFmtId="0" fontId="92" fillId="15" borderId="0" xfId="2" applyFont="1" applyFill="1" applyAlignment="1">
      <alignment horizontal="right" vertical="center"/>
    </xf>
    <xf numFmtId="0" fontId="92" fillId="14" borderId="6" xfId="0" applyFont="1" applyFill="1" applyBorder="1" applyAlignment="1" applyProtection="1">
      <alignment horizontal="center" vertical="center"/>
      <protection locked="0"/>
    </xf>
    <xf numFmtId="0" fontId="92" fillId="0" borderId="0" xfId="0" applyFont="1" applyAlignment="1">
      <alignment horizontal="center" vertical="center"/>
    </xf>
    <xf numFmtId="0" fontId="92" fillId="13" borderId="0" xfId="0" applyFont="1" applyFill="1" applyAlignment="1">
      <alignment horizontal="center" vertical="center"/>
    </xf>
    <xf numFmtId="0" fontId="90" fillId="15" borderId="11" xfId="2" applyFont="1" applyFill="1" applyBorder="1" applyAlignment="1">
      <alignment vertical="center"/>
    </xf>
    <xf numFmtId="0" fontId="92" fillId="13" borderId="11" xfId="0" applyFont="1" applyFill="1" applyBorder="1" applyAlignment="1">
      <alignment vertical="center"/>
    </xf>
    <xf numFmtId="0" fontId="92" fillId="14" borderId="11" xfId="0" applyFont="1" applyFill="1" applyBorder="1" applyAlignment="1" applyProtection="1">
      <alignment horizontal="center" vertical="center"/>
      <protection locked="0"/>
    </xf>
    <xf numFmtId="0" fontId="92" fillId="0" borderId="11" xfId="0" applyFont="1" applyBorder="1" applyAlignment="1">
      <alignment vertical="center"/>
    </xf>
    <xf numFmtId="0" fontId="90" fillId="0" borderId="9" xfId="2" applyFont="1" applyBorder="1" applyAlignment="1">
      <alignment vertical="center"/>
    </xf>
    <xf numFmtId="167" fontId="92" fillId="13" borderId="9" xfId="2" applyNumberFormat="1" applyFont="1" applyFill="1" applyBorder="1" applyAlignment="1">
      <alignment horizontal="center" vertical="center"/>
    </xf>
    <xf numFmtId="20" fontId="104" fillId="14" borderId="9" xfId="2" applyNumberFormat="1" applyFont="1" applyFill="1" applyBorder="1" applyAlignment="1" applyProtection="1">
      <alignment horizontal="center" vertical="center"/>
      <protection locked="0"/>
    </xf>
    <xf numFmtId="0" fontId="15" fillId="15" borderId="11" xfId="2" applyFont="1" applyFill="1" applyBorder="1" applyAlignment="1">
      <alignment vertical="center"/>
    </xf>
    <xf numFmtId="0" fontId="90" fillId="0" borderId="11" xfId="2" applyFont="1" applyBorder="1" applyAlignment="1">
      <alignment vertical="center"/>
    </xf>
    <xf numFmtId="171" fontId="92" fillId="14" borderId="11" xfId="2" applyNumberFormat="1" applyFont="1" applyFill="1" applyBorder="1" applyAlignment="1" applyProtection="1">
      <alignment horizontal="center" vertical="center"/>
      <protection locked="0"/>
    </xf>
    <xf numFmtId="0" fontId="92"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8" fillId="13" borderId="0" xfId="2" applyNumberFormat="1" applyFont="1" applyFill="1" applyAlignment="1">
      <alignment horizontal="center" vertical="center"/>
    </xf>
    <xf numFmtId="4" fontId="92" fillId="14" borderId="0" xfId="2" applyNumberFormat="1" applyFont="1" applyFill="1" applyAlignment="1" applyProtection="1">
      <alignment horizontal="center" vertical="center"/>
      <protection locked="0"/>
    </xf>
    <xf numFmtId="49" fontId="92" fillId="13" borderId="0" xfId="2" applyNumberFormat="1" applyFont="1" applyFill="1" applyAlignment="1">
      <alignment vertical="center"/>
    </xf>
    <xf numFmtId="0" fontId="20" fillId="15" borderId="0" xfId="2" applyFont="1" applyFill="1" applyAlignment="1">
      <alignment vertical="center"/>
    </xf>
    <xf numFmtId="0" fontId="89" fillId="0" borderId="0" xfId="2" applyFont="1" applyAlignment="1">
      <alignment vertical="center"/>
    </xf>
    <xf numFmtId="0" fontId="89"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90" fillId="0" borderId="9" xfId="2" applyFont="1" applyBorder="1" applyAlignment="1">
      <alignment horizontal="right" vertical="center"/>
    </xf>
    <xf numFmtId="0" fontId="95" fillId="0" borderId="0" xfId="2" applyFont="1" applyAlignment="1">
      <alignment horizontal="right" vertical="center"/>
    </xf>
    <xf numFmtId="4" fontId="103" fillId="0" borderId="0" xfId="2" applyNumberFormat="1" applyFont="1" applyAlignment="1">
      <alignment horizontal="center" vertical="center"/>
    </xf>
    <xf numFmtId="0" fontId="103" fillId="0" borderId="0" xfId="2" applyFont="1" applyAlignment="1">
      <alignment vertical="center"/>
    </xf>
    <xf numFmtId="0" fontId="92" fillId="0" borderId="0" xfId="0" applyFont="1" applyAlignment="1">
      <alignment horizontal="center" vertical="center" wrapText="1"/>
    </xf>
    <xf numFmtId="0" fontId="90" fillId="0" borderId="0" xfId="2" applyFont="1" applyAlignment="1">
      <alignment horizontal="left" vertical="center"/>
    </xf>
    <xf numFmtId="0" fontId="92" fillId="0" borderId="0" xfId="2" applyFont="1" applyAlignment="1">
      <alignment horizontal="left" vertical="center"/>
    </xf>
    <xf numFmtId="0" fontId="90" fillId="0" borderId="11" xfId="2" applyFont="1" applyBorder="1" applyAlignment="1">
      <alignment horizontal="right" vertical="center"/>
    </xf>
    <xf numFmtId="0" fontId="90" fillId="0" borderId="11" xfId="2" applyFont="1" applyBorder="1" applyAlignment="1">
      <alignment horizontal="left" vertical="center"/>
    </xf>
    <xf numFmtId="0" fontId="92" fillId="0" borderId="11" xfId="2" applyFont="1" applyBorder="1" applyAlignment="1">
      <alignment horizontal="left" vertical="center"/>
    </xf>
    <xf numFmtId="164" fontId="94" fillId="11" borderId="9" xfId="2" applyNumberFormat="1" applyFont="1" applyFill="1" applyBorder="1" applyAlignment="1">
      <alignment horizontal="center" vertical="center" shrinkToFit="1"/>
    </xf>
    <xf numFmtId="9" fontId="92" fillId="0" borderId="0" xfId="2" applyNumberFormat="1" applyFont="1" applyAlignment="1">
      <alignment horizontal="center" vertical="center"/>
    </xf>
    <xf numFmtId="0" fontId="95" fillId="0" borderId="0" xfId="2" applyFont="1" applyAlignment="1">
      <alignment vertical="center"/>
    </xf>
    <xf numFmtId="0" fontId="43" fillId="17" borderId="0" xfId="0" applyFont="1" applyFill="1" applyAlignment="1">
      <alignment vertical="center" wrapText="1"/>
    </xf>
    <xf numFmtId="0" fontId="74"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90" fillId="0" borderId="9" xfId="2" applyNumberFormat="1" applyFont="1" applyBorder="1" applyAlignment="1">
      <alignment horizontal="center" vertical="center"/>
    </xf>
    <xf numFmtId="20" fontId="92" fillId="14" borderId="9" xfId="2" applyNumberFormat="1" applyFont="1" applyFill="1" applyBorder="1" applyAlignment="1" applyProtection="1">
      <alignment horizontal="center" vertical="center"/>
      <protection locked="0"/>
    </xf>
    <xf numFmtId="20" fontId="90" fillId="0" borderId="9" xfId="2" applyNumberFormat="1" applyFont="1" applyBorder="1" applyAlignment="1">
      <alignment horizontal="center" vertical="center"/>
    </xf>
    <xf numFmtId="20" fontId="92" fillId="14" borderId="0" xfId="2" applyNumberFormat="1" applyFont="1" applyFill="1" applyAlignment="1" applyProtection="1">
      <alignment horizontal="center" vertical="center"/>
      <protection locked="0"/>
    </xf>
    <xf numFmtId="20" fontId="90" fillId="0" borderId="0" xfId="2" applyNumberFormat="1" applyFont="1" applyAlignment="1">
      <alignment horizontal="center" vertical="center"/>
    </xf>
    <xf numFmtId="0" fontId="90" fillId="13" borderId="11" xfId="2" applyFont="1" applyFill="1" applyBorder="1" applyAlignment="1">
      <alignment horizontal="right" vertical="center"/>
    </xf>
    <xf numFmtId="164" fontId="98" fillId="13" borderId="0" xfId="2" applyNumberFormat="1" applyFont="1" applyFill="1" applyAlignment="1">
      <alignment horizontal="center" vertical="center" shrinkToFit="1"/>
    </xf>
    <xf numFmtId="2" fontId="98" fillId="13" borderId="0" xfId="2" applyNumberFormat="1" applyFont="1" applyFill="1" applyAlignment="1">
      <alignment horizontal="center" vertical="center"/>
    </xf>
    <xf numFmtId="4" fontId="98" fillId="13" borderId="0" xfId="2" applyNumberFormat="1" applyFont="1" applyFill="1" applyAlignment="1">
      <alignment horizontal="right" vertical="center"/>
    </xf>
    <xf numFmtId="0" fontId="98" fillId="13" borderId="11" xfId="2" applyFont="1" applyFill="1" applyBorder="1" applyAlignment="1">
      <alignment vertical="center"/>
    </xf>
    <xf numFmtId="0" fontId="49" fillId="13" borderId="11" xfId="2" applyFont="1" applyFill="1" applyBorder="1" applyAlignment="1">
      <alignment vertical="center"/>
    </xf>
    <xf numFmtId="0" fontId="14" fillId="13" borderId="11" xfId="2" applyFont="1" applyFill="1" applyBorder="1" applyAlignment="1">
      <alignment vertical="center"/>
    </xf>
    <xf numFmtId="0" fontId="92" fillId="0" borderId="9" xfId="2" applyFont="1" applyBorder="1" applyAlignment="1">
      <alignment vertical="center"/>
    </xf>
    <xf numFmtId="0" fontId="107" fillId="0" borderId="0" xfId="2" applyFont="1" applyAlignment="1">
      <alignment horizontal="center" vertical="center"/>
    </xf>
    <xf numFmtId="0" fontId="19" fillId="15" borderId="0" xfId="2" applyFont="1" applyFill="1" applyAlignment="1">
      <alignment vertical="center"/>
    </xf>
    <xf numFmtId="3" fontId="98" fillId="0" borderId="0" xfId="2" applyNumberFormat="1" applyFont="1" applyAlignment="1">
      <alignment horizontal="center" vertical="center"/>
    </xf>
    <xf numFmtId="0" fontId="17" fillId="15" borderId="11" xfId="2" applyFont="1" applyFill="1" applyBorder="1" applyAlignment="1">
      <alignment vertical="center"/>
    </xf>
    <xf numFmtId="0" fontId="92" fillId="0" borderId="11" xfId="2" applyFont="1" applyBorder="1" applyAlignment="1">
      <alignment vertical="center"/>
    </xf>
    <xf numFmtId="0" fontId="42"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6"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5" fillId="15" borderId="9" xfId="2" applyFont="1" applyFill="1" applyBorder="1" applyAlignment="1">
      <alignment vertical="center" wrapText="1"/>
    </xf>
    <xf numFmtId="0" fontId="94"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8" fillId="13" borderId="9" xfId="2" applyNumberFormat="1" applyFont="1" applyFill="1" applyBorder="1" applyAlignment="1">
      <alignment horizontal="center" vertical="center" shrinkToFit="1"/>
    </xf>
    <xf numFmtId="0" fontId="92" fillId="0" borderId="14" xfId="2" applyFont="1" applyBorder="1" applyAlignment="1">
      <alignment horizontal="center" vertical="center"/>
    </xf>
    <xf numFmtId="0" fontId="92" fillId="13" borderId="0" xfId="0" applyFont="1" applyFill="1" applyAlignment="1" applyProtection="1">
      <alignment horizontal="center" vertical="center"/>
      <protection locked="0"/>
    </xf>
    <xf numFmtId="0" fontId="90" fillId="0" borderId="14" xfId="2" applyFont="1" applyBorder="1" applyAlignment="1">
      <alignment horizontal="right" vertical="center"/>
    </xf>
    <xf numFmtId="0" fontId="130" fillId="0" borderId="0" xfId="2" applyFont="1" applyAlignment="1">
      <alignment vertical="center"/>
    </xf>
    <xf numFmtId="164" fontId="130" fillId="13" borderId="0" xfId="2" applyNumberFormat="1" applyFont="1" applyFill="1" applyAlignment="1">
      <alignment horizontal="center" vertical="center" shrinkToFit="1"/>
    </xf>
    <xf numFmtId="164" fontId="130" fillId="14" borderId="0" xfId="2" applyNumberFormat="1" applyFont="1" applyFill="1" applyAlignment="1" applyProtection="1">
      <alignment horizontal="center" vertical="center" shrinkToFit="1"/>
      <protection locked="0"/>
    </xf>
    <xf numFmtId="164" fontId="130" fillId="14" borderId="11" xfId="2" applyNumberFormat="1" applyFont="1" applyFill="1" applyBorder="1" applyAlignment="1" applyProtection="1">
      <alignment horizontal="center" vertical="center" shrinkToFit="1"/>
      <protection locked="0"/>
    </xf>
    <xf numFmtId="0" fontId="49" fillId="15" borderId="0" xfId="2" applyFont="1" applyFill="1" applyAlignment="1">
      <alignment vertical="center"/>
    </xf>
    <xf numFmtId="0" fontId="104" fillId="15" borderId="0" xfId="2" applyFont="1" applyFill="1" applyAlignment="1">
      <alignment vertical="center"/>
    </xf>
    <xf numFmtId="0" fontId="90" fillId="15" borderId="0" xfId="2" applyFont="1" applyFill="1" applyAlignment="1">
      <alignment vertical="center" wrapText="1"/>
    </xf>
    <xf numFmtId="0" fontId="90" fillId="15" borderId="11" xfId="2" applyFont="1" applyFill="1" applyBorder="1" applyAlignment="1">
      <alignment vertical="center" wrapText="1"/>
    </xf>
    <xf numFmtId="0" fontId="92" fillId="0" borderId="29" xfId="2" applyFont="1" applyBorder="1" applyAlignment="1">
      <alignment vertical="center"/>
    </xf>
    <xf numFmtId="0" fontId="132" fillId="26" borderId="0" xfId="0" applyFont="1" applyFill="1" applyAlignment="1">
      <alignment vertical="center"/>
    </xf>
    <xf numFmtId="0" fontId="133" fillId="26" borderId="0" xfId="0" applyFont="1" applyFill="1" applyAlignment="1">
      <alignment vertical="center"/>
    </xf>
    <xf numFmtId="167" fontId="134" fillId="26" borderId="0" xfId="0" applyNumberFormat="1" applyFont="1" applyFill="1" applyAlignment="1">
      <alignment vertical="center"/>
    </xf>
    <xf numFmtId="167" fontId="134" fillId="26" borderId="0" xfId="0" applyNumberFormat="1" applyFont="1" applyFill="1" applyAlignment="1">
      <alignment horizontal="left" vertical="center"/>
    </xf>
    <xf numFmtId="4" fontId="70" fillId="0" borderId="0" xfId="0" applyNumberFormat="1" applyFont="1" applyAlignment="1">
      <alignment vertical="center"/>
    </xf>
    <xf numFmtId="0" fontId="52" fillId="0" borderId="0" xfId="0" applyFont="1"/>
    <xf numFmtId="0" fontId="52" fillId="0" borderId="0" xfId="0" applyFont="1" applyAlignment="1">
      <alignment horizontal="left" vertical="center"/>
    </xf>
    <xf numFmtId="0" fontId="135" fillId="0" borderId="11" xfId="2" applyFont="1" applyBorder="1" applyAlignment="1">
      <alignment vertical="center"/>
    </xf>
    <xf numFmtId="0" fontId="136" fillId="0" borderId="9" xfId="2" applyFont="1" applyBorder="1" applyAlignment="1">
      <alignment vertical="center"/>
    </xf>
    <xf numFmtId="0" fontId="141" fillId="0" borderId="0" xfId="0" applyFont="1"/>
    <xf numFmtId="169" fontId="141" fillId="0" borderId="0" xfId="0" applyNumberFormat="1" applyFont="1" applyAlignment="1">
      <alignment horizontal="center"/>
    </xf>
    <xf numFmtId="168" fontId="141" fillId="0" borderId="0" xfId="0" applyNumberFormat="1" applyFont="1" applyAlignment="1">
      <alignment horizontal="center"/>
    </xf>
    <xf numFmtId="168" fontId="141" fillId="0" borderId="0" xfId="0" applyNumberFormat="1" applyFont="1"/>
    <xf numFmtId="169" fontId="141" fillId="0" borderId="0" xfId="0" applyNumberFormat="1" applyFont="1"/>
    <xf numFmtId="0" fontId="142" fillId="0" borderId="0" xfId="0" applyFont="1" applyAlignment="1">
      <alignment vertical="center"/>
    </xf>
    <xf numFmtId="0" fontId="145" fillId="0" borderId="9" xfId="0" applyFont="1" applyBorder="1" applyAlignment="1">
      <alignment shrinkToFit="1"/>
    </xf>
    <xf numFmtId="169" fontId="145" fillId="0" borderId="9" xfId="0" applyNumberFormat="1" applyFont="1" applyBorder="1" applyAlignment="1">
      <alignment shrinkToFit="1"/>
    </xf>
    <xf numFmtId="0" fontId="145" fillId="0" borderId="9" xfId="0" applyFont="1" applyBorder="1" applyAlignment="1">
      <alignment horizontal="center" shrinkToFit="1"/>
    </xf>
    <xf numFmtId="0" fontId="137" fillId="0" borderId="11" xfId="0" applyFont="1" applyBorder="1" applyAlignment="1">
      <alignment shrinkToFit="1"/>
    </xf>
    <xf numFmtId="0" fontId="1" fillId="0" borderId="0" xfId="0" applyFont="1" applyAlignment="1">
      <alignment horizontal="center" vertical="top"/>
    </xf>
    <xf numFmtId="0" fontId="146" fillId="0" borderId="0" xfId="2" applyFont="1" applyAlignment="1">
      <alignment vertical="center"/>
    </xf>
    <xf numFmtId="164" fontId="147" fillId="0" borderId="0" xfId="2" applyNumberFormat="1" applyFont="1" applyAlignment="1" applyProtection="1">
      <alignment vertical="center"/>
      <protection locked="0"/>
    </xf>
    <xf numFmtId="0" fontId="146" fillId="0" borderId="0" xfId="2" applyFont="1" applyAlignment="1" applyProtection="1">
      <alignment vertical="center"/>
      <protection locked="0"/>
    </xf>
    <xf numFmtId="0" fontId="148" fillId="9" borderId="9" xfId="2" applyFont="1" applyFill="1" applyBorder="1" applyAlignment="1">
      <alignment horizontal="center" vertical="center"/>
    </xf>
    <xf numFmtId="0" fontId="142" fillId="15" borderId="9" xfId="2" applyFont="1" applyFill="1" applyBorder="1" applyAlignment="1">
      <alignment vertical="center"/>
    </xf>
    <xf numFmtId="0" fontId="146" fillId="15" borderId="0" xfId="2" applyFont="1" applyFill="1" applyAlignment="1">
      <alignment vertical="center"/>
    </xf>
    <xf numFmtId="0" fontId="146" fillId="15" borderId="11" xfId="2" applyFont="1" applyFill="1" applyBorder="1" applyAlignment="1">
      <alignment vertical="center"/>
    </xf>
    <xf numFmtId="0" fontId="148" fillId="9" borderId="14" xfId="2" applyFont="1" applyFill="1" applyBorder="1" applyAlignment="1">
      <alignment horizontal="center" vertical="center"/>
    </xf>
    <xf numFmtId="0" fontId="142" fillId="15" borderId="14" xfId="2" applyFont="1" applyFill="1" applyBorder="1" applyAlignment="1">
      <alignment vertical="center"/>
    </xf>
    <xf numFmtId="0" fontId="146" fillId="15" borderId="9" xfId="2" applyFont="1" applyFill="1" applyBorder="1" applyAlignment="1">
      <alignment vertical="center"/>
    </xf>
    <xf numFmtId="0" fontId="142" fillId="15" borderId="0" xfId="2" applyFont="1" applyFill="1" applyAlignment="1">
      <alignment vertical="center"/>
    </xf>
    <xf numFmtId="0" fontId="142" fillId="15" borderId="11" xfId="2" applyFont="1" applyFill="1" applyBorder="1" applyAlignment="1">
      <alignment vertical="center"/>
    </xf>
    <xf numFmtId="0" fontId="149" fillId="15" borderId="0" xfId="2" applyFont="1" applyFill="1" applyAlignment="1">
      <alignment vertical="center"/>
    </xf>
    <xf numFmtId="0" fontId="150" fillId="15" borderId="0" xfId="2" applyFont="1" applyFill="1" applyAlignment="1">
      <alignment vertical="center"/>
    </xf>
    <xf numFmtId="0" fontId="146" fillId="15" borderId="0" xfId="2" applyFont="1" applyFill="1" applyAlignment="1">
      <alignment vertical="center" wrapText="1"/>
    </xf>
    <xf numFmtId="0" fontId="148" fillId="15" borderId="9" xfId="2" applyFont="1" applyFill="1" applyBorder="1" applyAlignment="1">
      <alignment horizontal="center" vertical="center"/>
    </xf>
    <xf numFmtId="0" fontId="151" fillId="0" borderId="0" xfId="2" applyFont="1" applyAlignment="1">
      <alignment horizontal="left" vertical="center"/>
    </xf>
    <xf numFmtId="0" fontId="147" fillId="15" borderId="0" xfId="2" applyFont="1" applyFill="1" applyAlignment="1">
      <alignment vertical="center" wrapText="1"/>
    </xf>
    <xf numFmtId="0" fontId="147" fillId="15" borderId="0" xfId="2" applyFont="1" applyFill="1" applyAlignment="1">
      <alignment vertical="center"/>
    </xf>
    <xf numFmtId="0" fontId="152" fillId="15" borderId="0" xfId="2" applyFont="1" applyFill="1" applyAlignment="1">
      <alignment vertical="center"/>
    </xf>
    <xf numFmtId="0" fontId="153" fillId="15" borderId="0" xfId="2" applyFont="1" applyFill="1" applyAlignment="1">
      <alignment vertical="center" wrapText="1"/>
    </xf>
    <xf numFmtId="0" fontId="153" fillId="15" borderId="11" xfId="2" applyFont="1" applyFill="1" applyBorder="1" applyAlignment="1">
      <alignment vertical="center" wrapText="1"/>
    </xf>
    <xf numFmtId="0" fontId="148" fillId="15" borderId="0" xfId="2" applyFont="1" applyFill="1" applyAlignment="1">
      <alignment vertical="center"/>
    </xf>
    <xf numFmtId="0" fontId="147" fillId="15" borderId="11" xfId="2" applyFont="1" applyFill="1" applyBorder="1" applyAlignment="1">
      <alignment vertical="center"/>
    </xf>
    <xf numFmtId="0" fontId="155" fillId="15" borderId="0" xfId="2" applyFont="1" applyFill="1" applyAlignment="1">
      <alignment vertical="center" wrapText="1"/>
    </xf>
    <xf numFmtId="0" fontId="146" fillId="15" borderId="28" xfId="2" applyFont="1" applyFill="1" applyBorder="1" applyAlignment="1">
      <alignment vertical="center"/>
    </xf>
    <xf numFmtId="0" fontId="146" fillId="15" borderId="11" xfId="2" applyFont="1" applyFill="1" applyBorder="1" applyAlignment="1">
      <alignment vertical="center" wrapText="1"/>
    </xf>
    <xf numFmtId="0" fontId="68" fillId="11" borderId="0" xfId="0" applyFont="1" applyFill="1" applyAlignment="1">
      <alignment horizontal="center" vertical="center"/>
    </xf>
    <xf numFmtId="0" fontId="81" fillId="9" borderId="0" xfId="0" applyFont="1" applyFill="1" applyAlignment="1">
      <alignment horizontal="center" vertical="center" shrinkToFit="1"/>
    </xf>
    <xf numFmtId="0" fontId="98" fillId="15" borderId="0" xfId="2" applyFont="1" applyFill="1" applyAlignment="1">
      <alignment horizontal="left" vertical="center" wrapText="1"/>
    </xf>
    <xf numFmtId="0" fontId="98" fillId="15" borderId="0" xfId="2" applyFont="1" applyFill="1" applyAlignment="1">
      <alignment horizontal="left" vertical="center"/>
    </xf>
    <xf numFmtId="0" fontId="90" fillId="19" borderId="0" xfId="0" applyFont="1" applyFill="1" applyAlignment="1">
      <alignment horizontal="right" vertical="center" wrapText="1" shrinkToFit="1"/>
    </xf>
    <xf numFmtId="0" fontId="90" fillId="19" borderId="11" xfId="0" applyFont="1" applyFill="1" applyBorder="1" applyAlignment="1">
      <alignment horizontal="right" vertical="center" wrapText="1" shrinkToFit="1"/>
    </xf>
    <xf numFmtId="0" fontId="92" fillId="20" borderId="9" xfId="0" applyFont="1" applyFill="1" applyBorder="1" applyAlignment="1" applyProtection="1">
      <alignment horizontal="center" vertical="center" wrapText="1" shrinkToFit="1"/>
      <protection locked="0"/>
    </xf>
    <xf numFmtId="0" fontId="92" fillId="20" borderId="0" xfId="0" applyFont="1" applyFill="1" applyAlignment="1" applyProtection="1">
      <alignment horizontal="center" vertical="center" wrapText="1" shrinkToFit="1"/>
      <protection locked="0"/>
    </xf>
    <xf numFmtId="0" fontId="92" fillId="20" borderId="11" xfId="0" applyFont="1" applyFill="1" applyBorder="1" applyAlignment="1" applyProtection="1">
      <alignment horizontal="center" vertical="center" wrapText="1" shrinkToFit="1"/>
      <protection locked="0"/>
    </xf>
    <xf numFmtId="164" fontId="98" fillId="13" borderId="9" xfId="2" applyNumberFormat="1" applyFont="1" applyFill="1" applyBorder="1" applyAlignment="1">
      <alignment horizontal="center" vertical="center" shrinkToFit="1"/>
    </xf>
    <xf numFmtId="0" fontId="92" fillId="17" borderId="0" xfId="0" applyFont="1" applyFill="1" applyAlignment="1">
      <alignment horizontal="left" vertical="center" wrapText="1"/>
    </xf>
    <xf numFmtId="0" fontId="90" fillId="15" borderId="0" xfId="2" applyFont="1" applyFill="1" applyAlignment="1">
      <alignment horizontal="right" vertical="center" wrapText="1"/>
    </xf>
    <xf numFmtId="0" fontId="92" fillId="14" borderId="9" xfId="0" applyFont="1" applyFill="1" applyBorder="1" applyAlignment="1" applyProtection="1">
      <alignment horizontal="center" vertical="center"/>
      <protection locked="0"/>
    </xf>
    <xf numFmtId="164" fontId="98" fillId="14" borderId="0" xfId="2" applyNumberFormat="1" applyFont="1" applyFill="1" applyAlignment="1" applyProtection="1">
      <alignment horizontal="center" vertical="center"/>
      <protection locked="0"/>
    </xf>
    <xf numFmtId="0" fontId="92" fillId="14" borderId="11" xfId="0" applyFont="1" applyFill="1" applyBorder="1" applyAlignment="1" applyProtection="1">
      <alignment horizontal="left" vertical="center"/>
      <protection locked="0"/>
    </xf>
    <xf numFmtId="0" fontId="97" fillId="14" borderId="0" xfId="0" applyFont="1" applyFill="1" applyAlignment="1" applyProtection="1">
      <alignment horizontal="center" vertical="center"/>
      <protection locked="0"/>
    </xf>
    <xf numFmtId="0" fontId="86" fillId="0" borderId="11" xfId="2" applyFont="1" applyBorder="1" applyAlignment="1">
      <alignment horizontal="right" vertical="center"/>
    </xf>
    <xf numFmtId="0" fontId="90" fillId="0" borderId="0" xfId="2" applyFont="1" applyAlignment="1">
      <alignment horizontal="left" vertical="center"/>
    </xf>
    <xf numFmtId="0" fontId="89" fillId="0" borderId="0" xfId="0" applyFont="1" applyAlignment="1">
      <alignment horizontal="left" vertical="center"/>
    </xf>
    <xf numFmtId="0" fontId="89" fillId="0" borderId="0" xfId="2" applyFont="1" applyAlignment="1">
      <alignment horizontal="left" vertical="center"/>
    </xf>
    <xf numFmtId="0" fontId="90" fillId="0" borderId="0" xfId="2" applyFont="1" applyAlignment="1">
      <alignment horizontal="right" vertical="center" wrapText="1"/>
    </xf>
    <xf numFmtId="0" fontId="92" fillId="14" borderId="0" xfId="0" applyFont="1" applyFill="1" applyAlignment="1" applyProtection="1">
      <alignment horizontal="center" vertical="center"/>
      <protection locked="0"/>
    </xf>
    <xf numFmtId="0" fontId="92" fillId="13" borderId="0" xfId="0" applyFont="1" applyFill="1" applyAlignment="1">
      <alignment horizontal="center" vertical="center"/>
    </xf>
    <xf numFmtId="2" fontId="92" fillId="13" borderId="0" xfId="2" applyNumberFormat="1" applyFont="1" applyFill="1" applyAlignment="1">
      <alignment horizontal="center" vertical="center"/>
    </xf>
    <xf numFmtId="0" fontId="92" fillId="13" borderId="0" xfId="2" applyFont="1" applyFill="1" applyAlignment="1">
      <alignment horizontal="center" vertical="center"/>
    </xf>
    <xf numFmtId="49" fontId="157" fillId="14" borderId="0" xfId="0" applyNumberFormat="1" applyFont="1" applyFill="1" applyAlignment="1" applyProtection="1">
      <alignment horizontal="center" vertical="top"/>
      <protection locked="0"/>
    </xf>
    <xf numFmtId="49" fontId="92" fillId="14" borderId="0" xfId="0" applyNumberFormat="1" applyFont="1" applyFill="1" applyAlignment="1" applyProtection="1">
      <alignment horizontal="center" vertical="center"/>
      <protection locked="0"/>
    </xf>
    <xf numFmtId="0" fontId="157" fillId="14" borderId="9" xfId="0" applyFont="1" applyFill="1" applyBorder="1" applyAlignment="1" applyProtection="1">
      <alignment horizontal="center" vertical="top"/>
      <protection locked="0"/>
    </xf>
    <xf numFmtId="0" fontId="92" fillId="13" borderId="11" xfId="1" quotePrefix="1" applyFont="1" applyFill="1" applyBorder="1" applyAlignment="1" applyProtection="1">
      <alignment horizontal="center" vertical="center"/>
    </xf>
    <xf numFmtId="0" fontId="92" fillId="13" borderId="11" xfId="1" applyFont="1" applyFill="1" applyBorder="1" applyAlignment="1" applyProtection="1">
      <alignment horizontal="center" vertical="center"/>
    </xf>
    <xf numFmtId="0" fontId="90" fillId="15" borderId="0" xfId="2" applyFont="1" applyFill="1" applyAlignment="1">
      <alignment horizontal="right" vertical="center" wrapText="1" shrinkToFit="1"/>
    </xf>
    <xf numFmtId="0" fontId="92" fillId="0" borderId="0" xfId="2" applyFont="1" applyAlignment="1">
      <alignment horizontal="center" vertical="center"/>
    </xf>
    <xf numFmtId="0" fontId="92" fillId="14" borderId="9" xfId="2" applyFont="1" applyFill="1" applyBorder="1" applyAlignment="1" applyProtection="1">
      <alignment horizontal="center" vertical="center"/>
      <protection locked="0"/>
    </xf>
    <xf numFmtId="0" fontId="58" fillId="15" borderId="0" xfId="2" applyFont="1" applyFill="1" applyAlignment="1">
      <alignment horizontal="center" vertical="center" wrapText="1"/>
    </xf>
    <xf numFmtId="0" fontId="90" fillId="13" borderId="0" xfId="0" applyFont="1" applyFill="1" applyAlignment="1">
      <alignment horizontal="center" vertical="center"/>
    </xf>
    <xf numFmtId="0" fontId="92" fillId="14" borderId="9" xfId="0" applyFont="1" applyFill="1" applyBorder="1" applyAlignment="1" applyProtection="1">
      <alignment horizontal="center" vertical="center" shrinkToFit="1"/>
      <protection locked="0"/>
    </xf>
    <xf numFmtId="0" fontId="92" fillId="14" borderId="11" xfId="0" applyFont="1" applyFill="1" applyBorder="1" applyAlignment="1" applyProtection="1">
      <alignment horizontal="center" vertical="center" shrinkToFit="1"/>
      <protection locked="0"/>
    </xf>
    <xf numFmtId="0" fontId="94" fillId="18" borderId="11" xfId="2" applyFont="1" applyFill="1" applyBorder="1" applyAlignment="1">
      <alignment horizontal="left" vertical="center"/>
    </xf>
    <xf numFmtId="0" fontId="90" fillId="15" borderId="9" xfId="2" applyFont="1" applyFill="1" applyBorder="1" applyAlignment="1">
      <alignment horizontal="right" vertical="center"/>
    </xf>
    <xf numFmtId="49" fontId="97" fillId="14" borderId="11" xfId="1" applyNumberFormat="1" applyFont="1" applyFill="1" applyBorder="1" applyAlignment="1" applyProtection="1">
      <alignment horizontal="center" vertical="center"/>
      <protection locked="0"/>
    </xf>
    <xf numFmtId="49" fontId="97" fillId="14" borderId="11" xfId="0" applyNumberFormat="1" applyFont="1" applyFill="1" applyBorder="1" applyAlignment="1" applyProtection="1">
      <alignment horizontal="center" vertical="center"/>
      <protection locked="0"/>
    </xf>
    <xf numFmtId="0" fontId="157" fillId="14" borderId="0" xfId="0" applyFont="1" applyFill="1" applyAlignment="1" applyProtection="1">
      <alignment horizontal="center" vertical="top"/>
      <protection locked="0"/>
    </xf>
    <xf numFmtId="49" fontId="158" fillId="14" borderId="11" xfId="1" applyNumberFormat="1" applyFont="1" applyFill="1" applyBorder="1" applyAlignment="1" applyProtection="1">
      <alignment horizontal="center" vertical="top"/>
      <protection locked="0"/>
    </xf>
    <xf numFmtId="49" fontId="157" fillId="0" borderId="0" xfId="0" applyNumberFormat="1" applyFont="1" applyAlignment="1" applyProtection="1">
      <alignment horizontal="center" vertical="top"/>
      <protection locked="0"/>
    </xf>
    <xf numFmtId="0" fontId="90" fillId="0" borderId="0" xfId="2" applyFont="1" applyAlignment="1">
      <alignment horizontal="center" vertical="center"/>
    </xf>
    <xf numFmtId="49" fontId="158" fillId="14" borderId="0" xfId="1" applyNumberFormat="1" applyFont="1" applyFill="1" applyAlignment="1" applyProtection="1">
      <alignment horizontal="center" vertical="top"/>
      <protection locked="0"/>
    </xf>
    <xf numFmtId="0" fontId="90" fillId="0" borderId="14" xfId="2" applyFont="1" applyBorder="1" applyAlignment="1">
      <alignment horizontal="left" vertical="center"/>
    </xf>
    <xf numFmtId="0" fontId="92" fillId="13" borderId="9" xfId="0" applyFont="1" applyFill="1" applyBorder="1" applyAlignment="1">
      <alignment horizontal="center" vertical="center"/>
    </xf>
    <xf numFmtId="0" fontId="92" fillId="0" borderId="0" xfId="2" applyFont="1" applyAlignment="1">
      <alignment horizontal="right" vertical="center"/>
    </xf>
    <xf numFmtId="0" fontId="93" fillId="13" borderId="11" xfId="2" applyFont="1" applyFill="1" applyBorder="1" applyAlignment="1">
      <alignment horizontal="center" vertical="center" shrinkToFit="1"/>
    </xf>
    <xf numFmtId="0" fontId="92" fillId="14" borderId="3" xfId="0" applyFont="1" applyFill="1" applyBorder="1" applyAlignment="1" applyProtection="1">
      <alignment horizontal="center" vertical="center" shrinkToFit="1"/>
      <protection locked="0"/>
    </xf>
    <xf numFmtId="0" fontId="92" fillId="14" borderId="14" xfId="0" applyFont="1" applyFill="1" applyBorder="1" applyAlignment="1" applyProtection="1">
      <alignment horizontal="center" vertical="center" shrinkToFit="1"/>
      <protection locked="0"/>
    </xf>
    <xf numFmtId="0" fontId="92" fillId="13" borderId="9" xfId="2" applyFont="1" applyFill="1" applyBorder="1" applyAlignment="1">
      <alignment horizontal="center" vertical="center"/>
    </xf>
    <xf numFmtId="0" fontId="98" fillId="25" borderId="0" xfId="0" applyFont="1" applyFill="1" applyAlignment="1">
      <alignment horizontal="left" vertical="center" wrapText="1" shrinkToFit="1"/>
    </xf>
    <xf numFmtId="0" fontId="89" fillId="0" borderId="9" xfId="2" applyFont="1" applyBorder="1" applyAlignment="1">
      <alignment horizontal="center" vertical="center" wrapText="1"/>
    </xf>
    <xf numFmtId="0" fontId="89" fillId="0" borderId="11" xfId="2" applyFont="1" applyBorder="1" applyAlignment="1">
      <alignment horizontal="center" vertical="center" wrapText="1"/>
    </xf>
    <xf numFmtId="49" fontId="90" fillId="13" borderId="9" xfId="0" applyNumberFormat="1" applyFont="1" applyFill="1" applyBorder="1" applyAlignment="1">
      <alignment horizontal="left" vertical="center" wrapText="1"/>
    </xf>
    <xf numFmtId="49" fontId="90" fillId="13" borderId="11" xfId="0" applyNumberFormat="1" applyFont="1" applyFill="1" applyBorder="1" applyAlignment="1">
      <alignment horizontal="left" vertical="center" wrapText="1"/>
    </xf>
    <xf numFmtId="0" fontId="82" fillId="15" borderId="0" xfId="2" applyFont="1" applyFill="1" applyAlignment="1">
      <alignment horizontal="center" vertical="center" wrapText="1"/>
    </xf>
    <xf numFmtId="0" fontId="82" fillId="15" borderId="11" xfId="2" applyFont="1" applyFill="1" applyBorder="1" applyAlignment="1">
      <alignment horizontal="center" vertical="center" wrapText="1"/>
    </xf>
    <xf numFmtId="0" fontId="90" fillId="13" borderId="0" xfId="2" applyFont="1" applyFill="1" applyAlignment="1">
      <alignment horizontal="left" vertical="center" wrapText="1"/>
    </xf>
    <xf numFmtId="0" fontId="104" fillId="0" borderId="0" xfId="0" applyFont="1" applyAlignment="1">
      <alignment horizontal="left" vertical="center" wrapText="1"/>
    </xf>
    <xf numFmtId="0" fontId="90" fillId="0" borderId="0" xfId="2" applyFont="1" applyAlignment="1">
      <alignment horizontal="left" vertical="center" wrapText="1"/>
    </xf>
    <xf numFmtId="0" fontId="14" fillId="15" borderId="0" xfId="2" applyFont="1" applyFill="1" applyAlignment="1">
      <alignment horizontal="center" vertical="center"/>
    </xf>
    <xf numFmtId="0" fontId="90" fillId="13" borderId="11" xfId="2" applyFont="1" applyFill="1" applyBorder="1" applyAlignment="1">
      <alignment horizontal="left" vertical="center" shrinkToFit="1"/>
    </xf>
    <xf numFmtId="0" fontId="99" fillId="14" borderId="9" xfId="2" applyFont="1" applyFill="1" applyBorder="1" applyAlignment="1" applyProtection="1">
      <alignment horizontal="center" vertical="center" wrapText="1" shrinkToFit="1"/>
      <protection locked="0"/>
    </xf>
    <xf numFmtId="0" fontId="99" fillId="14" borderId="0" xfId="2" applyFont="1" applyFill="1" applyAlignment="1" applyProtection="1">
      <alignment horizontal="center" vertical="center" wrapText="1" shrinkToFit="1"/>
      <protection locked="0"/>
    </xf>
    <xf numFmtId="0" fontId="99" fillId="14" borderId="11" xfId="2" applyFont="1" applyFill="1" applyBorder="1" applyAlignment="1" applyProtection="1">
      <alignment horizontal="center" vertical="center" wrapText="1" shrinkToFit="1"/>
      <protection locked="0"/>
    </xf>
    <xf numFmtId="0" fontId="90" fillId="0" borderId="11" xfId="2" applyFont="1" applyBorder="1" applyAlignment="1">
      <alignment vertical="center" wrapText="1"/>
    </xf>
    <xf numFmtId="0" fontId="90" fillId="15" borderId="0" xfId="2" applyFont="1" applyFill="1" applyAlignment="1">
      <alignment horizontal="left" vertical="center"/>
    </xf>
    <xf numFmtId="0" fontId="90" fillId="0" borderId="9" xfId="2" applyFont="1" applyBorder="1" applyAlignment="1">
      <alignment horizontal="left" vertical="center" wrapText="1"/>
    </xf>
    <xf numFmtId="0" fontId="90" fillId="0" borderId="11" xfId="2" applyFont="1" applyBorder="1" applyAlignment="1">
      <alignment horizontal="left" vertical="center" wrapText="1"/>
    </xf>
    <xf numFmtId="0" fontId="90" fillId="0" borderId="0" xfId="0" applyFont="1" applyAlignment="1">
      <alignment horizontal="left" vertical="center" wrapText="1"/>
    </xf>
    <xf numFmtId="0" fontId="120" fillId="0" borderId="0" xfId="1" applyFont="1" applyAlignment="1" applyProtection="1">
      <alignment horizontal="left" vertical="center" wrapText="1"/>
    </xf>
    <xf numFmtId="0" fontId="90" fillId="0" borderId="28" xfId="2" applyFont="1" applyBorder="1" applyAlignment="1">
      <alignment horizontal="left" vertical="center" wrapText="1"/>
    </xf>
    <xf numFmtId="49" fontId="97" fillId="14" borderId="0" xfId="1" applyNumberFormat="1" applyFont="1" applyFill="1" applyAlignment="1" applyProtection="1">
      <alignment horizontal="center" vertical="center"/>
      <protection locked="0"/>
    </xf>
    <xf numFmtId="0" fontId="84" fillId="0" borderId="0" xfId="2" applyFont="1" applyAlignment="1" applyProtection="1">
      <alignment horizontal="center" vertical="center"/>
      <protection locked="0"/>
    </xf>
    <xf numFmtId="0" fontId="156" fillId="16" borderId="0" xfId="2" applyFont="1" applyFill="1" applyAlignment="1">
      <alignment horizontal="center" vertical="center"/>
    </xf>
    <xf numFmtId="164" fontId="83" fillId="0" borderId="0" xfId="2" applyNumberFormat="1" applyFont="1" applyAlignment="1" applyProtection="1">
      <alignment horizontal="center" vertical="center"/>
      <protection locked="0"/>
    </xf>
    <xf numFmtId="0" fontId="154" fillId="15" borderId="0" xfId="2" applyFont="1" applyFill="1" applyAlignment="1">
      <alignment horizontal="left" vertical="center" wrapText="1" shrinkToFit="1"/>
    </xf>
    <xf numFmtId="0" fontId="61" fillId="15" borderId="0" xfId="2" applyFont="1" applyFill="1" applyAlignment="1">
      <alignment horizontal="center" vertical="center" shrinkToFit="1"/>
    </xf>
    <xf numFmtId="164" fontId="131" fillId="13" borderId="0" xfId="2" applyNumberFormat="1" applyFont="1" applyFill="1" applyAlignment="1">
      <alignment horizontal="center" vertical="center" shrinkToFit="1"/>
    </xf>
    <xf numFmtId="0" fontId="92" fillId="14" borderId="0" xfId="0" applyFont="1" applyFill="1" applyAlignment="1" applyProtection="1">
      <alignment horizontal="center" vertical="center" wrapText="1"/>
      <protection locked="0"/>
    </xf>
    <xf numFmtId="0" fontId="118" fillId="18" borderId="9" xfId="1" applyFont="1" applyFill="1" applyBorder="1" applyAlignment="1" applyProtection="1">
      <alignment horizontal="center" vertical="center"/>
    </xf>
    <xf numFmtId="0" fontId="92" fillId="0" borderId="9" xfId="2" applyFont="1" applyBorder="1" applyAlignment="1">
      <alignment horizontal="left" vertical="center" wrapText="1"/>
    </xf>
    <xf numFmtId="0" fontId="107" fillId="0" borderId="11" xfId="2" applyFont="1" applyBorder="1" applyAlignment="1">
      <alignment horizontal="center" vertical="center"/>
    </xf>
    <xf numFmtId="0" fontId="14" fillId="0" borderId="0" xfId="2" applyFont="1" applyAlignment="1">
      <alignment horizontal="center" vertical="center"/>
    </xf>
    <xf numFmtId="0" fontId="14" fillId="13" borderId="0" xfId="2" applyFont="1" applyFill="1" applyAlignment="1">
      <alignment horizontal="left" vertical="center"/>
    </xf>
    <xf numFmtId="0" fontId="94" fillId="18" borderId="0" xfId="2" applyFont="1" applyFill="1" applyAlignment="1">
      <alignment horizontal="center" vertical="center" shrinkToFit="1"/>
    </xf>
    <xf numFmtId="164" fontId="98" fillId="14" borderId="9" xfId="2" applyNumberFormat="1" applyFont="1" applyFill="1" applyBorder="1" applyAlignment="1" applyProtection="1">
      <alignment horizontal="center" vertical="center"/>
      <protection locked="0"/>
    </xf>
    <xf numFmtId="0" fontId="90" fillId="0" borderId="0" xfId="2" applyFont="1" applyAlignment="1">
      <alignment horizontal="left" vertical="center" shrinkToFit="1"/>
    </xf>
    <xf numFmtId="49" fontId="157" fillId="14" borderId="0" xfId="0" applyNumberFormat="1" applyFont="1" applyFill="1" applyAlignment="1" applyProtection="1">
      <alignment horizontal="left" vertical="top"/>
      <protection locked="0"/>
    </xf>
    <xf numFmtId="0" fontId="14" fillId="0" borderId="0" xfId="2" applyFont="1" applyAlignment="1">
      <alignment horizontal="left" vertical="center" wrapText="1"/>
    </xf>
    <xf numFmtId="0" fontId="92" fillId="0" borderId="0" xfId="2" applyFont="1" applyAlignment="1">
      <alignment horizontal="left" vertic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8" fillId="0" borderId="3" xfId="0" applyFont="1" applyBorder="1" applyAlignment="1">
      <alignment horizontal="center"/>
    </xf>
    <xf numFmtId="0" fontId="48" fillId="0" borderId="14" xfId="0" applyFont="1" applyBorder="1" applyAlignment="1">
      <alignment horizontal="center"/>
    </xf>
    <xf numFmtId="0" fontId="48" fillId="0" borderId="6" xfId="0" applyFont="1" applyBorder="1" applyAlignment="1">
      <alignment horizontal="center"/>
    </xf>
    <xf numFmtId="0" fontId="60" fillId="0" borderId="3" xfId="0" applyFont="1" applyBorder="1" applyAlignment="1" applyProtection="1">
      <alignment horizontal="center" vertical="center"/>
      <protection locked="0"/>
    </xf>
    <xf numFmtId="0" fontId="60" fillId="0" borderId="14" xfId="0" applyFont="1" applyBorder="1" applyAlignment="1" applyProtection="1">
      <alignment horizontal="center" vertical="center"/>
      <protection locked="0"/>
    </xf>
    <xf numFmtId="0" fontId="60" fillId="0" borderId="6" xfId="0" applyFont="1" applyBorder="1" applyAlignment="1" applyProtection="1">
      <alignment horizontal="center" vertical="center"/>
      <protection locked="0"/>
    </xf>
    <xf numFmtId="49" fontId="48" fillId="0" borderId="3" xfId="0" applyNumberFormat="1" applyFont="1" applyBorder="1" applyAlignment="1">
      <alignment horizontal="center"/>
    </xf>
    <xf numFmtId="164" fontId="77" fillId="3" borderId="10" xfId="0" quotePrefix="1" applyNumberFormat="1" applyFont="1" applyFill="1" applyBorder="1" applyAlignment="1">
      <alignment horizontal="center"/>
    </xf>
    <xf numFmtId="164" fontId="77" fillId="3" borderId="0" xfId="0" quotePrefix="1" applyNumberFormat="1" applyFont="1" applyFill="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3" fillId="0" borderId="0" xfId="0" applyFont="1" applyAlignment="1">
      <alignment horizontal="center" vertical="top"/>
    </xf>
    <xf numFmtId="169" fontId="76" fillId="0" borderId="0" xfId="0" applyNumberFormat="1" applyFont="1" applyAlignment="1">
      <alignment horizontal="left" vertical="center"/>
    </xf>
    <xf numFmtId="0" fontId="53" fillId="0" borderId="3" xfId="0" applyFont="1" applyBorder="1" applyAlignment="1" applyProtection="1">
      <alignment horizontal="center" vertical="center" shrinkToFit="1"/>
      <protection locked="0"/>
    </xf>
    <xf numFmtId="0" fontId="53" fillId="0" borderId="14" xfId="0" applyFont="1" applyBorder="1" applyAlignment="1" applyProtection="1">
      <alignment horizontal="center" vertical="center" shrinkToFit="1"/>
      <protection locked="0"/>
    </xf>
    <xf numFmtId="0" fontId="53" fillId="0" borderId="6" xfId="0" applyFont="1" applyBorder="1" applyAlignment="1" applyProtection="1">
      <alignment horizontal="center" vertical="center" shrinkToFit="1"/>
      <protection locked="0"/>
    </xf>
    <xf numFmtId="0" fontId="79" fillId="0" borderId="0" xfId="0" applyFont="1" applyAlignment="1">
      <alignment horizontal="center" vertical="center"/>
    </xf>
    <xf numFmtId="0" fontId="79" fillId="0" borderId="0" xfId="0" applyFont="1" applyAlignment="1">
      <alignment horizontal="center"/>
    </xf>
    <xf numFmtId="0" fontId="138" fillId="0" borderId="0" xfId="0" applyFont="1" applyAlignment="1">
      <alignment horizontal="center" vertical="center"/>
    </xf>
    <xf numFmtId="0" fontId="139" fillId="0" borderId="0" xfId="0" applyFont="1" applyAlignment="1">
      <alignment horizontal="center" vertical="center"/>
    </xf>
    <xf numFmtId="0" fontId="140" fillId="0" borderId="11" xfId="0" applyFont="1" applyBorder="1" applyAlignment="1">
      <alignment horizontal="center" vertical="center"/>
    </xf>
    <xf numFmtId="169" fontId="141" fillId="0" borderId="0" xfId="0" applyNumberFormat="1" applyFont="1" applyAlignment="1">
      <alignment horizontal="center"/>
    </xf>
    <xf numFmtId="0" fontId="143" fillId="0" borderId="3" xfId="0" applyFont="1" applyBorder="1" applyAlignment="1">
      <alignment horizontal="left" vertical="center"/>
    </xf>
    <xf numFmtId="0" fontId="143" fillId="0" borderId="6" xfId="0" applyFont="1" applyBorder="1" applyAlignment="1">
      <alignment horizontal="left" vertical="center"/>
    </xf>
    <xf numFmtId="0" fontId="119" fillId="2" borderId="3" xfId="0" applyFont="1" applyFill="1" applyBorder="1" applyAlignment="1" applyProtection="1">
      <alignment horizontal="left" vertical="center"/>
      <protection locked="0"/>
    </xf>
    <xf numFmtId="0" fontId="119" fillId="2" borderId="14" xfId="0" applyFont="1" applyFill="1" applyBorder="1" applyAlignment="1" applyProtection="1">
      <alignment horizontal="left" vertical="center"/>
      <protection locked="0"/>
    </xf>
    <xf numFmtId="0" fontId="119" fillId="2" borderId="6" xfId="0" applyFont="1" applyFill="1" applyBorder="1" applyAlignment="1" applyProtection="1">
      <alignment horizontal="left" vertical="center"/>
      <protection locked="0"/>
    </xf>
    <xf numFmtId="0" fontId="92" fillId="0" borderId="9" xfId="0" applyFont="1" applyBorder="1" applyAlignment="1">
      <alignment horizontal="right" vertical="center"/>
    </xf>
    <xf numFmtId="4" fontId="109" fillId="15" borderId="26" xfId="0" applyNumberFormat="1" applyFont="1" applyFill="1" applyBorder="1" applyAlignment="1">
      <alignment horizontal="center" vertical="center"/>
    </xf>
    <xf numFmtId="4" fontId="109" fillId="15" borderId="27" xfId="0" applyNumberFormat="1" applyFont="1" applyFill="1" applyBorder="1" applyAlignment="1">
      <alignment horizontal="center" vertical="center"/>
    </xf>
    <xf numFmtId="0" fontId="92" fillId="0" borderId="5" xfId="0" applyFont="1" applyBorder="1" applyAlignment="1">
      <alignment horizontal="center" vertical="center"/>
    </xf>
    <xf numFmtId="0" fontId="92" fillId="0" borderId="8" xfId="0" applyFont="1" applyBorder="1" applyAlignment="1">
      <alignment horizontal="center" vertical="center"/>
    </xf>
    <xf numFmtId="0" fontId="90" fillId="0" borderId="4" xfId="0" applyFont="1" applyBorder="1" applyAlignment="1" applyProtection="1">
      <alignment horizontal="center" vertical="center"/>
      <protection locked="0"/>
    </xf>
    <xf numFmtId="0" fontId="90" fillId="0" borderId="9" xfId="0" applyFont="1" applyBorder="1" applyAlignment="1" applyProtection="1">
      <alignment horizontal="center" vertical="center"/>
      <protection locked="0"/>
    </xf>
    <xf numFmtId="0" fontId="90" fillId="0" borderId="12" xfId="0" applyFont="1" applyBorder="1" applyAlignment="1" applyProtection="1">
      <alignment horizontal="center" vertical="center"/>
      <protection locked="0"/>
    </xf>
    <xf numFmtId="0" fontId="90" fillId="0" borderId="7" xfId="0" applyFont="1" applyBorder="1" applyAlignment="1" applyProtection="1">
      <alignment horizontal="center" vertical="center"/>
      <protection locked="0"/>
    </xf>
    <xf numFmtId="0" fontId="90" fillId="0" borderId="11" xfId="0" applyFont="1" applyBorder="1" applyAlignment="1" applyProtection="1">
      <alignment horizontal="center" vertical="center"/>
      <protection locked="0"/>
    </xf>
    <xf numFmtId="0" fontId="90" fillId="0" borderId="15" xfId="0" applyFont="1" applyBorder="1" applyAlignment="1" applyProtection="1">
      <alignment horizontal="center" vertical="center"/>
      <protection locked="0"/>
    </xf>
    <xf numFmtId="164" fontId="107" fillId="18" borderId="0" xfId="0" applyNumberFormat="1" applyFont="1" applyFill="1" applyAlignment="1">
      <alignment horizontal="center" vertical="center" shrinkToFit="1"/>
    </xf>
    <xf numFmtId="164" fontId="107" fillId="18" borderId="11" xfId="0" applyNumberFormat="1" applyFont="1" applyFill="1" applyBorder="1" applyAlignment="1">
      <alignment horizontal="center" vertical="center" shrinkToFit="1"/>
    </xf>
    <xf numFmtId="49" fontId="98" fillId="0" borderId="3" xfId="0" applyNumberFormat="1" applyFont="1" applyBorder="1" applyAlignment="1">
      <alignment horizontal="center" vertical="center" shrinkToFit="1"/>
    </xf>
    <xf numFmtId="0" fontId="98" fillId="0" borderId="14" xfId="0" applyFont="1" applyBorder="1" applyAlignment="1">
      <alignment horizontal="center" vertical="center" shrinkToFit="1"/>
    </xf>
    <xf numFmtId="0" fontId="98" fillId="0" borderId="6" xfId="0" applyFont="1" applyBorder="1" applyAlignment="1">
      <alignment horizontal="center" vertical="center" shrinkToFit="1"/>
    </xf>
    <xf numFmtId="0" fontId="92" fillId="7" borderId="0" xfId="0" applyFont="1" applyFill="1" applyAlignment="1">
      <alignment horizontal="center" vertical="center"/>
    </xf>
    <xf numFmtId="0" fontId="94" fillId="18" borderId="0" xfId="0" applyFont="1" applyFill="1" applyAlignment="1">
      <alignment horizontal="left" vertical="center"/>
    </xf>
    <xf numFmtId="0" fontId="103" fillId="0" borderId="11" xfId="0" applyFont="1" applyBorder="1" applyAlignment="1">
      <alignment horizontal="center" vertical="center"/>
    </xf>
    <xf numFmtId="0" fontId="103" fillId="0" borderId="0" xfId="0" applyFont="1" applyAlignment="1">
      <alignment horizontal="center" vertical="center" shrinkToFit="1"/>
    </xf>
    <xf numFmtId="0" fontId="100" fillId="0" borderId="0" xfId="0" applyFont="1" applyAlignment="1">
      <alignment horizontal="center" vertical="center" shrinkToFit="1"/>
    </xf>
    <xf numFmtId="0" fontId="108" fillId="11" borderId="0" xfId="0" applyFont="1" applyFill="1" applyAlignment="1">
      <alignment horizontal="center"/>
    </xf>
    <xf numFmtId="0" fontId="144" fillId="0" borderId="0" xfId="0" applyFont="1" applyAlignment="1">
      <alignment horizontal="center" vertical="center"/>
    </xf>
    <xf numFmtId="0" fontId="140" fillId="0" borderId="0" xfId="0" applyFont="1" applyAlignment="1">
      <alignment horizontal="center" vertical="center"/>
    </xf>
    <xf numFmtId="169" fontId="145" fillId="0" borderId="9" xfId="0" applyNumberFormat="1" applyFont="1" applyBorder="1" applyAlignment="1">
      <alignment horizontal="center" shrinkToFit="1"/>
    </xf>
    <xf numFmtId="0" fontId="110" fillId="2" borderId="3" xfId="0" applyFont="1" applyFill="1" applyBorder="1" applyAlignment="1">
      <alignment horizontal="left" vertical="center"/>
    </xf>
    <xf numFmtId="0" fontId="110" fillId="2" borderId="14" xfId="0" applyFont="1" applyFill="1" applyBorder="1" applyAlignment="1">
      <alignment horizontal="left" vertical="center"/>
    </xf>
    <xf numFmtId="0" fontId="110" fillId="2" borderId="6" xfId="0" applyFont="1" applyFill="1" applyBorder="1" applyAlignment="1">
      <alignment horizontal="left" vertical="center"/>
    </xf>
    <xf numFmtId="0" fontId="145" fillId="0" borderId="9" xfId="0" applyFont="1" applyBorder="1" applyAlignment="1">
      <alignment horizontal="right" shrinkToFit="1"/>
    </xf>
    <xf numFmtId="164" fontId="111" fillId="18" borderId="0" xfId="0" applyNumberFormat="1" applyFont="1" applyFill="1" applyAlignment="1">
      <alignment horizontal="center" vertical="center" shrinkToFit="1"/>
    </xf>
    <xf numFmtId="0" fontId="100" fillId="0" borderId="11" xfId="0" applyFont="1" applyBorder="1" applyAlignment="1">
      <alignment horizontal="center" vertical="center" shrinkToFit="1"/>
    </xf>
    <xf numFmtId="0" fontId="100" fillId="0" borderId="9" xfId="0" applyFont="1" applyBorder="1" applyAlignment="1">
      <alignment horizontal="center" vertical="center" shrinkToFit="1"/>
    </xf>
    <xf numFmtId="0" fontId="110" fillId="0" borderId="5" xfId="0" applyFont="1" applyBorder="1" applyAlignment="1">
      <alignment horizontal="center" vertical="center"/>
    </xf>
    <xf numFmtId="0" fontId="110"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left" vertical="center"/>
    </xf>
    <xf numFmtId="0" fontId="39" fillId="0" borderId="13" xfId="0" applyFont="1" applyBorder="1" applyAlignment="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3010000}"/>
  </cellStyles>
  <dxfs count="60">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959475" y="9340850"/>
          <a:ext cx="434123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0</xdr:colOff>
      <xdr:row>1</xdr:row>
      <xdr:rowOff>85725</xdr:rowOff>
    </xdr:from>
    <xdr:to>
      <xdr:col>9</xdr:col>
      <xdr:colOff>1742507</xdr:colOff>
      <xdr:row>4</xdr:row>
      <xdr:rowOff>266701</xdr:rowOff>
    </xdr:to>
    <xdr:pic>
      <xdr:nvPicPr>
        <xdr:cNvPr id="5" name="Picture 4">
          <a:extLst>
            <a:ext uri="{FF2B5EF4-FFF2-40B4-BE49-F238E27FC236}">
              <a16:creationId xmlns:a16="http://schemas.microsoft.com/office/drawing/2014/main" id="{99AF7B9E-FF95-4B29-994A-5F8056FD10F1}"/>
            </a:ext>
          </a:extLst>
        </xdr:cNvPr>
        <xdr:cNvPicPr>
          <a:picLocks noChangeAspect="1"/>
        </xdr:cNvPicPr>
      </xdr:nvPicPr>
      <xdr:blipFill>
        <a:blip xmlns:r="http://schemas.openxmlformats.org/officeDocument/2006/relationships" r:embed="rId3"/>
        <a:stretch>
          <a:fillRect/>
        </a:stretch>
      </xdr:blipFill>
      <xdr:spPr>
        <a:xfrm>
          <a:off x="0" y="161925"/>
          <a:ext cx="11934257" cy="1266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23PROTOUR\2007\%23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printerSettings" Target="../printerSettings/printerSettings1.bin"/><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E24" sqref="E24:J24"/>
      <selection pane="topRight" activeCell="E24" sqref="E24:J24"/>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341</v>
      </c>
      <c r="B1" s="218" t="s">
        <v>342</v>
      </c>
      <c r="C1" s="218" t="s">
        <v>334</v>
      </c>
      <c r="D1" s="218" t="s">
        <v>333</v>
      </c>
      <c r="E1" s="218" t="s">
        <v>343</v>
      </c>
      <c r="F1" s="233" t="s">
        <v>347</v>
      </c>
      <c r="G1" s="233" t="s">
        <v>549</v>
      </c>
      <c r="H1" s="233" t="s">
        <v>349</v>
      </c>
      <c r="I1" s="233" t="s">
        <v>350</v>
      </c>
      <c r="J1" s="237" t="s">
        <v>356</v>
      </c>
      <c r="K1" s="218" t="s">
        <v>345</v>
      </c>
      <c r="M1" s="218" t="s">
        <v>343</v>
      </c>
      <c r="N1" s="218" t="s">
        <v>346</v>
      </c>
      <c r="O1" s="218" t="s">
        <v>413</v>
      </c>
      <c r="P1" s="218" t="s">
        <v>414</v>
      </c>
      <c r="S1" s="219" t="s">
        <v>352</v>
      </c>
      <c r="T1" s="219" t="s">
        <v>352</v>
      </c>
      <c r="U1" s="219" t="s">
        <v>348</v>
      </c>
      <c r="V1" s="219" t="s">
        <v>348</v>
      </c>
      <c r="Z1" s="219" t="s">
        <v>352</v>
      </c>
      <c r="AA1" s="219" t="s">
        <v>352</v>
      </c>
      <c r="AB1" s="219" t="s">
        <v>348</v>
      </c>
      <c r="AC1" s="219" t="s">
        <v>348</v>
      </c>
    </row>
    <row r="2" spans="1:29">
      <c r="A2" s="230">
        <v>43739</v>
      </c>
      <c r="B2" s="230">
        <v>43775</v>
      </c>
      <c r="C2" s="251"/>
      <c r="D2" s="222" t="s">
        <v>340</v>
      </c>
      <c r="E2" s="226" t="s">
        <v>336</v>
      </c>
      <c r="F2" s="228" t="s">
        <v>430</v>
      </c>
      <c r="G2" s="228" t="s">
        <v>202</v>
      </c>
      <c r="H2" s="234" t="s">
        <v>563</v>
      </c>
      <c r="I2" s="235" t="s">
        <v>453</v>
      </c>
      <c r="J2" s="238">
        <f>INDEX($S$3:$S$17,MATCH(Prospectus!$E$64,Events!$R$3:$R$17,0))</f>
        <v>310</v>
      </c>
      <c r="K2" s="219" t="str">
        <f t="array" ref="K2">IFERROR(INDEX($D$2:$D$104,SMALL(IF('PLEASE FILL IN HERE FIRST!!!'!$B$5=$E$2:$E$104,MATCH(ROW($E$2:$E$104),ROW($E$2:$E$104)),""),ROW(H1))),"")</f>
        <v>Doha (QAT) - WORLD TOUR PLATINUM</v>
      </c>
      <c r="L2" s="219" t="s">
        <v>620</v>
      </c>
      <c r="M2" s="219" t="s">
        <v>351</v>
      </c>
      <c r="N2" s="219" t="s">
        <v>313</v>
      </c>
      <c r="O2" s="247">
        <f>A2+1</f>
        <v>43740</v>
      </c>
      <c r="P2" s="247">
        <f>B2-3</f>
        <v>43772</v>
      </c>
      <c r="S2" s="219" t="s">
        <v>354</v>
      </c>
      <c r="T2" s="219" t="s">
        <v>347</v>
      </c>
      <c r="U2" s="219" t="s">
        <v>354</v>
      </c>
      <c r="V2" s="219" t="s">
        <v>347</v>
      </c>
      <c r="Z2" s="219" t="s">
        <v>354</v>
      </c>
      <c r="AA2" s="219" t="s">
        <v>347</v>
      </c>
      <c r="AB2" s="219" t="s">
        <v>354</v>
      </c>
      <c r="AC2" s="219" t="s">
        <v>347</v>
      </c>
    </row>
    <row r="3" spans="1:29" ht="15.95" customHeight="1">
      <c r="A3" s="230">
        <v>43480</v>
      </c>
      <c r="B3" s="230">
        <v>43485</v>
      </c>
      <c r="C3" s="226"/>
      <c r="D3" s="222" t="s">
        <v>335</v>
      </c>
      <c r="E3" s="226" t="s">
        <v>336</v>
      </c>
      <c r="F3" s="228" t="s">
        <v>430</v>
      </c>
      <c r="G3" s="228" t="s">
        <v>202</v>
      </c>
      <c r="H3" s="234" t="s">
        <v>563</v>
      </c>
      <c r="I3" s="235" t="s">
        <v>453</v>
      </c>
      <c r="J3" s="238">
        <f>INDEX($S$3:$S$17,MATCH(Prospectus!$E$64,Events!$R$3:$R$17,0))</f>
        <v>310</v>
      </c>
      <c r="K3" s="219" t="str">
        <f t="array" ref="K3">IFERROR(INDEX($D$2:$D$104,SMALL(IF('PLEASE FILL IN HERE FIRST!!!'!$B$5=$E$2:$E$104,MATCH(ROW($E$2:$E$104),ROW($E$2:$E$104)),""),ROW(H2))),"")</f>
        <v>Shenzhen (CHN) - WORLD TOUR PLATINUM</v>
      </c>
      <c r="L3" s="219" t="s">
        <v>552</v>
      </c>
      <c r="M3" s="219" t="s">
        <v>336</v>
      </c>
      <c r="N3" s="219" t="s">
        <v>314</v>
      </c>
      <c r="O3" s="247">
        <f t="shared" ref="O3:O14" si="0">A3+1</f>
        <v>43481</v>
      </c>
      <c r="P3" s="247">
        <f t="shared" ref="P3:P14" si="1">B3-3</f>
        <v>43482</v>
      </c>
      <c r="Q3" s="244" t="s">
        <v>353</v>
      </c>
      <c r="R3" s="219">
        <v>8</v>
      </c>
      <c r="S3" s="242">
        <v>260</v>
      </c>
      <c r="T3" s="242">
        <v>190</v>
      </c>
      <c r="U3" s="242">
        <v>160</v>
      </c>
      <c r="V3" s="242">
        <v>130</v>
      </c>
      <c r="X3" s="244" t="s">
        <v>355</v>
      </c>
      <c r="Y3" s="244">
        <v>8</v>
      </c>
      <c r="Z3" s="242">
        <v>360</v>
      </c>
      <c r="AA3" s="242">
        <v>260</v>
      </c>
      <c r="AB3" s="242">
        <v>220</v>
      </c>
      <c r="AC3" s="242">
        <v>190</v>
      </c>
    </row>
    <row r="4" spans="1:29" ht="15.95" customHeight="1">
      <c r="A4" s="229">
        <v>43550</v>
      </c>
      <c r="B4" s="229">
        <v>43555</v>
      </c>
      <c r="C4" s="225"/>
      <c r="D4" s="221" t="s">
        <v>337</v>
      </c>
      <c r="E4" s="225" t="s">
        <v>351</v>
      </c>
      <c r="F4" s="228" t="s">
        <v>430</v>
      </c>
      <c r="G4" s="228" t="s">
        <v>202</v>
      </c>
      <c r="H4" s="234" t="s">
        <v>563</v>
      </c>
      <c r="I4" s="235" t="s">
        <v>453</v>
      </c>
      <c r="J4" s="238">
        <f>INDEX($S$3:$S$17,MATCH(Prospectus!$E$64,Events!$R$3:$R$17,0))</f>
        <v>310</v>
      </c>
      <c r="K4" s="219" t="str">
        <f t="array" ref="K4">IFERROR(INDEX($D$2:$D$104,SMALL(IF('PLEASE FILL IN HERE FIRST!!!'!$B$5=$E$2:$E$104,MATCH(ROW($E$2:$E$104),ROW($E$2:$E$104)),""),ROW(H3))),"")</f>
        <v>Sapporo (JPN) - WORLD TOUR PLATINUM</v>
      </c>
      <c r="L4" s="219" t="s">
        <v>553</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427</v>
      </c>
      <c r="E5" s="225" t="s">
        <v>351</v>
      </c>
      <c r="F5" s="228" t="s">
        <v>430</v>
      </c>
      <c r="G5" s="228" t="s">
        <v>202</v>
      </c>
      <c r="H5" s="234" t="s">
        <v>563</v>
      </c>
      <c r="I5" s="235" t="s">
        <v>453</v>
      </c>
      <c r="J5" s="238">
        <f>INDEX($S$3:$S$17,MATCH(Prospectus!$E$64,Events!$R$3:$R$17,0))</f>
        <v>310</v>
      </c>
      <c r="K5" s="219" t="str">
        <f t="array" ref="K5">IFERROR(INDEX($D$2:$D$104,SMALL(IF('PLEASE FILL IN HERE FIRST!!!'!$B$5=$E$2:$E$104,MATCH(ROW($E$2:$E$104),ROW($E$2:$E$104)),""),ROW(H4))),"")</f>
        <v>Geelong (AUS) - WORLD TOUR PLATINUM</v>
      </c>
      <c r="M5" s="219" t="s">
        <v>344</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426</v>
      </c>
      <c r="E6" s="226" t="s">
        <v>336</v>
      </c>
      <c r="F6" s="228" t="s">
        <v>430</v>
      </c>
      <c r="G6" s="228" t="s">
        <v>202</v>
      </c>
      <c r="H6" s="234" t="s">
        <v>563</v>
      </c>
      <c r="I6" s="235" t="s">
        <v>453</v>
      </c>
      <c r="J6" s="238">
        <f>INDEX($S$3:$S$17,MATCH(Prospectus!$E$64,Events!$R$3:$R$17,0))</f>
        <v>310</v>
      </c>
      <c r="K6" s="219" t="str">
        <f t="array" ref="K6">IFERROR(INDEX($D$2:$D$104,SMALL(IF('PLEASE FILL IN HERE FIRST!!!'!$B$5=$E$2:$E$104,MATCH(ROW($E$2:$E$104),ROW($E$2:$E$104)),""),ROW(H5))),"")</f>
        <v>Bremen (GER) - WORLD TOUR PLATINUM</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555</v>
      </c>
      <c r="E7" s="226" t="s">
        <v>351</v>
      </c>
      <c r="F7" s="228" t="s">
        <v>430</v>
      </c>
      <c r="G7" s="228" t="s">
        <v>202</v>
      </c>
      <c r="H7" s="234" t="s">
        <v>564</v>
      </c>
      <c r="I7" s="235" t="s">
        <v>453</v>
      </c>
      <c r="J7" s="238">
        <f>INDEX($Z$3:$Z$17,MATCH(Prospectus!$E$64,Events!$Y$3:$Y$17,0))</f>
        <v>460</v>
      </c>
      <c r="K7" s="219" t="str">
        <f t="array" ref="K7">IFERROR(INDEX($D$2:$D$104,SMALL(IF('PLEASE FILL IN HERE FIRST!!!'!$B$5=$E$2:$E$104,MATCH(ROW($E$2:$E$104),ROW($E$2:$E$104)),""),ROW(H6))),"")</f>
        <v>Linz (AUT) - WORLD TOUR PLATINUM</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40001</v>
      </c>
      <c r="C8" s="252"/>
      <c r="D8" s="221" t="s">
        <v>621</v>
      </c>
      <c r="E8" s="225" t="s">
        <v>336</v>
      </c>
      <c r="F8" s="228" t="s">
        <v>430</v>
      </c>
      <c r="G8" s="228" t="s">
        <v>202</v>
      </c>
      <c r="H8" s="234" t="s">
        <v>563</v>
      </c>
      <c r="I8" s="235" t="s">
        <v>453</v>
      </c>
      <c r="J8" s="238">
        <f>INDEX($S$3:$S$17,MATCH(Prospectus!$E$64,Events!$R$3:$R$17,0))</f>
        <v>310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550</v>
      </c>
      <c r="E9" s="225" t="s">
        <v>351</v>
      </c>
      <c r="F9" s="228" t="s">
        <v>430</v>
      </c>
      <c r="G9" s="228" t="s">
        <v>202</v>
      </c>
      <c r="H9" s="234" t="s">
        <v>563</v>
      </c>
      <c r="I9" s="235" t="s">
        <v>453</v>
      </c>
      <c r="J9" s="238">
        <f>INDEX($S$3:$S$17,MATCH(Prospectus!$E$64,Events!$R$3:$R$17,0))</f>
        <v>310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428</v>
      </c>
      <c r="E10" s="226" t="s">
        <v>336</v>
      </c>
      <c r="F10" s="228" t="s">
        <v>430</v>
      </c>
      <c r="G10" s="228" t="s">
        <v>202</v>
      </c>
      <c r="H10" s="234" t="s">
        <v>563</v>
      </c>
      <c r="I10" s="235" t="s">
        <v>453</v>
      </c>
      <c r="J10" s="238">
        <f>INDEX($S$3:$S$17,MATCH(Prospectus!$E$64,Events!$R$3:$R$17,0))</f>
        <v>310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c r="D11" s="222" t="s">
        <v>338</v>
      </c>
      <c r="E11" s="226" t="s">
        <v>336</v>
      </c>
      <c r="F11" s="228" t="s">
        <v>430</v>
      </c>
      <c r="G11" s="228" t="s">
        <v>202</v>
      </c>
      <c r="H11" s="234" t="s">
        <v>563</v>
      </c>
      <c r="I11" s="235" t="s">
        <v>453</v>
      </c>
      <c r="J11" s="238">
        <f>INDEX($S$3:$S$17,MATCH(Prospectus!$E$64,Events!$R$3:$R$17,0))</f>
        <v>310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v>270000</v>
      </c>
      <c r="D12" s="221" t="s">
        <v>425</v>
      </c>
      <c r="E12" s="225" t="s">
        <v>351</v>
      </c>
      <c r="F12" s="228" t="s">
        <v>556</v>
      </c>
      <c r="G12" s="228" t="s">
        <v>202</v>
      </c>
      <c r="H12" s="234" t="s">
        <v>563</v>
      </c>
      <c r="I12" s="235" t="s">
        <v>453</v>
      </c>
      <c r="J12" s="238">
        <f>INDEX($S$3:$S$17,MATCH(Prospectus!$E$64,Events!$R$3:$R$17,0))</f>
        <v>310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2"/>
      <c r="D13" s="221" t="s">
        <v>339</v>
      </c>
      <c r="E13" s="225" t="s">
        <v>351</v>
      </c>
      <c r="F13" s="228" t="s">
        <v>430</v>
      </c>
      <c r="G13" s="228" t="s">
        <v>202</v>
      </c>
      <c r="H13" s="234" t="s">
        <v>563</v>
      </c>
      <c r="I13" s="235" t="s">
        <v>453</v>
      </c>
      <c r="J13" s="238">
        <f>INDEX($S$3:$S$17,MATCH(Prospectus!$E$64,Events!$R$3:$R$17,0))</f>
        <v>310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429</v>
      </c>
      <c r="E14" s="224" t="s">
        <v>344</v>
      </c>
      <c r="F14" s="228" t="s">
        <v>430</v>
      </c>
      <c r="G14" s="228" t="s">
        <v>202</v>
      </c>
      <c r="J14" s="238">
        <f>INDEX($S$3:$S$17,MATCH(Prospectus!$E$64,Events!$R$3:$R$17,0))</f>
        <v>310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B15" sqref="B15"/>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29" t="s">
        <v>277</v>
      </c>
      <c r="B1" s="429"/>
      <c r="C1" s="429"/>
      <c r="D1" s="429"/>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351</v>
      </c>
      <c r="C5" s="92"/>
      <c r="D5" s="92"/>
      <c r="E5" s="155"/>
      <c r="F5" s="155"/>
      <c r="G5" s="428" t="s">
        <v>160</v>
      </c>
      <c r="H5" s="428"/>
      <c r="I5" s="428" t="s">
        <v>31</v>
      </c>
      <c r="J5" s="428"/>
      <c r="K5" s="72" t="s">
        <v>314</v>
      </c>
      <c r="N5" s="72"/>
      <c r="O5" s="161"/>
      <c r="P5" s="83" t="s">
        <v>182</v>
      </c>
      <c r="Q5" s="116" t="s">
        <v>183</v>
      </c>
      <c r="U5" s="100" t="s">
        <v>176</v>
      </c>
      <c r="V5" s="72" t="s">
        <v>368</v>
      </c>
      <c r="W5" s="101" t="s">
        <v>169</v>
      </c>
      <c r="X5" s="103" t="s">
        <v>431</v>
      </c>
      <c r="Y5" s="98"/>
      <c r="Z5" s="72"/>
      <c r="AA5" s="99"/>
    </row>
    <row r="6" spans="1:27" ht="4.5" customHeight="1">
      <c r="A6" s="69"/>
      <c r="B6" s="73"/>
      <c r="C6" s="92"/>
      <c r="D6" s="92"/>
      <c r="K6" s="72"/>
      <c r="N6" s="72"/>
      <c r="O6" s="161"/>
    </row>
    <row r="7" spans="1:27">
      <c r="A7" s="71" t="s">
        <v>190</v>
      </c>
      <c r="B7" s="68" t="s">
        <v>425</v>
      </c>
      <c r="C7" s="92"/>
      <c r="D7" s="92"/>
      <c r="G7" s="83" t="s">
        <v>61</v>
      </c>
      <c r="H7" s="83" t="s">
        <v>89</v>
      </c>
      <c r="I7" s="83" t="s">
        <v>61</v>
      </c>
      <c r="J7" s="83" t="s">
        <v>89</v>
      </c>
      <c r="K7" s="428" t="s">
        <v>206</v>
      </c>
      <c r="N7" s="72"/>
      <c r="O7" s="161"/>
      <c r="P7" s="83" t="s">
        <v>269</v>
      </c>
      <c r="Q7" s="83" t="s">
        <v>271</v>
      </c>
      <c r="U7" s="105" t="s">
        <v>177</v>
      </c>
      <c r="V7" s="72" t="s">
        <v>369</v>
      </c>
      <c r="W7" s="101" t="s">
        <v>169</v>
      </c>
      <c r="X7" s="102" t="s">
        <v>432</v>
      </c>
    </row>
    <row r="8" spans="1:27" ht="4.5" customHeight="1">
      <c r="A8" s="69"/>
      <c r="B8" s="73"/>
      <c r="C8" s="92"/>
      <c r="D8" s="90"/>
      <c r="K8" s="428"/>
      <c r="N8" s="72"/>
      <c r="O8" s="161"/>
    </row>
    <row r="9" spans="1:27">
      <c r="A9" s="71" t="s">
        <v>36</v>
      </c>
      <c r="B9" s="138">
        <f>INDEX(Events!A2:A29,MATCH(B7,Events!D2:D29,0))</f>
        <v>43746</v>
      </c>
      <c r="C9" s="92" t="s">
        <v>108</v>
      </c>
      <c r="D9" s="150">
        <f>INDEX(Events!B2:B29,MATCH(B7,Events!D2:D29,0))</f>
        <v>43751</v>
      </c>
      <c r="E9" s="155"/>
      <c r="F9" s="155"/>
      <c r="G9" s="83">
        <v>170</v>
      </c>
      <c r="H9" s="83">
        <v>190</v>
      </c>
      <c r="I9" s="83">
        <v>15</v>
      </c>
      <c r="J9" s="83">
        <v>17</v>
      </c>
      <c r="K9" s="234" t="s">
        <v>351</v>
      </c>
      <c r="N9" s="72"/>
      <c r="O9" s="161"/>
      <c r="P9" s="83" t="s">
        <v>202</v>
      </c>
      <c r="Q9" s="83" t="s">
        <v>272</v>
      </c>
      <c r="U9" s="105" t="s">
        <v>204</v>
      </c>
      <c r="V9" s="72" t="s">
        <v>370</v>
      </c>
      <c r="W9" s="101" t="s">
        <v>169</v>
      </c>
      <c r="X9" s="103" t="s">
        <v>433</v>
      </c>
    </row>
    <row r="10" spans="1:27" ht="4.5" customHeight="1">
      <c r="A10" s="69"/>
      <c r="B10" s="73"/>
      <c r="C10" s="92"/>
      <c r="D10" s="90"/>
      <c r="K10" s="234"/>
      <c r="N10" s="72"/>
      <c r="O10" s="161"/>
    </row>
    <row r="11" spans="1:27">
      <c r="A11" s="71" t="s">
        <v>37</v>
      </c>
      <c r="B11" s="139">
        <f>B9-30</f>
        <v>43716</v>
      </c>
      <c r="C11" s="92"/>
      <c r="D11" s="92"/>
      <c r="E11" s="155"/>
      <c r="F11" s="155"/>
      <c r="G11" s="83">
        <v>150</v>
      </c>
      <c r="H11" s="83">
        <v>170</v>
      </c>
      <c r="I11" s="83">
        <v>15</v>
      </c>
      <c r="J11" s="83">
        <v>17</v>
      </c>
      <c r="K11" s="234" t="s">
        <v>336</v>
      </c>
      <c r="N11" s="72"/>
      <c r="O11" s="161"/>
      <c r="P11" s="86"/>
      <c r="Q11" s="83" t="s">
        <v>273</v>
      </c>
      <c r="U11" s="105" t="s">
        <v>178</v>
      </c>
      <c r="V11" s="72" t="s">
        <v>371</v>
      </c>
      <c r="W11" s="101" t="s">
        <v>169</v>
      </c>
      <c r="X11" s="102" t="s">
        <v>434</v>
      </c>
    </row>
    <row r="12" spans="1:27" ht="4.5" customHeight="1">
      <c r="A12" s="69"/>
      <c r="B12" s="73"/>
      <c r="C12" s="92"/>
      <c r="D12" s="92"/>
      <c r="K12" s="72"/>
      <c r="N12" s="72"/>
      <c r="O12" s="161"/>
      <c r="U12" s="105"/>
    </row>
    <row r="13" spans="1:27">
      <c r="A13" s="71" t="s">
        <v>39</v>
      </c>
      <c r="B13" s="139">
        <f>B9-20</f>
        <v>43726</v>
      </c>
      <c r="C13" s="92"/>
      <c r="D13" s="92"/>
      <c r="E13" s="155"/>
      <c r="F13" s="155"/>
      <c r="K13" s="72" t="s">
        <v>344</v>
      </c>
      <c r="N13" s="72"/>
      <c r="O13" s="161"/>
      <c r="Q13" s="83" t="s">
        <v>274</v>
      </c>
      <c r="R13" s="86"/>
      <c r="U13" s="105" t="s">
        <v>208</v>
      </c>
      <c r="V13" s="72" t="s">
        <v>367</v>
      </c>
      <c r="W13" s="101" t="s">
        <v>169</v>
      </c>
      <c r="X13" s="102" t="s">
        <v>435</v>
      </c>
    </row>
    <row r="14" spans="1:27" ht="4.5" customHeight="1">
      <c r="A14" s="69"/>
      <c r="B14" s="73"/>
      <c r="C14" s="92"/>
      <c r="D14" s="92"/>
      <c r="N14" s="72"/>
      <c r="O14" s="161"/>
    </row>
    <row r="15" spans="1:27">
      <c r="A15" s="71" t="s">
        <v>52</v>
      </c>
      <c r="B15" s="74" t="s">
        <v>312</v>
      </c>
      <c r="C15" s="92"/>
      <c r="D15" s="92"/>
      <c r="E15" s="155"/>
      <c r="F15" s="155"/>
      <c r="G15" s="87"/>
      <c r="H15" s="87"/>
      <c r="K15" s="72"/>
      <c r="N15" s="72"/>
      <c r="O15" s="161"/>
      <c r="Q15" s="83" t="s">
        <v>275</v>
      </c>
      <c r="U15" s="105" t="s">
        <v>305</v>
      </c>
      <c r="V15" s="72" t="s">
        <v>372</v>
      </c>
      <c r="W15" s="101" t="s">
        <v>169</v>
      </c>
      <c r="X15" s="102" t="s">
        <v>307</v>
      </c>
    </row>
    <row r="16" spans="1:27" ht="4.5" customHeight="1">
      <c r="A16" s="69"/>
      <c r="B16" s="73"/>
      <c r="C16" s="92"/>
      <c r="D16" s="92"/>
      <c r="N16" s="72"/>
      <c r="O16" s="161"/>
      <c r="U16" s="105"/>
    </row>
    <row r="17" spans="1:24">
      <c r="A17" s="71" t="s">
        <v>40</v>
      </c>
      <c r="B17" s="138" t="str">
        <f>INDEX(V5:V100,MATCH(B15,U5:U100,0))</f>
        <v>0030 6970 2361 16</v>
      </c>
      <c r="C17" s="92"/>
      <c r="D17" s="92"/>
      <c r="E17" s="155"/>
      <c r="F17" s="155"/>
      <c r="G17" s="87"/>
      <c r="H17" s="87"/>
      <c r="N17" s="72"/>
      <c r="O17" s="161"/>
      <c r="Q17" s="83" t="s">
        <v>276</v>
      </c>
      <c r="U17" s="105" t="s">
        <v>306</v>
      </c>
      <c r="V17" s="72" t="s">
        <v>558</v>
      </c>
      <c r="W17" s="101" t="s">
        <v>169</v>
      </c>
      <c r="X17" s="102" t="s">
        <v>557</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548</v>
      </c>
      <c r="U19" s="105" t="s">
        <v>312</v>
      </c>
      <c r="V19" s="72" t="s">
        <v>373</v>
      </c>
      <c r="W19" s="101" t="s">
        <v>169</v>
      </c>
      <c r="X19" s="102" t="s">
        <v>436</v>
      </c>
    </row>
    <row r="20" spans="1:24" ht="4.5" customHeight="1">
      <c r="A20" s="69"/>
      <c r="B20" s="73"/>
      <c r="C20" s="92"/>
      <c r="D20" s="92"/>
      <c r="N20" s="72"/>
      <c r="O20" s="161"/>
      <c r="U20" s="105"/>
    </row>
    <row r="21" spans="1:24">
      <c r="A21" s="71" t="s">
        <v>42</v>
      </c>
      <c r="B21" s="140" t="str">
        <f>INDEX(X5:X100,MATCH(B15,U5:U100,0))</f>
        <v>dmessinis@ittf.com</v>
      </c>
      <c r="C21" s="92"/>
      <c r="D21" s="92"/>
      <c r="E21" s="155"/>
      <c r="F21" s="155"/>
      <c r="N21" s="72"/>
      <c r="O21" s="161"/>
      <c r="Q21" s="86" t="s">
        <v>191</v>
      </c>
      <c r="U21" s="105" t="s">
        <v>357</v>
      </c>
      <c r="V21" s="72" t="s">
        <v>374</v>
      </c>
      <c r="W21" s="101" t="s">
        <v>169</v>
      </c>
      <c r="X21" s="102" t="s">
        <v>437</v>
      </c>
    </row>
    <row r="22" spans="1:24" ht="4.5" customHeight="1">
      <c r="A22" s="69"/>
      <c r="B22" s="73"/>
      <c r="C22" s="92"/>
      <c r="D22" s="92"/>
      <c r="N22" s="72"/>
      <c r="O22" s="161"/>
    </row>
    <row r="23" spans="1:24">
      <c r="A23" s="71" t="s">
        <v>46</v>
      </c>
      <c r="B23" s="139" t="str">
        <f>Prospectus!E8</f>
        <v>German Table Tennis Association</v>
      </c>
      <c r="C23" s="92"/>
      <c r="D23" s="92"/>
      <c r="E23" s="155"/>
      <c r="F23" s="155"/>
      <c r="N23" s="72"/>
      <c r="O23" s="161"/>
      <c r="U23" s="105" t="s">
        <v>358</v>
      </c>
      <c r="V23" s="72" t="s">
        <v>375</v>
      </c>
      <c r="W23" s="101" t="s">
        <v>169</v>
      </c>
      <c r="X23" s="102" t="s">
        <v>359</v>
      </c>
    </row>
    <row r="24" spans="1:24" ht="4.5" customHeight="1">
      <c r="A24" s="69"/>
      <c r="B24" s="73"/>
      <c r="C24" s="92"/>
      <c r="D24" s="92"/>
      <c r="N24" s="72"/>
      <c r="O24" s="161"/>
      <c r="U24" s="105"/>
    </row>
    <row r="25" spans="1:24">
      <c r="A25" s="71" t="s">
        <v>43</v>
      </c>
      <c r="B25" s="139" t="str">
        <f>Prospectus!E11</f>
        <v>0049 696950190</v>
      </c>
      <c r="C25" s="92"/>
      <c r="D25" s="92"/>
      <c r="E25" s="155"/>
      <c r="F25" s="155"/>
      <c r="N25" s="72"/>
      <c r="O25" s="161"/>
      <c r="U25" s="105" t="s">
        <v>360</v>
      </c>
      <c r="V25" s="72" t="s">
        <v>376</v>
      </c>
      <c r="W25" s="101" t="s">
        <v>169</v>
      </c>
      <c r="X25" s="102" t="s">
        <v>438</v>
      </c>
    </row>
    <row r="26" spans="1:24" ht="4.5" customHeight="1">
      <c r="A26" s="69"/>
      <c r="B26" s="73"/>
      <c r="C26" s="92"/>
      <c r="D26" s="92"/>
      <c r="N26" s="72"/>
      <c r="O26" s="161"/>
      <c r="U26" s="105"/>
    </row>
    <row r="27" spans="1:24">
      <c r="A27" s="71" t="s">
        <v>44</v>
      </c>
      <c r="B27" s="139" t="str">
        <f>Prospectus!E12</f>
        <v>0049 6969501913</v>
      </c>
      <c r="C27" s="92"/>
      <c r="D27" s="92"/>
      <c r="E27" s="155"/>
      <c r="F27" s="155"/>
      <c r="N27" s="72"/>
      <c r="O27" s="161"/>
      <c r="U27" s="105" t="s">
        <v>361</v>
      </c>
      <c r="V27" s="72" t="s">
        <v>377</v>
      </c>
      <c r="W27" s="101" t="s">
        <v>169</v>
      </c>
      <c r="X27" s="102" t="s">
        <v>362</v>
      </c>
    </row>
    <row r="28" spans="1:24" ht="4.5" customHeight="1">
      <c r="A28" s="69"/>
      <c r="B28" s="73"/>
      <c r="C28" s="92"/>
      <c r="D28" s="92"/>
      <c r="N28" s="72"/>
      <c r="O28" s="161"/>
      <c r="U28" s="77"/>
    </row>
    <row r="29" spans="1:24">
      <c r="A29" s="71" t="s">
        <v>45</v>
      </c>
      <c r="B29" s="141" t="str">
        <f>Prospectus!E13</f>
        <v>rottmann.dttb@tischtennis.de</v>
      </c>
      <c r="C29" s="92"/>
      <c r="D29" s="92"/>
      <c r="E29" s="155"/>
      <c r="F29" s="155"/>
      <c r="N29" s="72"/>
      <c r="O29" s="161"/>
      <c r="U29" s="105" t="s">
        <v>363</v>
      </c>
      <c r="V29" s="72" t="s">
        <v>378</v>
      </c>
      <c r="W29" s="101" t="s">
        <v>169</v>
      </c>
      <c r="X29" s="102" t="s">
        <v>364</v>
      </c>
    </row>
    <row r="30" spans="1:24" ht="4.5" customHeight="1">
      <c r="A30" s="69"/>
      <c r="B30" s="73"/>
      <c r="C30" s="92"/>
      <c r="D30" s="92"/>
      <c r="N30" s="72"/>
      <c r="O30" s="161"/>
      <c r="U30" s="77"/>
    </row>
    <row r="31" spans="1:24">
      <c r="A31" s="71" t="s">
        <v>38</v>
      </c>
      <c r="B31" s="139">
        <f>Prospectus!G159</f>
        <v>43716</v>
      </c>
      <c r="C31" s="92"/>
      <c r="D31" s="92"/>
      <c r="E31" s="155"/>
      <c r="F31" s="155"/>
      <c r="N31" s="72"/>
      <c r="O31" s="161"/>
      <c r="U31" s="105" t="s">
        <v>365</v>
      </c>
      <c r="V31" s="72" t="s">
        <v>379</v>
      </c>
      <c r="W31" s="101" t="s">
        <v>169</v>
      </c>
      <c r="X31" s="102" t="s">
        <v>366</v>
      </c>
    </row>
    <row r="32" spans="1:24" ht="4.5" customHeight="1">
      <c r="A32" s="69"/>
      <c r="B32" s="73"/>
      <c r="C32" s="92"/>
      <c r="D32" s="92"/>
      <c r="N32" s="72"/>
      <c r="O32" s="161"/>
      <c r="U32" s="77"/>
    </row>
    <row r="33" spans="1:24">
      <c r="A33" s="71" t="s">
        <v>47</v>
      </c>
      <c r="B33" s="139" t="str">
        <f>Prospectus!G163</f>
        <v>September 8, 2019</v>
      </c>
      <c r="C33" s="92"/>
      <c r="D33" s="92"/>
      <c r="E33" s="155"/>
      <c r="F33" s="155"/>
      <c r="N33" s="72"/>
      <c r="O33" s="161"/>
      <c r="S33" s="86"/>
      <c r="U33" s="105" t="s">
        <v>623</v>
      </c>
      <c r="V33" s="72" t="s">
        <v>266</v>
      </c>
      <c r="W33" s="101" t="s">
        <v>169</v>
      </c>
      <c r="X33" s="102" t="s">
        <v>266</v>
      </c>
    </row>
    <row r="34" spans="1:24" ht="4.5" customHeight="1">
      <c r="A34" s="69"/>
      <c r="B34" s="73"/>
      <c r="C34" s="92"/>
      <c r="D34" s="92"/>
      <c r="N34" s="72"/>
      <c r="O34" s="161"/>
      <c r="U34" s="77"/>
    </row>
    <row r="35" spans="1:24">
      <c r="A35" s="71" t="s">
        <v>48</v>
      </c>
      <c r="B35" s="139" t="str">
        <f>Prospectus!G164</f>
        <v>September 15, 2019</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43743</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270000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85"/>
      <c r="I45" s="110"/>
      <c r="J45" s="110"/>
      <c r="K45" s="88"/>
      <c r="N45" s="72"/>
      <c r="O45" s="161"/>
      <c r="U45" s="108"/>
    </row>
    <row r="46" spans="1:24" ht="4.5" customHeight="1">
      <c r="A46" s="69"/>
      <c r="B46" s="152"/>
      <c r="C46" s="92"/>
      <c r="D46" s="382"/>
      <c r="E46" s="381"/>
      <c r="I46" s="112"/>
      <c r="J46" s="114"/>
      <c r="K46" s="72"/>
      <c r="N46" s="72"/>
      <c r="O46" s="161"/>
      <c r="U46" s="77"/>
    </row>
    <row r="47" spans="1:24">
      <c r="A47" s="76" t="s">
        <v>214</v>
      </c>
      <c r="B47" s="153">
        <f>IF(AND(B5=K9,B43=H7),H9,IF(AND(B5=K9,B43=G7),G9,IF(AND(B5=K11,B43=H7),H11,G11)))</f>
        <v>170</v>
      </c>
      <c r="C47" s="92"/>
      <c r="D47" s="384" t="s">
        <v>583</v>
      </c>
      <c r="E47" s="383"/>
      <c r="F47" s="156"/>
      <c r="G47" s="75"/>
      <c r="H47" s="385"/>
      <c r="I47" s="112"/>
      <c r="J47" s="115"/>
      <c r="K47" s="88"/>
      <c r="N47" s="72"/>
      <c r="O47" s="161"/>
    </row>
    <row r="48" spans="1:24" ht="4.5" customHeight="1">
      <c r="A48" s="69"/>
      <c r="B48" s="152"/>
      <c r="C48" s="92"/>
      <c r="D48" s="384"/>
      <c r="E48" s="381"/>
      <c r="I48" s="112"/>
      <c r="J48" s="114"/>
      <c r="N48" s="72"/>
      <c r="O48" s="161"/>
    </row>
    <row r="49" spans="1:15">
      <c r="A49" s="76" t="s">
        <v>213</v>
      </c>
      <c r="B49" s="144">
        <f>B47</f>
        <v>170</v>
      </c>
      <c r="C49" s="92"/>
      <c r="D49" s="384" t="s">
        <v>583</v>
      </c>
      <c r="E49" s="383"/>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548</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mo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mo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s>
  <pageMargins left="0.70866141732283472" right="0.70866141732283472" top="0.78740157480314965" bottom="0.78740157480314965" header="0.31496062992125984" footer="0.31496062992125984"/>
  <pageSetup paperSize="9" scale="54" orientation="portrait" horizontalDpi="4294967292" verticalDpi="4294967292" r:id="rId15"/>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J5" sqref="J5"/>
    </sheetView>
  </sheetViews>
  <sheetFormatPr defaultColWidth="10.85546875" defaultRowHeight="12.75"/>
  <cols>
    <col min="1" max="1" width="4.7109375" style="401" customWidth="1"/>
    <col min="2" max="2" width="26.85546875" style="401" customWidth="1"/>
    <col min="3" max="3" width="6.5703125" style="253" customWidth="1"/>
    <col min="4" max="4" width="13" style="253" customWidth="1"/>
    <col min="5" max="5" width="18.42578125" style="253" customWidth="1"/>
    <col min="6" max="6" width="21.7109375" style="253" customWidth="1"/>
    <col min="7" max="7" width="18.42578125" style="253" customWidth="1"/>
    <col min="8" max="8" width="25.42578125" style="253" customWidth="1"/>
    <col min="9" max="9" width="17.7109375" style="253" customWidth="1"/>
    <col min="10" max="10" width="26.42578125" style="253" customWidth="1"/>
    <col min="11" max="11" width="10.85546875" style="254"/>
    <col min="12" max="16384" width="10.85546875" style="253"/>
  </cols>
  <sheetData>
    <row r="1" spans="1:10" ht="6" customHeight="1"/>
    <row r="2" spans="1:10" ht="29.1" customHeight="1">
      <c r="A2" s="504" t="str">
        <f>'PLEASE FILL IN HERE FIRST!!!'!B3&amp;" "&amp;"["&amp;'PLEASE FILL IN HERE FIRST!!!'!B5&amp;"]"</f>
        <v>ITTF World Tour [World Tour Platinum]</v>
      </c>
      <c r="B2" s="504"/>
      <c r="C2" s="504"/>
      <c r="D2" s="504"/>
      <c r="E2" s="504"/>
      <c r="F2" s="504"/>
      <c r="G2" s="504"/>
      <c r="H2" s="504"/>
      <c r="I2" s="504"/>
      <c r="J2" s="504"/>
    </row>
    <row r="3" spans="1:10" ht="29.1" customHeight="1">
      <c r="A3" s="504" t="str">
        <f>'PLEASE FILL IN HERE FIRST!!!'!B7</f>
        <v>Bremen (GER) - WORLD TOUR PLATINUM</v>
      </c>
      <c r="B3" s="504"/>
      <c r="C3" s="504"/>
      <c r="D3" s="504"/>
      <c r="E3" s="504"/>
      <c r="F3" s="504"/>
      <c r="G3" s="504"/>
      <c r="H3" s="504"/>
      <c r="I3" s="504"/>
      <c r="J3" s="504"/>
    </row>
    <row r="4" spans="1:10" ht="29.1" customHeight="1">
      <c r="A4" s="402"/>
      <c r="B4" s="506" t="s">
        <v>192</v>
      </c>
      <c r="C4" s="506"/>
      <c r="D4" s="506"/>
      <c r="E4" s="506"/>
      <c r="F4" s="506"/>
      <c r="G4" s="506"/>
      <c r="H4" s="506"/>
      <c r="I4" s="506"/>
      <c r="J4" s="506"/>
    </row>
    <row r="5" spans="1:10" ht="29.1" customHeight="1">
      <c r="A5" s="403"/>
      <c r="B5" s="403"/>
      <c r="C5" s="255"/>
      <c r="D5" s="255"/>
      <c r="E5" s="255"/>
      <c r="F5" s="255"/>
      <c r="G5" s="255"/>
      <c r="H5" s="255"/>
      <c r="I5" s="255"/>
      <c r="J5" s="255"/>
    </row>
    <row r="6" spans="1:10" ht="21.95" customHeight="1">
      <c r="A6" s="505" t="s">
        <v>179</v>
      </c>
      <c r="B6" s="505"/>
      <c r="C6" s="505"/>
      <c r="D6" s="505"/>
      <c r="E6" s="505"/>
      <c r="F6" s="505"/>
      <c r="G6" s="505"/>
      <c r="H6" s="505"/>
      <c r="I6" s="505"/>
      <c r="J6" s="505"/>
    </row>
    <row r="7" spans="1:10" ht="15.95" customHeight="1">
      <c r="A7" s="444"/>
      <c r="B7" s="444"/>
      <c r="C7" s="444"/>
      <c r="D7" s="444"/>
      <c r="E7" s="444"/>
      <c r="F7" s="444"/>
      <c r="G7" s="444"/>
      <c r="H7" s="444"/>
      <c r="I7" s="444"/>
      <c r="J7" s="444"/>
    </row>
    <row r="8" spans="1:10" ht="15">
      <c r="A8" s="404">
        <v>1</v>
      </c>
      <c r="B8" s="405" t="s">
        <v>138</v>
      </c>
      <c r="C8" s="256"/>
      <c r="D8" s="257">
        <v>1</v>
      </c>
      <c r="E8" s="440" t="s">
        <v>624</v>
      </c>
      <c r="F8" s="440"/>
      <c r="G8" s="440"/>
      <c r="H8" s="440"/>
      <c r="I8" s="440"/>
      <c r="J8" s="440"/>
    </row>
    <row r="9" spans="1:10" ht="15">
      <c r="A9" s="406"/>
      <c r="B9" s="406"/>
      <c r="C9" s="258"/>
      <c r="D9" s="259">
        <v>2</v>
      </c>
      <c r="E9" s="449" t="s">
        <v>625</v>
      </c>
      <c r="F9" s="449"/>
      <c r="G9" s="449"/>
      <c r="H9" s="449"/>
      <c r="I9" s="449"/>
      <c r="J9" s="449"/>
    </row>
    <row r="10" spans="1:10" ht="15">
      <c r="A10" s="406"/>
      <c r="B10" s="406"/>
      <c r="C10" s="258"/>
      <c r="D10" s="259">
        <v>3</v>
      </c>
      <c r="E10" s="454" t="s">
        <v>626</v>
      </c>
      <c r="F10" s="454"/>
      <c r="G10" s="454"/>
      <c r="H10" s="454"/>
      <c r="I10" s="454"/>
      <c r="J10" s="454"/>
    </row>
    <row r="11" spans="1:10" ht="15">
      <c r="A11" s="406"/>
      <c r="B11" s="406"/>
      <c r="C11" s="258"/>
      <c r="D11" s="260" t="s">
        <v>139</v>
      </c>
      <c r="E11" s="449" t="s">
        <v>627</v>
      </c>
      <c r="F11" s="449"/>
      <c r="G11" s="449"/>
      <c r="H11" s="449"/>
      <c r="I11" s="449"/>
      <c r="J11" s="449"/>
    </row>
    <row r="12" spans="1:10" ht="15">
      <c r="A12" s="406"/>
      <c r="B12" s="406"/>
      <c r="C12" s="258"/>
      <c r="D12" s="260" t="s">
        <v>107</v>
      </c>
      <c r="E12" s="454" t="s">
        <v>673</v>
      </c>
      <c r="F12" s="454"/>
      <c r="G12" s="454"/>
      <c r="H12" s="454"/>
      <c r="I12" s="454"/>
      <c r="J12" s="454"/>
    </row>
    <row r="13" spans="1:10" ht="15">
      <c r="A13" s="406"/>
      <c r="B13" s="406"/>
      <c r="C13" s="258"/>
      <c r="D13" s="260" t="s">
        <v>212</v>
      </c>
      <c r="E13" s="503" t="s">
        <v>674</v>
      </c>
      <c r="F13" s="503"/>
      <c r="G13" s="503"/>
      <c r="H13" s="503"/>
      <c r="I13" s="503"/>
      <c r="J13" s="503"/>
    </row>
    <row r="14" spans="1:10" ht="15">
      <c r="A14" s="407"/>
      <c r="B14" s="407"/>
      <c r="C14" s="262"/>
      <c r="D14" s="263" t="s">
        <v>322</v>
      </c>
      <c r="E14" s="467" t="s">
        <v>628</v>
      </c>
      <c r="F14" s="467"/>
      <c r="G14" s="467"/>
      <c r="H14" s="467"/>
      <c r="I14" s="467"/>
      <c r="J14" s="467"/>
    </row>
    <row r="15" spans="1:10" ht="9.9499999999999993" customHeight="1">
      <c r="D15" s="264"/>
    </row>
    <row r="16" spans="1:10" ht="15">
      <c r="A16" s="404" t="s">
        <v>16</v>
      </c>
      <c r="B16" s="405" t="s">
        <v>167</v>
      </c>
      <c r="C16" s="256"/>
      <c r="D16" s="265" t="s">
        <v>109</v>
      </c>
      <c r="E16" s="440" t="s">
        <v>629</v>
      </c>
      <c r="F16" s="440"/>
      <c r="G16" s="440"/>
      <c r="H16" s="440"/>
      <c r="I16" s="440"/>
      <c r="J16" s="440"/>
    </row>
    <row r="17" spans="1:10" ht="15">
      <c r="A17" s="406"/>
      <c r="B17" s="406"/>
      <c r="C17" s="258"/>
      <c r="D17" s="260" t="s">
        <v>139</v>
      </c>
      <c r="E17" s="454" t="s">
        <v>630</v>
      </c>
      <c r="F17" s="454"/>
      <c r="G17" s="454"/>
      <c r="H17" s="454"/>
      <c r="I17" s="454"/>
      <c r="J17" s="454"/>
    </row>
    <row r="18" spans="1:10" ht="15">
      <c r="A18" s="406"/>
      <c r="B18" s="406"/>
      <c r="C18" s="258"/>
      <c r="D18" s="260" t="s">
        <v>107</v>
      </c>
      <c r="E18" s="454" t="s">
        <v>673</v>
      </c>
      <c r="F18" s="454"/>
      <c r="G18" s="454"/>
      <c r="H18" s="454"/>
      <c r="I18" s="454"/>
      <c r="J18" s="454"/>
    </row>
    <row r="19" spans="1:10" ht="15">
      <c r="A19" s="407"/>
      <c r="B19" s="407"/>
      <c r="C19" s="262"/>
      <c r="D19" s="263" t="s">
        <v>212</v>
      </c>
      <c r="E19" s="467" t="s">
        <v>631</v>
      </c>
      <c r="F19" s="467"/>
      <c r="G19" s="467"/>
      <c r="H19" s="467"/>
      <c r="I19" s="467"/>
      <c r="J19" s="467"/>
    </row>
    <row r="20" spans="1:10" ht="9.9499999999999993" customHeight="1">
      <c r="D20" s="264"/>
    </row>
    <row r="21" spans="1:10" ht="12.95" customHeight="1">
      <c r="A21" s="404" t="s">
        <v>17</v>
      </c>
      <c r="B21" s="405" t="s">
        <v>18</v>
      </c>
      <c r="C21" s="256"/>
      <c r="D21" s="265" t="s">
        <v>109</v>
      </c>
      <c r="E21" s="440" t="s">
        <v>632</v>
      </c>
      <c r="F21" s="440"/>
      <c r="G21" s="440"/>
      <c r="H21" s="440"/>
      <c r="I21" s="440"/>
      <c r="J21" s="440"/>
    </row>
    <row r="22" spans="1:10" ht="12.95" customHeight="1">
      <c r="A22" s="406"/>
      <c r="B22" s="406"/>
      <c r="C22" s="258"/>
      <c r="D22" s="260" t="s">
        <v>139</v>
      </c>
      <c r="E22" s="454" t="s">
        <v>633</v>
      </c>
      <c r="F22" s="454"/>
      <c r="G22" s="454"/>
      <c r="H22" s="454"/>
      <c r="I22" s="454"/>
      <c r="J22" s="454"/>
    </row>
    <row r="23" spans="1:10" ht="12.95" customHeight="1">
      <c r="A23" s="406"/>
      <c r="B23" s="406"/>
      <c r="C23" s="258"/>
      <c r="D23" s="260" t="s">
        <v>107</v>
      </c>
      <c r="E23" s="454" t="s">
        <v>673</v>
      </c>
      <c r="F23" s="454"/>
      <c r="G23" s="454"/>
      <c r="H23" s="454"/>
      <c r="I23" s="454"/>
      <c r="J23" s="454"/>
    </row>
    <row r="24" spans="1:10" ht="12.95" customHeight="1">
      <c r="A24" s="407"/>
      <c r="B24" s="407"/>
      <c r="C24" s="262"/>
      <c r="D24" s="263" t="s">
        <v>212</v>
      </c>
      <c r="E24" s="467" t="s">
        <v>634</v>
      </c>
      <c r="F24" s="468"/>
      <c r="G24" s="468"/>
      <c r="H24" s="468"/>
      <c r="I24" s="468"/>
      <c r="J24" s="468"/>
    </row>
    <row r="25" spans="1:10" ht="9.9499999999999993" customHeight="1">
      <c r="D25" s="264"/>
    </row>
    <row r="26" spans="1:10" ht="15">
      <c r="A26" s="404" t="s">
        <v>23</v>
      </c>
      <c r="B26" s="405" t="s">
        <v>24</v>
      </c>
      <c r="C26" s="256"/>
      <c r="D26" s="265" t="s">
        <v>109</v>
      </c>
      <c r="E26" s="440" t="s">
        <v>635</v>
      </c>
      <c r="F26" s="440"/>
      <c r="G26" s="440"/>
      <c r="H26" s="440"/>
      <c r="I26" s="440"/>
      <c r="J26" s="440"/>
    </row>
    <row r="27" spans="1:10" ht="15">
      <c r="A27" s="406"/>
      <c r="B27" s="406"/>
      <c r="C27" s="258"/>
      <c r="D27" s="260" t="s">
        <v>139</v>
      </c>
      <c r="E27" s="454" t="s">
        <v>670</v>
      </c>
      <c r="F27" s="454"/>
      <c r="G27" s="454"/>
      <c r="H27" s="454"/>
      <c r="I27" s="454"/>
      <c r="J27" s="454"/>
    </row>
    <row r="28" spans="1:10" ht="15">
      <c r="A28" s="406"/>
      <c r="B28" s="406"/>
      <c r="C28" s="258"/>
      <c r="D28" s="260" t="s">
        <v>107</v>
      </c>
      <c r="E28" s="454" t="s">
        <v>169</v>
      </c>
      <c r="F28" s="454"/>
      <c r="G28" s="454"/>
      <c r="H28" s="454"/>
      <c r="I28" s="454"/>
      <c r="J28" s="454"/>
    </row>
    <row r="29" spans="1:10" ht="15">
      <c r="A29" s="407"/>
      <c r="B29" s="407"/>
      <c r="C29" s="262"/>
      <c r="D29" s="263" t="s">
        <v>212</v>
      </c>
      <c r="E29" s="467" t="s">
        <v>636</v>
      </c>
      <c r="F29" s="468"/>
      <c r="G29" s="468"/>
      <c r="H29" s="468"/>
      <c r="I29" s="468"/>
      <c r="J29" s="468"/>
    </row>
    <row r="30" spans="1:10" ht="9.9499999999999993" customHeight="1">
      <c r="D30" s="266"/>
      <c r="E30" s="267"/>
      <c r="F30" s="268"/>
      <c r="G30" s="268"/>
      <c r="H30" s="268"/>
      <c r="I30" s="268"/>
      <c r="J30" s="268"/>
    </row>
    <row r="31" spans="1:10" ht="12.95" customHeight="1">
      <c r="A31" s="404">
        <v>3</v>
      </c>
      <c r="B31" s="405" t="s">
        <v>163</v>
      </c>
      <c r="C31" s="256"/>
      <c r="D31" s="265" t="s">
        <v>109</v>
      </c>
      <c r="E31" s="480" t="str">
        <f>'PLEASE FILL IN HERE FIRST!!!'!B15</f>
        <v>Dimosthenis MESSINIS</v>
      </c>
      <c r="F31" s="480"/>
      <c r="G31" s="480"/>
      <c r="H31" s="480"/>
      <c r="I31" s="480"/>
      <c r="J31" s="480"/>
    </row>
    <row r="32" spans="1:10" ht="12.95" customHeight="1">
      <c r="A32" s="406"/>
      <c r="B32" s="406"/>
      <c r="C32" s="258"/>
      <c r="D32" s="260" t="s">
        <v>139</v>
      </c>
      <c r="E32" s="452" t="str">
        <f>'PLEASE FILL IN HERE FIRST!!!'!B17</f>
        <v>0030 6970 2361 16</v>
      </c>
      <c r="F32" s="452"/>
      <c r="G32" s="452"/>
      <c r="H32" s="452"/>
      <c r="I32" s="452"/>
      <c r="J32" s="452"/>
    </row>
    <row r="33" spans="1:10" ht="12.95" customHeight="1">
      <c r="A33" s="406"/>
      <c r="B33" s="406"/>
      <c r="C33" s="258"/>
      <c r="D33" s="260" t="s">
        <v>107</v>
      </c>
      <c r="E33" s="452" t="str">
        <f>'PLEASE FILL IN HERE FIRST!!!'!B19</f>
        <v>no Fax</v>
      </c>
      <c r="F33" s="452"/>
      <c r="G33" s="452"/>
      <c r="H33" s="452"/>
      <c r="I33" s="452"/>
      <c r="J33" s="452"/>
    </row>
    <row r="34" spans="1:10" ht="12.95" customHeight="1">
      <c r="A34" s="407"/>
      <c r="B34" s="407"/>
      <c r="C34" s="262"/>
      <c r="D34" s="263" t="s">
        <v>212</v>
      </c>
      <c r="E34" s="456" t="str">
        <f>'PLEASE FILL IN HERE FIRST!!!'!B21</f>
        <v>dmessinis@ittf.com</v>
      </c>
      <c r="F34" s="457"/>
      <c r="G34" s="457"/>
      <c r="H34" s="457"/>
      <c r="I34" s="457"/>
      <c r="J34" s="457"/>
    </row>
    <row r="35" spans="1:10" ht="9.9499999999999993" customHeight="1">
      <c r="D35" s="264"/>
    </row>
    <row r="36" spans="1:10" ht="15">
      <c r="A36" s="404">
        <v>4</v>
      </c>
      <c r="B36" s="405" t="s">
        <v>140</v>
      </c>
      <c r="C36" s="256"/>
      <c r="D36" s="257">
        <v>1</v>
      </c>
      <c r="E36" s="455" t="s">
        <v>637</v>
      </c>
      <c r="F36" s="455"/>
      <c r="G36" s="455"/>
      <c r="H36" s="455"/>
      <c r="I36" s="455"/>
      <c r="J36" s="455"/>
    </row>
    <row r="37" spans="1:10" ht="15">
      <c r="A37" s="406"/>
      <c r="B37" s="406"/>
      <c r="C37" s="258"/>
      <c r="D37" s="259">
        <v>2</v>
      </c>
      <c r="E37" s="469" t="s">
        <v>638</v>
      </c>
      <c r="F37" s="469"/>
      <c r="G37" s="469"/>
      <c r="H37" s="469"/>
      <c r="I37" s="469"/>
      <c r="J37" s="469"/>
    </row>
    <row r="38" spans="1:10" ht="15">
      <c r="A38" s="406"/>
      <c r="B38" s="406"/>
      <c r="C38" s="258"/>
      <c r="D38" s="259">
        <v>3</v>
      </c>
      <c r="E38" s="469" t="s">
        <v>639</v>
      </c>
      <c r="F38" s="469"/>
      <c r="G38" s="469"/>
      <c r="H38" s="469"/>
      <c r="I38" s="469"/>
      <c r="J38" s="469"/>
    </row>
    <row r="39" spans="1:10" ht="15">
      <c r="A39" s="406"/>
      <c r="B39" s="406"/>
      <c r="C39" s="258"/>
      <c r="D39" s="260" t="s">
        <v>139</v>
      </c>
      <c r="E39" s="453" t="s">
        <v>640</v>
      </c>
      <c r="F39" s="453"/>
      <c r="G39" s="453"/>
      <c r="H39" s="453"/>
      <c r="I39" s="453"/>
      <c r="J39" s="453"/>
    </row>
    <row r="40" spans="1:10" ht="15">
      <c r="A40" s="406"/>
      <c r="B40" s="406"/>
      <c r="C40" s="258"/>
      <c r="D40" s="260" t="s">
        <v>107</v>
      </c>
      <c r="E40" s="471" t="s">
        <v>641</v>
      </c>
      <c r="F40" s="471"/>
      <c r="G40" s="471"/>
      <c r="H40" s="471"/>
      <c r="I40" s="471"/>
      <c r="J40" s="471"/>
    </row>
    <row r="41" spans="1:10" ht="15">
      <c r="A41" s="406"/>
      <c r="B41" s="406"/>
      <c r="C41" s="258"/>
      <c r="D41" s="260" t="s">
        <v>212</v>
      </c>
      <c r="E41" s="473" t="s">
        <v>642</v>
      </c>
      <c r="F41" s="473"/>
      <c r="G41" s="473"/>
      <c r="H41" s="473"/>
      <c r="I41" s="473"/>
      <c r="J41" s="473"/>
    </row>
    <row r="42" spans="1:10" ht="15">
      <c r="A42" s="407"/>
      <c r="B42" s="407"/>
      <c r="C42" s="262"/>
      <c r="D42" s="263" t="s">
        <v>322</v>
      </c>
      <c r="E42" s="470" t="s">
        <v>643</v>
      </c>
      <c r="F42" s="470"/>
      <c r="G42" s="470"/>
      <c r="H42" s="470"/>
      <c r="I42" s="470"/>
      <c r="J42" s="470"/>
    </row>
    <row r="43" spans="1:10" ht="9.9499999999999993" customHeight="1">
      <c r="D43" s="264"/>
    </row>
    <row r="44" spans="1:10" ht="12.95" customHeight="1">
      <c r="A44" s="404">
        <v>5</v>
      </c>
      <c r="B44" s="405" t="s">
        <v>141</v>
      </c>
      <c r="C44" s="256"/>
      <c r="D44" s="257">
        <v>1</v>
      </c>
      <c r="E44" s="480" t="str">
        <f>'PLEASE FILL IN HERE FIRST!!!'!B53</f>
        <v>Men's Singles (MS)</v>
      </c>
      <c r="F44" s="480"/>
      <c r="G44" s="269" t="str">
        <f>'PLEASE FILL IN HERE FIRST!!!'!A53</f>
        <v>mandatory event</v>
      </c>
      <c r="H44" s="270"/>
      <c r="I44" s="270"/>
      <c r="J44" s="271"/>
    </row>
    <row r="45" spans="1:10" ht="12.95" customHeight="1">
      <c r="A45" s="406"/>
      <c r="B45" s="406"/>
      <c r="C45" s="258"/>
      <c r="D45" s="259">
        <v>2</v>
      </c>
      <c r="E45" s="451" t="str">
        <f>'PLEASE FILL IN HERE FIRST!!!'!B55</f>
        <v>Women's Singles (WS)</v>
      </c>
      <c r="F45" s="452"/>
      <c r="G45" s="272" t="str">
        <f>'PLEASE FILL IN HERE FIRST!!!'!A55</f>
        <v>mandatory event</v>
      </c>
      <c r="H45" s="273"/>
      <c r="I45" s="273"/>
      <c r="J45" s="274"/>
    </row>
    <row r="46" spans="1:10" ht="12.95" customHeight="1">
      <c r="A46" s="461"/>
      <c r="B46" s="461"/>
      <c r="C46" s="461"/>
      <c r="D46" s="259">
        <v>3</v>
      </c>
      <c r="E46" s="459" t="str">
        <f>'PLEASE FILL IN HERE FIRST!!!'!B57</f>
        <v>Men's Doubles (MD)</v>
      </c>
      <c r="F46" s="459"/>
      <c r="G46" s="275" t="str">
        <f>'PLEASE FILL IN HERE FIRST!!!'!A57</f>
        <v>mandatory event</v>
      </c>
      <c r="H46" s="273"/>
      <c r="I46" s="273"/>
      <c r="J46" s="264"/>
    </row>
    <row r="47" spans="1:10" ht="12.95" customHeight="1">
      <c r="A47" s="461"/>
      <c r="B47" s="461"/>
      <c r="C47" s="461"/>
      <c r="D47" s="259">
        <v>4</v>
      </c>
      <c r="E47" s="459" t="str">
        <f>'PLEASE FILL IN HERE FIRST!!!'!B59</f>
        <v>Women's Doubles (WD)</v>
      </c>
      <c r="F47" s="459"/>
      <c r="G47" s="275" t="str">
        <f>'PLEASE FILL IN HERE FIRST!!!'!A57</f>
        <v>mandatory event</v>
      </c>
      <c r="H47" s="273"/>
      <c r="I47" s="273"/>
      <c r="J47" s="272"/>
    </row>
    <row r="48" spans="1:10" ht="15" customHeight="1">
      <c r="A48" s="461"/>
      <c r="B48" s="461"/>
      <c r="C48" s="461"/>
      <c r="D48" s="259">
        <v>5</v>
      </c>
      <c r="E48" s="472" t="str">
        <f>IF('PLEASE FILL IN HERE FIRST!!!'!A61="mandatory event",'PLEASE FILL IN HERE FIRST!!!'!B61,IF('PLEASE FILL IN HERE FIRST!!!'!A61="confirmed event",'PLEASE FILL IN HERE FIRST!!!'!B61,IF('PLEASE FILL IN HERE FIRST!!!'!A61="No"," ")))</f>
        <v>Mixed Doubles (XD)</v>
      </c>
      <c r="F48" s="472"/>
      <c r="G48" s="275" t="str">
        <f>'PLEASE FILL IN HERE FIRST!!!'!A61</f>
        <v>mandatory event</v>
      </c>
      <c r="H48" s="276"/>
      <c r="I48" s="276"/>
      <c r="J48" s="276"/>
    </row>
    <row r="49" spans="1:10" ht="15" hidden="1" customHeight="1">
      <c r="A49" s="461"/>
      <c r="B49" s="461"/>
      <c r="C49" s="461"/>
      <c r="D49" s="259">
        <v>5</v>
      </c>
      <c r="E49" s="472" t="b">
        <f>IF('PLEASE FILL IN HERE FIRST!!!'!A63="mandatory event",'PLEASE FILL IN HERE FIRST!!!'!B63,IF('PLEASE FILL IN HERE FIRST!!!'!A63="confirmed event",'PLEASE FILL IN HERE FIRST!!!'!B63,IF('PLEASE FILL IN HERE FIRST!!!'!A63="No"," ")))</f>
        <v>0</v>
      </c>
      <c r="F49" s="472"/>
      <c r="G49" s="275" t="str">
        <f>'PLEASE FILL IN HERE FIRST!!!'!A63</f>
        <v>mo</v>
      </c>
      <c r="H49" s="481" t="s">
        <v>444</v>
      </c>
      <c r="I49" s="481"/>
      <c r="J49" s="481"/>
    </row>
    <row r="50" spans="1:10" ht="15" hidden="1" customHeight="1">
      <c r="A50" s="461"/>
      <c r="B50" s="461"/>
      <c r="C50" s="461"/>
      <c r="D50" s="259">
        <v>6</v>
      </c>
      <c r="E50" s="472" t="b">
        <f>IF('PLEASE FILL IN HERE FIRST!!!'!A65="mandatory event",'PLEASE FILL IN HERE FIRST!!!'!B65,IF('PLEASE FILL IN HERE FIRST!!!'!A65="confirmed event",'PLEASE FILL IN HERE FIRST!!!'!B65,IF('PLEASE FILL IN HERE FIRST!!!'!A65="No"," ")))</f>
        <v>0</v>
      </c>
      <c r="F50" s="472"/>
      <c r="G50" s="275" t="str">
        <f>'PLEASE FILL IN HERE FIRST!!!'!A65</f>
        <v>mo</v>
      </c>
      <c r="H50" s="481"/>
      <c r="I50" s="481"/>
      <c r="J50" s="481"/>
    </row>
    <row r="51" spans="1:10" ht="15" customHeight="1">
      <c r="A51" s="407"/>
      <c r="B51" s="407"/>
      <c r="C51" s="262"/>
      <c r="D51" s="277"/>
      <c r="E51" s="465" t="str">
        <f>IF(E49="U21 Men's Singles (U21 MS)","Under 21 Category for 2018 : Born on or after January 1st, 1997"," ")</f>
        <v xml:space="preserve"> </v>
      </c>
      <c r="F51" s="465"/>
      <c r="G51" s="465"/>
      <c r="H51" s="465"/>
      <c r="I51" s="465"/>
      <c r="J51" s="465"/>
    </row>
    <row r="52" spans="1:10" ht="9.9499999999999993" customHeight="1">
      <c r="E52" s="264"/>
      <c r="F52" s="264"/>
      <c r="G52" s="264"/>
      <c r="H52" s="264"/>
      <c r="I52" s="264"/>
      <c r="J52" s="264"/>
    </row>
    <row r="53" spans="1:10" ht="12.95" customHeight="1">
      <c r="A53" s="408">
        <v>6</v>
      </c>
      <c r="B53" s="409" t="s">
        <v>142</v>
      </c>
      <c r="C53" s="278"/>
      <c r="D53" s="279"/>
      <c r="E53" s="280" t="s">
        <v>562</v>
      </c>
      <c r="F53" s="281">
        <f>'PLEASE FILL IN HERE FIRST!!!'!B9</f>
        <v>43746</v>
      </c>
      <c r="G53" s="281">
        <f>INDEX(Events!O2:O29,MATCH('PLEASE FILL IN HERE FIRST!!!'!B7,Events!D2:D29,0))</f>
        <v>43747</v>
      </c>
      <c r="H53" s="371" t="s">
        <v>551</v>
      </c>
      <c r="I53" s="281">
        <f>INDEX(Events!P2:P29,MATCH('PLEASE FILL IN HERE FIRST!!!'!B7,Events!D2:D29,0))</f>
        <v>43748</v>
      </c>
      <c r="J53" s="281">
        <f>'PLEASE FILL IN HERE FIRST!!!'!D9</f>
        <v>43751</v>
      </c>
    </row>
    <row r="54" spans="1:10" ht="9.9499999999999993" customHeight="1">
      <c r="E54" s="264"/>
      <c r="F54" s="264"/>
      <c r="G54" s="264"/>
      <c r="H54" s="264"/>
      <c r="I54" s="264"/>
      <c r="J54" s="264"/>
    </row>
    <row r="55" spans="1:10" ht="12.95" customHeight="1">
      <c r="A55" s="408">
        <v>7</v>
      </c>
      <c r="B55" s="409" t="s">
        <v>143</v>
      </c>
      <c r="C55" s="278"/>
      <c r="D55" s="279"/>
      <c r="E55" s="246" t="str">
        <f>INDEX(Events!H2:H29,MATCH('PLEASE FILL IN HERE FIRST!!!'!B7,Events!D2:D29,0))</f>
        <v>First Stage:  2 Days</v>
      </c>
      <c r="F55" s="369" t="str">
        <f>INDEX(Events!I2:I29,MATCH('PLEASE FILL IN HERE FIRST!!!'!B7,Events!D2:D29,0))</f>
        <v>Knock-Out</v>
      </c>
      <c r="G55" s="474" t="s">
        <v>622</v>
      </c>
      <c r="H55" s="474"/>
      <c r="I55" s="474"/>
      <c r="J55" s="474"/>
    </row>
    <row r="56" spans="1:10" ht="9.9499999999999993" customHeight="1">
      <c r="E56" s="264"/>
      <c r="F56" s="264"/>
      <c r="G56" s="264"/>
      <c r="H56" s="264"/>
      <c r="I56" s="264"/>
      <c r="J56" s="264"/>
    </row>
    <row r="57" spans="1:10" ht="12.95" customHeight="1">
      <c r="A57" s="404">
        <v>8</v>
      </c>
      <c r="B57" s="405" t="s">
        <v>565</v>
      </c>
      <c r="C57" s="256"/>
      <c r="D57" s="282"/>
      <c r="E57" s="283" t="s">
        <v>144</v>
      </c>
      <c r="F57" s="271"/>
      <c r="G57" s="284">
        <f>F53-1</f>
        <v>43745</v>
      </c>
      <c r="H57" s="285" t="s">
        <v>145</v>
      </c>
      <c r="I57" s="286">
        <v>0.58333333333333404</v>
      </c>
      <c r="J57" s="271" t="s">
        <v>146</v>
      </c>
    </row>
    <row r="58" spans="1:10" ht="12.95" customHeight="1">
      <c r="A58" s="406"/>
      <c r="B58" s="406"/>
      <c r="C58" s="258"/>
      <c r="D58" s="258"/>
      <c r="E58" s="287" t="s">
        <v>145</v>
      </c>
      <c r="F58" s="449" t="s">
        <v>671</v>
      </c>
      <c r="G58" s="449"/>
      <c r="H58" s="449"/>
      <c r="I58" s="449"/>
      <c r="J58" s="449"/>
    </row>
    <row r="59" spans="1:10" ht="8.1" customHeight="1">
      <c r="A59" s="406"/>
      <c r="B59" s="406"/>
      <c r="C59" s="258"/>
      <c r="D59" s="258"/>
      <c r="E59" s="287"/>
      <c r="F59" s="370"/>
      <c r="G59" s="370"/>
      <c r="H59" s="370"/>
      <c r="I59" s="370"/>
      <c r="J59" s="370"/>
    </row>
    <row r="60" spans="1:10" ht="12.95" customHeight="1">
      <c r="A60" s="410"/>
      <c r="B60" s="405" t="s">
        <v>566</v>
      </c>
      <c r="C60" s="282"/>
      <c r="D60" s="282"/>
      <c r="E60" s="283" t="s">
        <v>144</v>
      </c>
      <c r="F60" s="271"/>
      <c r="G60" s="284">
        <f>F53-2</f>
        <v>43744</v>
      </c>
      <c r="H60" s="285" t="s">
        <v>145</v>
      </c>
      <c r="I60" s="286">
        <v>0.5</v>
      </c>
      <c r="J60" s="271" t="s">
        <v>146</v>
      </c>
    </row>
    <row r="61" spans="1:10" ht="12.95" customHeight="1">
      <c r="A61" s="406"/>
      <c r="B61" s="406"/>
      <c r="C61" s="258"/>
      <c r="D61" s="258"/>
      <c r="E61" s="287" t="s">
        <v>145</v>
      </c>
      <c r="F61" s="449" t="s">
        <v>672</v>
      </c>
      <c r="G61" s="449"/>
      <c r="H61" s="449"/>
      <c r="I61" s="449"/>
      <c r="J61" s="449"/>
    </row>
    <row r="62" spans="1:10" ht="12.95" customHeight="1">
      <c r="A62" s="407"/>
      <c r="B62" s="407"/>
      <c r="C62" s="261"/>
      <c r="D62" s="261"/>
      <c r="E62" s="477"/>
      <c r="F62" s="477"/>
      <c r="G62" s="477"/>
      <c r="H62" s="477"/>
      <c r="I62" s="477"/>
      <c r="J62" s="477"/>
    </row>
    <row r="63" spans="1:10" ht="9.9499999999999993" customHeight="1"/>
    <row r="64" spans="1:10" ht="12.95" customHeight="1">
      <c r="A64" s="404">
        <v>9</v>
      </c>
      <c r="B64" s="405" t="s">
        <v>200</v>
      </c>
      <c r="C64" s="466" t="s">
        <v>21</v>
      </c>
      <c r="D64" s="466"/>
      <c r="E64" s="288">
        <v>12</v>
      </c>
      <c r="F64" s="463" t="s">
        <v>279</v>
      </c>
      <c r="G64" s="463"/>
      <c r="H64" s="289" t="s">
        <v>87</v>
      </c>
      <c r="I64" s="290" t="s">
        <v>308</v>
      </c>
      <c r="J64" s="291" t="s">
        <v>494</v>
      </c>
    </row>
    <row r="65" spans="1:10" ht="12.95" customHeight="1">
      <c r="A65" s="411"/>
      <c r="B65" s="411"/>
      <c r="C65" s="292"/>
      <c r="D65" s="260" t="s">
        <v>22</v>
      </c>
      <c r="E65" s="293">
        <v>12</v>
      </c>
      <c r="F65" s="478" t="s">
        <v>279</v>
      </c>
      <c r="G65" s="479"/>
      <c r="H65" s="294" t="s">
        <v>87</v>
      </c>
      <c r="I65" s="294"/>
      <c r="J65" s="294"/>
    </row>
    <row r="66" spans="1:10" ht="12.95" customHeight="1">
      <c r="A66" s="406"/>
      <c r="B66" s="406"/>
      <c r="C66" s="260"/>
      <c r="D66" s="260" t="s">
        <v>147</v>
      </c>
      <c r="E66" s="295"/>
      <c r="F66" s="450" t="s">
        <v>424</v>
      </c>
      <c r="G66" s="450"/>
      <c r="H66" s="294" t="s">
        <v>452</v>
      </c>
      <c r="I66" s="294"/>
      <c r="J66" s="294"/>
    </row>
    <row r="67" spans="1:10" ht="12.95" customHeight="1">
      <c r="A67" s="407"/>
      <c r="B67" s="407"/>
      <c r="C67" s="296"/>
      <c r="D67" s="263" t="s">
        <v>148</v>
      </c>
      <c r="E67" s="297"/>
      <c r="F67" s="464" t="s">
        <v>610</v>
      </c>
      <c r="G67" s="464"/>
      <c r="H67" s="298" t="s">
        <v>545</v>
      </c>
      <c r="I67" s="299"/>
      <c r="J67" s="299"/>
    </row>
    <row r="68" spans="1:10" ht="9.9499999999999993" customHeight="1"/>
    <row r="69" spans="1:10" ht="12.95" customHeight="1">
      <c r="A69" s="404">
        <v>10</v>
      </c>
      <c r="B69" s="405" t="s">
        <v>149</v>
      </c>
      <c r="C69" s="256"/>
      <c r="D69" s="282"/>
      <c r="E69" s="389" t="s">
        <v>554</v>
      </c>
      <c r="F69" s="300"/>
      <c r="G69" s="301">
        <f>'PLEASE FILL IN HERE FIRST!!!'!B41</f>
        <v>270000</v>
      </c>
      <c r="H69" s="302" t="s">
        <v>552</v>
      </c>
      <c r="I69" s="482" t="s">
        <v>682</v>
      </c>
      <c r="J69" s="482"/>
    </row>
    <row r="70" spans="1:10" ht="38.25" customHeight="1">
      <c r="A70" s="407"/>
      <c r="B70" s="412"/>
      <c r="C70" s="303"/>
      <c r="D70" s="262"/>
      <c r="E70" s="304"/>
      <c r="F70" s="304"/>
      <c r="G70" s="305">
        <v>0.158</v>
      </c>
      <c r="H70" s="388" t="s">
        <v>150</v>
      </c>
      <c r="I70" s="483"/>
      <c r="J70" s="483"/>
    </row>
    <row r="71" spans="1:10" ht="9.9499999999999993" customHeight="1">
      <c r="E71" s="264"/>
      <c r="F71" s="264"/>
      <c r="G71" s="264"/>
      <c r="H71" s="264"/>
      <c r="I71" s="264"/>
      <c r="J71" s="264"/>
    </row>
    <row r="72" spans="1:10" ht="12.95" customHeight="1">
      <c r="A72" s="404">
        <v>11</v>
      </c>
      <c r="B72" s="405" t="s">
        <v>151</v>
      </c>
      <c r="C72" s="256"/>
      <c r="D72" s="306" t="s">
        <v>128</v>
      </c>
      <c r="E72" s="475" t="s">
        <v>323</v>
      </c>
      <c r="F72" s="475"/>
      <c r="G72" s="475"/>
      <c r="H72" s="475"/>
      <c r="I72" s="475"/>
      <c r="J72" s="475"/>
    </row>
    <row r="73" spans="1:10" ht="12.95" customHeight="1">
      <c r="A73" s="411"/>
      <c r="B73" s="411"/>
      <c r="C73" s="307"/>
      <c r="D73" s="308"/>
      <c r="E73" s="462" t="s">
        <v>324</v>
      </c>
      <c r="F73" s="462"/>
      <c r="G73" s="462"/>
      <c r="H73" s="462"/>
      <c r="I73" s="462"/>
      <c r="J73" s="462"/>
    </row>
    <row r="74" spans="1:10" ht="12.95" customHeight="1">
      <c r="A74" s="411"/>
      <c r="B74" s="411"/>
      <c r="C74" s="307"/>
      <c r="D74" s="308"/>
      <c r="E74" s="462" t="s">
        <v>219</v>
      </c>
      <c r="F74" s="462"/>
      <c r="G74" s="462"/>
      <c r="H74" s="462"/>
      <c r="I74" s="462"/>
      <c r="J74" s="462"/>
    </row>
    <row r="75" spans="1:10" ht="12.95" customHeight="1">
      <c r="A75" s="411"/>
      <c r="B75" s="411"/>
      <c r="C75" s="307"/>
      <c r="D75" s="308"/>
      <c r="E75" s="462" t="s">
        <v>218</v>
      </c>
      <c r="F75" s="462"/>
      <c r="G75" s="462"/>
      <c r="H75" s="462"/>
      <c r="I75" s="462"/>
      <c r="J75" s="462"/>
    </row>
    <row r="76" spans="1:10" ht="5.0999999999999996" customHeight="1">
      <c r="A76" s="411"/>
      <c r="B76" s="411"/>
      <c r="C76" s="307"/>
      <c r="D76" s="308"/>
      <c r="E76" s="450"/>
      <c r="F76" s="450"/>
      <c r="G76" s="450"/>
      <c r="H76" s="450"/>
      <c r="I76" s="450"/>
      <c r="J76" s="450"/>
    </row>
    <row r="77" spans="1:10" ht="15">
      <c r="A77" s="406"/>
      <c r="B77" s="413"/>
      <c r="C77" s="258"/>
      <c r="D77" s="491"/>
      <c r="E77" s="274" t="s">
        <v>325</v>
      </c>
      <c r="F77" s="274"/>
      <c r="G77" s="274"/>
      <c r="H77" s="274"/>
      <c r="I77" s="309">
        <f>'PLEASE FILL IN HERE FIRST!!!'!B47</f>
        <v>170</v>
      </c>
      <c r="J77" s="272" t="str">
        <f>'PLEASE FILL IN HERE FIRST!!!'!B43</f>
        <v>Euro €</v>
      </c>
    </row>
    <row r="78" spans="1:10" ht="15">
      <c r="A78" s="406"/>
      <c r="B78" s="413"/>
      <c r="C78" s="258"/>
      <c r="D78" s="491"/>
      <c r="E78" s="492" t="s">
        <v>326</v>
      </c>
      <c r="F78" s="492"/>
      <c r="G78" s="492"/>
      <c r="H78" s="492"/>
      <c r="I78" s="309">
        <f>'PLEASE FILL IN HERE FIRST!!!'!B49</f>
        <v>170</v>
      </c>
      <c r="J78" s="272" t="str">
        <f>'PLEASE FILL IN HERE FIRST!!!'!B43</f>
        <v>Euro €</v>
      </c>
    </row>
    <row r="79" spans="1:10" ht="12.95" customHeight="1">
      <c r="A79" s="406"/>
      <c r="B79" s="414"/>
      <c r="C79" s="458" t="s">
        <v>217</v>
      </c>
      <c r="D79" s="458"/>
      <c r="E79" s="493" t="s">
        <v>266</v>
      </c>
      <c r="F79" s="493"/>
      <c r="G79" s="493"/>
      <c r="H79" s="493"/>
      <c r="I79" s="493"/>
      <c r="J79" s="493"/>
    </row>
    <row r="80" spans="1:10" ht="13.5">
      <c r="A80" s="406"/>
      <c r="B80" s="414"/>
      <c r="C80" s="458"/>
      <c r="D80" s="458"/>
      <c r="E80" s="494"/>
      <c r="F80" s="494"/>
      <c r="G80" s="494"/>
      <c r="H80" s="494"/>
      <c r="I80" s="494"/>
      <c r="J80" s="494"/>
    </row>
    <row r="81" spans="1:11" ht="13.5">
      <c r="A81" s="406"/>
      <c r="B81" s="414"/>
      <c r="C81" s="458"/>
      <c r="D81" s="458"/>
      <c r="E81" s="494"/>
      <c r="F81" s="494"/>
      <c r="G81" s="494"/>
      <c r="H81" s="494"/>
      <c r="I81" s="494"/>
      <c r="J81" s="494"/>
    </row>
    <row r="82" spans="1:11" ht="13.5">
      <c r="A82" s="406"/>
      <c r="B82" s="414"/>
      <c r="C82" s="458"/>
      <c r="D82" s="458"/>
      <c r="E82" s="494"/>
      <c r="F82" s="494"/>
      <c r="G82" s="494"/>
      <c r="H82" s="494"/>
      <c r="I82" s="494"/>
      <c r="J82" s="494"/>
    </row>
    <row r="83" spans="1:11">
      <c r="A83" s="406"/>
      <c r="B83" s="406"/>
      <c r="C83" s="458"/>
      <c r="D83" s="458"/>
      <c r="E83" s="495"/>
      <c r="F83" s="495"/>
      <c r="G83" s="495"/>
      <c r="H83" s="495"/>
      <c r="I83" s="495"/>
      <c r="J83" s="495"/>
    </row>
    <row r="84" spans="1:11" ht="15">
      <c r="A84" s="410"/>
      <c r="B84" s="410"/>
      <c r="C84" s="282"/>
      <c r="D84" s="306" t="s">
        <v>129</v>
      </c>
      <c r="E84" s="449" t="s">
        <v>676</v>
      </c>
      <c r="F84" s="449"/>
      <c r="G84" s="449"/>
      <c r="H84" s="449"/>
      <c r="I84" s="449"/>
      <c r="J84" s="449"/>
    </row>
    <row r="85" spans="1:11" ht="15">
      <c r="A85" s="406"/>
      <c r="B85" s="406"/>
      <c r="C85" s="258"/>
      <c r="D85" s="260" t="s">
        <v>152</v>
      </c>
      <c r="E85" s="449" t="s">
        <v>644</v>
      </c>
      <c r="F85" s="449"/>
      <c r="G85" s="449"/>
      <c r="H85" s="449"/>
      <c r="I85" s="449"/>
      <c r="J85" s="449"/>
    </row>
    <row r="86" spans="1:11" ht="15">
      <c r="A86" s="406"/>
      <c r="B86" s="406"/>
      <c r="C86" s="258"/>
      <c r="D86" s="260" t="s">
        <v>152</v>
      </c>
      <c r="E86" s="449" t="s">
        <v>639</v>
      </c>
      <c r="F86" s="449"/>
      <c r="G86" s="449"/>
      <c r="H86" s="449"/>
      <c r="I86" s="449"/>
      <c r="J86" s="449"/>
    </row>
    <row r="87" spans="1:11" ht="15">
      <c r="A87" s="406"/>
      <c r="B87" s="406"/>
      <c r="C87" s="258"/>
      <c r="D87" s="260" t="s">
        <v>153</v>
      </c>
      <c r="E87" s="453" t="s">
        <v>645</v>
      </c>
      <c r="F87" s="453"/>
      <c r="G87" s="453"/>
      <c r="H87" s="453"/>
      <c r="I87" s="453"/>
      <c r="J87" s="453"/>
    </row>
    <row r="88" spans="1:11" ht="15">
      <c r="A88" s="406"/>
      <c r="B88" s="406"/>
      <c r="C88" s="258"/>
      <c r="D88" s="260" t="s">
        <v>154</v>
      </c>
      <c r="E88" s="453" t="s">
        <v>646</v>
      </c>
      <c r="F88" s="453"/>
      <c r="G88" s="453"/>
      <c r="H88" s="453"/>
      <c r="I88" s="453"/>
      <c r="J88" s="453"/>
    </row>
    <row r="89" spans="1:11" ht="15">
      <c r="A89" s="406"/>
      <c r="B89" s="406"/>
      <c r="C89" s="258"/>
      <c r="D89" s="260" t="s">
        <v>322</v>
      </c>
      <c r="E89" s="443" t="s">
        <v>647</v>
      </c>
      <c r="F89" s="443"/>
      <c r="G89" s="443"/>
      <c r="H89" s="443"/>
      <c r="I89" s="443"/>
      <c r="J89" s="443"/>
    </row>
    <row r="90" spans="1:11" ht="15">
      <c r="A90" s="406"/>
      <c r="B90" s="406"/>
      <c r="C90" s="258"/>
      <c r="D90" s="258"/>
      <c r="E90" s="476" t="s">
        <v>155</v>
      </c>
      <c r="F90" s="476"/>
      <c r="G90" s="476"/>
      <c r="H90" s="310">
        <v>220</v>
      </c>
      <c r="I90" s="311" t="str">
        <f>'PLEASE FILL IN HERE FIRST!!!'!B43</f>
        <v>Euro €</v>
      </c>
      <c r="J90" s="274"/>
    </row>
    <row r="91" spans="1:11" ht="15">
      <c r="A91" s="406"/>
      <c r="B91" s="406"/>
      <c r="C91" s="258"/>
      <c r="D91" s="258"/>
      <c r="E91" s="476" t="s">
        <v>156</v>
      </c>
      <c r="F91" s="476"/>
      <c r="G91" s="476"/>
      <c r="H91" s="310">
        <v>170</v>
      </c>
      <c r="I91" s="311" t="str">
        <f>'PLEASE FILL IN HERE FIRST!!!'!B43</f>
        <v>Euro €</v>
      </c>
      <c r="J91" s="274"/>
    </row>
    <row r="92" spans="1:11" ht="15" customHeight="1">
      <c r="A92" s="406"/>
      <c r="B92" s="406"/>
      <c r="C92" s="258"/>
      <c r="D92" s="312"/>
      <c r="E92" s="445" t="s">
        <v>327</v>
      </c>
      <c r="F92" s="445"/>
      <c r="G92" s="445"/>
      <c r="H92" s="445"/>
      <c r="I92" s="445"/>
      <c r="J92" s="445"/>
    </row>
    <row r="93" spans="1:11">
      <c r="A93" s="406"/>
      <c r="B93" s="406"/>
      <c r="C93" s="258"/>
      <c r="D93" s="312"/>
      <c r="E93" s="313" t="s">
        <v>209</v>
      </c>
      <c r="F93" s="313"/>
      <c r="G93" s="313"/>
      <c r="H93" s="313"/>
      <c r="I93" s="313"/>
      <c r="J93" s="313"/>
      <c r="K93" s="314"/>
    </row>
    <row r="94" spans="1:11">
      <c r="A94" s="406"/>
      <c r="B94" s="406"/>
      <c r="C94" s="258"/>
      <c r="D94" s="312"/>
      <c r="E94" s="446" t="s">
        <v>210</v>
      </c>
      <c r="F94" s="446"/>
      <c r="G94" s="446"/>
      <c r="H94" s="446"/>
      <c r="I94" s="446"/>
      <c r="J94" s="446"/>
      <c r="K94" s="446"/>
    </row>
    <row r="95" spans="1:11">
      <c r="A95" s="406"/>
      <c r="B95" s="406"/>
      <c r="C95" s="258"/>
      <c r="D95" s="312"/>
      <c r="E95" s="446" t="s">
        <v>211</v>
      </c>
      <c r="F95" s="446"/>
      <c r="G95" s="446"/>
      <c r="H95" s="446"/>
      <c r="I95" s="446"/>
      <c r="J95" s="446"/>
      <c r="K95" s="446"/>
    </row>
    <row r="96" spans="1:11" ht="13.5" customHeight="1">
      <c r="A96" s="406"/>
      <c r="B96" s="414"/>
      <c r="C96" s="432" t="s">
        <v>217</v>
      </c>
      <c r="D96" s="432"/>
      <c r="E96" s="434" t="s">
        <v>677</v>
      </c>
      <c r="F96" s="434"/>
      <c r="G96" s="434"/>
      <c r="H96" s="434"/>
      <c r="I96" s="434"/>
      <c r="J96" s="434"/>
    </row>
    <row r="97" spans="1:11" ht="12.75" customHeight="1">
      <c r="A97" s="406"/>
      <c r="B97" s="415"/>
      <c r="C97" s="432"/>
      <c r="D97" s="432"/>
      <c r="E97" s="435"/>
      <c r="F97" s="435"/>
      <c r="G97" s="435"/>
      <c r="H97" s="435"/>
      <c r="I97" s="435"/>
      <c r="J97" s="435"/>
    </row>
    <row r="98" spans="1:11" ht="12.75" customHeight="1">
      <c r="A98" s="406"/>
      <c r="B98" s="415"/>
      <c r="C98" s="432"/>
      <c r="D98" s="432"/>
      <c r="E98" s="435"/>
      <c r="F98" s="435"/>
      <c r="G98" s="435"/>
      <c r="H98" s="435"/>
      <c r="I98" s="435"/>
      <c r="J98" s="435"/>
    </row>
    <row r="99" spans="1:11" ht="12.75" customHeight="1">
      <c r="A99" s="406"/>
      <c r="B99" s="415"/>
      <c r="C99" s="432"/>
      <c r="D99" s="432"/>
      <c r="E99" s="435"/>
      <c r="F99" s="435"/>
      <c r="G99" s="435"/>
      <c r="H99" s="435"/>
      <c r="I99" s="435"/>
      <c r="J99" s="435"/>
    </row>
    <row r="100" spans="1:11" ht="27" customHeight="1">
      <c r="A100" s="407"/>
      <c r="B100" s="407"/>
      <c r="C100" s="433"/>
      <c r="D100" s="433"/>
      <c r="E100" s="436"/>
      <c r="F100" s="436"/>
      <c r="G100" s="436"/>
      <c r="H100" s="436"/>
      <c r="I100" s="436"/>
      <c r="J100" s="436"/>
    </row>
    <row r="101" spans="1:11" ht="5.0999999999999996" customHeight="1"/>
    <row r="102" spans="1:11" ht="15">
      <c r="A102" s="416"/>
      <c r="B102" s="405"/>
      <c r="C102" s="257"/>
      <c r="D102" s="306" t="s">
        <v>130</v>
      </c>
      <c r="E102" s="460" t="s">
        <v>678</v>
      </c>
      <c r="F102" s="460"/>
      <c r="G102" s="460"/>
      <c r="H102" s="460"/>
      <c r="I102" s="460"/>
      <c r="J102" s="460"/>
    </row>
    <row r="103" spans="1:11" ht="15">
      <c r="A103" s="406"/>
      <c r="B103" s="406"/>
      <c r="C103" s="259"/>
      <c r="D103" s="260" t="s">
        <v>152</v>
      </c>
      <c r="E103" s="449" t="s">
        <v>648</v>
      </c>
      <c r="F103" s="449"/>
      <c r="G103" s="449"/>
      <c r="H103" s="449"/>
      <c r="I103" s="449"/>
      <c r="J103" s="449"/>
    </row>
    <row r="104" spans="1:11" ht="15">
      <c r="A104" s="406"/>
      <c r="B104" s="406"/>
      <c r="C104" s="259"/>
      <c r="D104" s="260" t="s">
        <v>152</v>
      </c>
      <c r="E104" s="449" t="s">
        <v>639</v>
      </c>
      <c r="F104" s="449"/>
      <c r="G104" s="449"/>
      <c r="H104" s="449"/>
      <c r="I104" s="449"/>
      <c r="J104" s="449"/>
    </row>
    <row r="105" spans="1:11" ht="15">
      <c r="A105" s="406"/>
      <c r="B105" s="406"/>
      <c r="C105" s="259"/>
      <c r="D105" s="260" t="s">
        <v>153</v>
      </c>
      <c r="E105" s="449" t="s">
        <v>649</v>
      </c>
      <c r="F105" s="449"/>
      <c r="G105" s="449"/>
      <c r="H105" s="449"/>
      <c r="I105" s="449"/>
      <c r="J105" s="449"/>
    </row>
    <row r="106" spans="1:11" ht="15">
      <c r="A106" s="406"/>
      <c r="B106" s="406"/>
      <c r="C106" s="259"/>
      <c r="D106" s="260" t="s">
        <v>154</v>
      </c>
      <c r="E106" s="454" t="s">
        <v>650</v>
      </c>
      <c r="F106" s="454"/>
      <c r="G106" s="454"/>
      <c r="H106" s="454"/>
      <c r="I106" s="454"/>
      <c r="J106" s="454"/>
    </row>
    <row r="107" spans="1:11" ht="15">
      <c r="A107" s="406"/>
      <c r="B107" s="406"/>
      <c r="C107" s="259"/>
      <c r="D107" s="260" t="s">
        <v>322</v>
      </c>
      <c r="E107" s="443" t="s">
        <v>651</v>
      </c>
      <c r="F107" s="443"/>
      <c r="G107" s="443"/>
      <c r="H107" s="443"/>
      <c r="I107" s="443"/>
      <c r="J107" s="443"/>
    </row>
    <row r="108" spans="1:11" ht="15">
      <c r="A108" s="406"/>
      <c r="B108" s="406"/>
      <c r="C108" s="259"/>
      <c r="D108" s="259"/>
      <c r="E108" s="264" t="s">
        <v>155</v>
      </c>
      <c r="F108" s="264"/>
      <c r="G108" s="264"/>
      <c r="H108" s="310">
        <v>220</v>
      </c>
      <c r="I108" s="311" t="str">
        <f>'PLEASE FILL IN HERE FIRST!!!'!B43</f>
        <v>Euro €</v>
      </c>
      <c r="J108" s="274"/>
    </row>
    <row r="109" spans="1:11" ht="15">
      <c r="A109" s="406"/>
      <c r="B109" s="406"/>
      <c r="C109" s="259"/>
      <c r="D109" s="259"/>
      <c r="E109" s="264" t="s">
        <v>156</v>
      </c>
      <c r="F109" s="264"/>
      <c r="G109" s="264"/>
      <c r="H109" s="310">
        <v>170</v>
      </c>
      <c r="I109" s="311" t="str">
        <f>'PLEASE FILL IN HERE FIRST!!!'!B43</f>
        <v>Euro €</v>
      </c>
      <c r="J109" s="274"/>
    </row>
    <row r="110" spans="1:11" ht="15">
      <c r="A110" s="406"/>
      <c r="B110" s="406"/>
      <c r="C110" s="259"/>
      <c r="D110" s="259"/>
      <c r="E110" s="264" t="s">
        <v>327</v>
      </c>
      <c r="F110" s="264"/>
      <c r="G110" s="264"/>
      <c r="H110" s="264"/>
      <c r="I110" s="264"/>
      <c r="J110" s="264"/>
      <c r="K110" s="315"/>
    </row>
    <row r="111" spans="1:11" ht="15">
      <c r="A111" s="406"/>
      <c r="B111" s="406"/>
      <c r="C111" s="259"/>
      <c r="D111" s="259"/>
      <c r="E111" s="447" t="s">
        <v>209</v>
      </c>
      <c r="F111" s="447"/>
      <c r="G111" s="447"/>
      <c r="H111" s="447"/>
      <c r="I111" s="447"/>
      <c r="J111" s="447"/>
    </row>
    <row r="112" spans="1:11" ht="15">
      <c r="A112" s="406"/>
      <c r="B112" s="406"/>
      <c r="C112" s="259"/>
      <c r="D112" s="259"/>
      <c r="E112" s="447" t="s">
        <v>210</v>
      </c>
      <c r="F112" s="447"/>
      <c r="G112" s="447"/>
      <c r="H112" s="447"/>
      <c r="I112" s="447"/>
      <c r="J112" s="447"/>
    </row>
    <row r="113" spans="1:11" ht="15">
      <c r="A113" s="406"/>
      <c r="B113" s="406"/>
      <c r="C113" s="259"/>
      <c r="D113" s="259"/>
      <c r="E113" s="447" t="s">
        <v>211</v>
      </c>
      <c r="F113" s="447"/>
      <c r="G113" s="447"/>
      <c r="H113" s="447"/>
      <c r="I113" s="447"/>
      <c r="J113" s="447"/>
      <c r="K113" s="315"/>
    </row>
    <row r="114" spans="1:11" ht="12.95" customHeight="1">
      <c r="A114" s="406"/>
      <c r="B114" s="414"/>
      <c r="C114" s="432" t="s">
        <v>217</v>
      </c>
      <c r="D114" s="432"/>
      <c r="E114" s="434" t="s">
        <v>681</v>
      </c>
      <c r="F114" s="434"/>
      <c r="G114" s="434"/>
      <c r="H114" s="434"/>
      <c r="I114" s="434"/>
      <c r="J114" s="434"/>
    </row>
    <row r="115" spans="1:11" ht="12.95" customHeight="1">
      <c r="A115" s="406"/>
      <c r="B115" s="415"/>
      <c r="C115" s="432"/>
      <c r="D115" s="432"/>
      <c r="E115" s="435"/>
      <c r="F115" s="435"/>
      <c r="G115" s="435"/>
      <c r="H115" s="435"/>
      <c r="I115" s="435"/>
      <c r="J115" s="435"/>
    </row>
    <row r="116" spans="1:11" ht="12.75" customHeight="1">
      <c r="A116" s="406"/>
      <c r="B116" s="415"/>
      <c r="C116" s="432"/>
      <c r="D116" s="432"/>
      <c r="E116" s="435"/>
      <c r="F116" s="435"/>
      <c r="G116" s="435"/>
      <c r="H116" s="435"/>
      <c r="I116" s="435"/>
      <c r="J116" s="435"/>
    </row>
    <row r="117" spans="1:11" ht="10.5" customHeight="1">
      <c r="A117" s="406"/>
      <c r="B117" s="415"/>
      <c r="C117" s="432"/>
      <c r="D117" s="432"/>
      <c r="E117" s="435"/>
      <c r="F117" s="435"/>
      <c r="G117" s="435"/>
      <c r="H117" s="435"/>
      <c r="I117" s="435"/>
      <c r="J117" s="435"/>
    </row>
    <row r="118" spans="1:11" ht="9" customHeight="1">
      <c r="A118" s="407"/>
      <c r="B118" s="407"/>
      <c r="C118" s="433"/>
      <c r="D118" s="433"/>
      <c r="E118" s="436"/>
      <c r="F118" s="436"/>
      <c r="G118" s="436"/>
      <c r="H118" s="436"/>
      <c r="I118" s="436"/>
      <c r="J118" s="436"/>
    </row>
    <row r="119" spans="1:11" ht="5.0999999999999996" hidden="1" customHeight="1"/>
    <row r="120" spans="1:11" ht="12.95" customHeight="1">
      <c r="A120" s="404">
        <v>11</v>
      </c>
      <c r="B120" s="405" t="s">
        <v>151</v>
      </c>
      <c r="C120" s="257"/>
      <c r="D120" s="306" t="s">
        <v>63</v>
      </c>
      <c r="E120" s="460" t="s">
        <v>679</v>
      </c>
      <c r="F120" s="460"/>
      <c r="G120" s="460"/>
      <c r="H120" s="460"/>
      <c r="I120" s="460"/>
      <c r="J120" s="460"/>
    </row>
    <row r="121" spans="1:11" ht="12.95" customHeight="1">
      <c r="A121" s="406"/>
      <c r="B121" s="406"/>
      <c r="C121" s="259"/>
      <c r="D121" s="260" t="s">
        <v>152</v>
      </c>
      <c r="E121" s="449" t="s">
        <v>652</v>
      </c>
      <c r="F121" s="449"/>
      <c r="G121" s="449"/>
      <c r="H121" s="449"/>
      <c r="I121" s="449"/>
      <c r="J121" s="449"/>
    </row>
    <row r="122" spans="1:11" ht="12.95" customHeight="1">
      <c r="A122" s="406"/>
      <c r="B122" s="406"/>
      <c r="C122" s="259"/>
      <c r="D122" s="260" t="s">
        <v>152</v>
      </c>
      <c r="E122" s="449" t="s">
        <v>653</v>
      </c>
      <c r="F122" s="449"/>
      <c r="G122" s="449"/>
      <c r="H122" s="449"/>
      <c r="I122" s="449"/>
      <c r="J122" s="449"/>
    </row>
    <row r="123" spans="1:11" ht="12.95" customHeight="1">
      <c r="A123" s="406"/>
      <c r="B123" s="406"/>
      <c r="C123" s="259"/>
      <c r="D123" s="260" t="s">
        <v>153</v>
      </c>
      <c r="E123" s="454" t="s">
        <v>654</v>
      </c>
      <c r="F123" s="454"/>
      <c r="G123" s="454"/>
      <c r="H123" s="454"/>
      <c r="I123" s="454"/>
      <c r="J123" s="454"/>
    </row>
    <row r="124" spans="1:11" ht="12.95" customHeight="1">
      <c r="A124" s="406"/>
      <c r="B124" s="406"/>
      <c r="C124" s="259"/>
      <c r="D124" s="260" t="s">
        <v>154</v>
      </c>
      <c r="E124" s="454" t="s">
        <v>655</v>
      </c>
      <c r="F124" s="454"/>
      <c r="G124" s="454"/>
      <c r="H124" s="454"/>
      <c r="I124" s="454"/>
      <c r="J124" s="454"/>
    </row>
    <row r="125" spans="1:11" ht="12.95" customHeight="1">
      <c r="A125" s="406"/>
      <c r="B125" s="406"/>
      <c r="C125" s="259"/>
      <c r="D125" s="260" t="s">
        <v>322</v>
      </c>
      <c r="E125" s="443" t="s">
        <v>656</v>
      </c>
      <c r="F125" s="443"/>
      <c r="G125" s="443"/>
      <c r="H125" s="443"/>
      <c r="I125" s="443"/>
      <c r="J125" s="443"/>
    </row>
    <row r="126" spans="1:11" ht="12.95" customHeight="1">
      <c r="A126" s="406"/>
      <c r="B126" s="406"/>
      <c r="C126" s="259"/>
      <c r="D126" s="259"/>
      <c r="E126" s="264" t="s">
        <v>155</v>
      </c>
      <c r="F126" s="264"/>
      <c r="G126" s="264"/>
      <c r="H126" s="310">
        <v>170</v>
      </c>
      <c r="I126" s="311" t="str">
        <f>'PLEASE FILL IN HERE FIRST!!!'!B43</f>
        <v>Euro €</v>
      </c>
      <c r="J126" s="274"/>
    </row>
    <row r="127" spans="1:11" ht="12.95" customHeight="1">
      <c r="A127" s="406"/>
      <c r="B127" s="406"/>
      <c r="C127" s="259"/>
      <c r="D127" s="259"/>
      <c r="E127" s="264" t="s">
        <v>156</v>
      </c>
      <c r="F127" s="264"/>
      <c r="G127" s="264"/>
      <c r="H127" s="310">
        <v>145</v>
      </c>
      <c r="I127" s="311" t="str">
        <f>'PLEASE FILL IN HERE FIRST!!!'!B43</f>
        <v>Euro €</v>
      </c>
      <c r="J127" s="274"/>
    </row>
    <row r="128" spans="1:11" ht="12.95" customHeight="1">
      <c r="A128" s="406"/>
      <c r="B128" s="406"/>
      <c r="C128" s="259"/>
      <c r="D128" s="259"/>
      <c r="E128" s="264" t="s">
        <v>327</v>
      </c>
      <c r="F128" s="264"/>
      <c r="G128" s="264"/>
      <c r="H128" s="264"/>
      <c r="I128" s="264"/>
      <c r="J128" s="264"/>
      <c r="K128" s="315"/>
    </row>
    <row r="129" spans="1:11" ht="12.95" customHeight="1">
      <c r="A129" s="406"/>
      <c r="B129" s="406"/>
      <c r="C129" s="259"/>
      <c r="D129" s="259"/>
      <c r="E129" s="447" t="s">
        <v>209</v>
      </c>
      <c r="F129" s="447"/>
      <c r="G129" s="447"/>
      <c r="H129" s="447"/>
      <c r="I129" s="447"/>
      <c r="J129" s="447"/>
    </row>
    <row r="130" spans="1:11" ht="12.95" customHeight="1">
      <c r="A130" s="406"/>
      <c r="B130" s="406"/>
      <c r="C130" s="259"/>
      <c r="D130" s="259"/>
      <c r="E130" s="447" t="s">
        <v>210</v>
      </c>
      <c r="F130" s="447"/>
      <c r="G130" s="447"/>
      <c r="H130" s="447"/>
      <c r="I130" s="447"/>
      <c r="J130" s="447"/>
    </row>
    <row r="131" spans="1:11" ht="12.95" customHeight="1">
      <c r="A131" s="406"/>
      <c r="B131" s="406"/>
      <c r="C131" s="259"/>
      <c r="D131" s="259"/>
      <c r="E131" s="447" t="s">
        <v>211</v>
      </c>
      <c r="F131" s="447"/>
      <c r="G131" s="447"/>
      <c r="H131" s="447"/>
      <c r="I131" s="447"/>
      <c r="J131" s="447"/>
      <c r="K131" s="315"/>
    </row>
    <row r="132" spans="1:11" ht="12.95" customHeight="1">
      <c r="A132" s="406"/>
      <c r="B132" s="414"/>
      <c r="C132" s="432" t="s">
        <v>217</v>
      </c>
      <c r="D132" s="432"/>
      <c r="E132" s="434" t="s">
        <v>680</v>
      </c>
      <c r="F132" s="434"/>
      <c r="G132" s="434"/>
      <c r="H132" s="434"/>
      <c r="I132" s="434"/>
      <c r="J132" s="434"/>
    </row>
    <row r="133" spans="1:11" ht="12.95" customHeight="1">
      <c r="A133" s="406"/>
      <c r="B133" s="415"/>
      <c r="C133" s="432"/>
      <c r="D133" s="432"/>
      <c r="E133" s="435"/>
      <c r="F133" s="435"/>
      <c r="G133" s="435"/>
      <c r="H133" s="435"/>
      <c r="I133" s="435"/>
      <c r="J133" s="435"/>
    </row>
    <row r="134" spans="1:11" ht="12.95" customHeight="1">
      <c r="A134" s="406"/>
      <c r="B134" s="415"/>
      <c r="C134" s="432"/>
      <c r="D134" s="432"/>
      <c r="E134" s="435"/>
      <c r="F134" s="435"/>
      <c r="G134" s="435"/>
      <c r="H134" s="435"/>
      <c r="I134" s="435"/>
      <c r="J134" s="435"/>
    </row>
    <row r="135" spans="1:11" ht="12.95" customHeight="1">
      <c r="A135" s="406"/>
      <c r="B135" s="415"/>
      <c r="C135" s="432"/>
      <c r="D135" s="432"/>
      <c r="E135" s="435"/>
      <c r="F135" s="435"/>
      <c r="G135" s="435"/>
      <c r="H135" s="435"/>
      <c r="I135" s="435"/>
      <c r="J135" s="435"/>
    </row>
    <row r="136" spans="1:11" ht="9" customHeight="1">
      <c r="A136" s="407"/>
      <c r="B136" s="407"/>
      <c r="C136" s="433"/>
      <c r="D136" s="433"/>
      <c r="E136" s="436"/>
      <c r="F136" s="436"/>
      <c r="G136" s="436"/>
      <c r="H136" s="436"/>
      <c r="I136" s="436"/>
      <c r="J136" s="436"/>
    </row>
    <row r="137" spans="1:11" ht="5.0999999999999996" customHeight="1">
      <c r="B137" s="417"/>
      <c r="C137" s="316"/>
      <c r="D137" s="316"/>
      <c r="E137" s="316"/>
      <c r="F137" s="316"/>
      <c r="G137" s="316"/>
      <c r="H137" s="317"/>
      <c r="I137" s="318"/>
      <c r="J137" s="319"/>
    </row>
    <row r="138" spans="1:11" ht="12.95" customHeight="1">
      <c r="A138" s="404">
        <v>12</v>
      </c>
      <c r="B138" s="405" t="s">
        <v>64</v>
      </c>
      <c r="C138" s="256"/>
      <c r="D138" s="282"/>
      <c r="E138" s="320" t="s">
        <v>14</v>
      </c>
      <c r="F138" s="440" t="s">
        <v>657</v>
      </c>
      <c r="G138" s="440"/>
      <c r="H138" s="440"/>
      <c r="I138" s="440"/>
      <c r="J138" s="440"/>
    </row>
    <row r="139" spans="1:11" ht="12.95" customHeight="1">
      <c r="A139" s="406"/>
      <c r="B139" s="406"/>
      <c r="C139" s="258"/>
      <c r="D139" s="258"/>
      <c r="E139" s="266" t="s">
        <v>108</v>
      </c>
      <c r="F139" s="264" t="s">
        <v>66</v>
      </c>
      <c r="G139" s="321"/>
      <c r="H139" s="322"/>
      <c r="I139" s="323"/>
      <c r="J139" s="264"/>
    </row>
    <row r="140" spans="1:11" ht="12.95" customHeight="1">
      <c r="A140" s="406"/>
      <c r="B140" s="406"/>
      <c r="C140" s="258"/>
      <c r="D140" s="258"/>
      <c r="E140" s="448" t="s">
        <v>454</v>
      </c>
      <c r="F140" s="510" t="s">
        <v>658</v>
      </c>
      <c r="G140" s="510"/>
      <c r="H140" s="510"/>
      <c r="I140" s="510"/>
      <c r="J140" s="510"/>
    </row>
    <row r="141" spans="1:11" ht="12.95" customHeight="1">
      <c r="A141" s="406"/>
      <c r="B141" s="406"/>
      <c r="C141" s="258"/>
      <c r="D141" s="258"/>
      <c r="E141" s="448"/>
      <c r="F141" s="510"/>
      <c r="G141" s="510"/>
      <c r="H141" s="510"/>
      <c r="I141" s="510"/>
      <c r="J141" s="510"/>
    </row>
    <row r="142" spans="1:11" ht="12.95" customHeight="1">
      <c r="A142" s="406"/>
      <c r="B142" s="406"/>
      <c r="C142" s="258"/>
      <c r="D142" s="258"/>
      <c r="E142" s="266"/>
      <c r="F142" s="264" t="s">
        <v>201</v>
      </c>
      <c r="G142" s="324"/>
      <c r="H142" s="324"/>
      <c r="I142" s="324"/>
      <c r="J142" s="324"/>
    </row>
    <row r="143" spans="1:11" ht="12.95" customHeight="1">
      <c r="A143" s="406"/>
      <c r="B143" s="406"/>
      <c r="C143" s="258"/>
      <c r="D143" s="258"/>
      <c r="E143" s="264"/>
      <c r="F143" s="325" t="s">
        <v>567</v>
      </c>
      <c r="G143" s="326"/>
      <c r="H143" s="326"/>
      <c r="I143" s="326"/>
      <c r="J143" s="326"/>
    </row>
    <row r="144" spans="1:11" ht="12.95" customHeight="1">
      <c r="A144" s="407"/>
      <c r="B144" s="407"/>
      <c r="C144" s="262"/>
      <c r="D144" s="262"/>
      <c r="E144" s="327"/>
      <c r="F144" s="328" t="s">
        <v>332</v>
      </c>
      <c r="G144" s="329"/>
      <c r="H144" s="329"/>
      <c r="I144" s="329"/>
      <c r="J144" s="329"/>
    </row>
    <row r="145" spans="1:11" ht="5.0999999999999996" customHeight="1"/>
    <row r="146" spans="1:11" ht="15">
      <c r="A146" s="404">
        <v>13</v>
      </c>
      <c r="B146" s="405" t="s">
        <v>67</v>
      </c>
      <c r="C146" s="256"/>
      <c r="D146" s="282"/>
      <c r="E146" s="300" t="s">
        <v>68</v>
      </c>
      <c r="F146" s="300"/>
      <c r="G146" s="330">
        <f>'PLEASE FILL IN HERE FIRST!!!'!B9-7</f>
        <v>43739</v>
      </c>
      <c r="H146" s="300"/>
      <c r="I146" s="300"/>
      <c r="J146" s="300"/>
    </row>
    <row r="147" spans="1:11" ht="5.0999999999999996" customHeight="1">
      <c r="A147" s="406"/>
      <c r="B147" s="406"/>
      <c r="C147" s="259"/>
      <c r="D147" s="259"/>
      <c r="E147" s="264"/>
      <c r="F147" s="264"/>
      <c r="G147" s="331"/>
      <c r="H147" s="332"/>
      <c r="I147" s="264"/>
      <c r="J147" s="264"/>
    </row>
    <row r="148" spans="1:11" ht="14.25" customHeight="1">
      <c r="A148" s="406"/>
      <c r="B148" s="414"/>
      <c r="C148" s="439" t="s">
        <v>217</v>
      </c>
      <c r="D148" s="439"/>
      <c r="E148" s="438" t="s">
        <v>568</v>
      </c>
      <c r="F148" s="438"/>
      <c r="G148" s="438"/>
      <c r="H148" s="438"/>
      <c r="I148" s="438"/>
      <c r="J148" s="438"/>
      <c r="K148" s="333"/>
    </row>
    <row r="149" spans="1:11" ht="9.9499999999999993" customHeight="1">
      <c r="A149" s="406"/>
      <c r="B149" s="418"/>
      <c r="C149" s="439"/>
      <c r="D149" s="439"/>
      <c r="E149" s="438"/>
      <c r="F149" s="438"/>
      <c r="G149" s="438"/>
      <c r="H149" s="438"/>
      <c r="I149" s="438"/>
      <c r="J149" s="438"/>
      <c r="K149" s="334"/>
    </row>
    <row r="150" spans="1:11" ht="9.9499999999999993" customHeight="1">
      <c r="A150" s="406"/>
      <c r="B150" s="418"/>
      <c r="C150" s="439"/>
      <c r="D150" s="439"/>
      <c r="E150" s="438"/>
      <c r="F150" s="438"/>
      <c r="G150" s="438"/>
      <c r="H150" s="438"/>
      <c r="I150" s="438"/>
      <c r="J150" s="438"/>
      <c r="K150" s="334"/>
    </row>
    <row r="151" spans="1:11" ht="9.9499999999999993" customHeight="1">
      <c r="A151" s="406"/>
      <c r="B151" s="418"/>
      <c r="C151" s="439"/>
      <c r="D151" s="439"/>
      <c r="E151" s="438"/>
      <c r="F151" s="438"/>
      <c r="G151" s="438"/>
      <c r="H151" s="438"/>
      <c r="I151" s="438"/>
      <c r="J151" s="438"/>
      <c r="K151" s="334"/>
    </row>
    <row r="152" spans="1:11" ht="10.5" customHeight="1">
      <c r="A152" s="406"/>
      <c r="B152" s="418"/>
      <c r="C152" s="439"/>
      <c r="D152" s="439"/>
      <c r="E152" s="438"/>
      <c r="F152" s="438"/>
      <c r="G152" s="438"/>
      <c r="H152" s="438"/>
      <c r="I152" s="438"/>
      <c r="J152" s="438"/>
      <c r="K152" s="334"/>
    </row>
    <row r="153" spans="1:11" ht="5.0999999999999996" customHeight="1">
      <c r="A153" s="407"/>
      <c r="B153" s="407"/>
      <c r="C153" s="262"/>
      <c r="D153" s="262"/>
      <c r="E153" s="335"/>
      <c r="F153" s="335"/>
      <c r="G153" s="336"/>
      <c r="H153" s="337"/>
      <c r="I153" s="335"/>
      <c r="J153" s="335"/>
    </row>
    <row r="154" spans="1:11" ht="6" customHeight="1">
      <c r="G154" s="338"/>
      <c r="H154" s="339"/>
    </row>
    <row r="155" spans="1:11" ht="15">
      <c r="A155" s="404">
        <v>14</v>
      </c>
      <c r="B155" s="405" t="s">
        <v>69</v>
      </c>
      <c r="C155" s="256"/>
      <c r="D155" s="265" t="s">
        <v>100</v>
      </c>
      <c r="E155" s="517">
        <v>43745</v>
      </c>
      <c r="F155" s="517"/>
      <c r="G155" s="340" t="s">
        <v>65</v>
      </c>
      <c r="H155" s="341">
        <v>0.375</v>
      </c>
      <c r="I155" s="342" t="s">
        <v>108</v>
      </c>
      <c r="J155" s="341">
        <v>0.91666666666666796</v>
      </c>
    </row>
    <row r="156" spans="1:11" ht="15">
      <c r="A156" s="411"/>
      <c r="B156" s="411"/>
      <c r="C156" s="307"/>
      <c r="D156" s="260" t="s">
        <v>79</v>
      </c>
      <c r="E156" s="441">
        <v>43746</v>
      </c>
      <c r="F156" s="441"/>
      <c r="G156" s="168" t="s">
        <v>65</v>
      </c>
      <c r="H156" s="343">
        <v>0.33333333333333298</v>
      </c>
      <c r="I156" s="344" t="s">
        <v>108</v>
      </c>
      <c r="J156" s="343">
        <v>0.41666666666666702</v>
      </c>
    </row>
    <row r="157" spans="1:11" ht="15">
      <c r="A157" s="407"/>
      <c r="B157" s="407"/>
      <c r="C157" s="262"/>
      <c r="D157" s="262"/>
      <c r="E157" s="345" t="s">
        <v>80</v>
      </c>
      <c r="F157" s="442" t="s">
        <v>659</v>
      </c>
      <c r="G157" s="442"/>
      <c r="H157" s="442"/>
      <c r="I157" s="442"/>
      <c r="J157" s="442"/>
    </row>
    <row r="158" spans="1:11" ht="5.0999999999999996" customHeight="1">
      <c r="G158" s="338"/>
      <c r="H158" s="339"/>
    </row>
    <row r="159" spans="1:11" ht="12.95" customHeight="1">
      <c r="A159" s="404">
        <v>15</v>
      </c>
      <c r="B159" s="405" t="s">
        <v>70</v>
      </c>
      <c r="C159" s="256"/>
      <c r="D159" s="282"/>
      <c r="E159" s="380" t="s">
        <v>71</v>
      </c>
      <c r="F159" s="300"/>
      <c r="G159" s="368">
        <f>'PLEASE FILL IN HERE FIRST!!!'!B11</f>
        <v>43716</v>
      </c>
      <c r="H159" s="300"/>
      <c r="I159" s="300"/>
      <c r="J159" s="300"/>
    </row>
    <row r="160" spans="1:11" ht="12.95" customHeight="1">
      <c r="A160" s="406"/>
      <c r="B160" s="406"/>
      <c r="C160" s="258"/>
      <c r="D160" s="258"/>
      <c r="E160" s="275" t="s">
        <v>72</v>
      </c>
      <c r="F160" s="264"/>
      <c r="G160" s="373">
        <f>'PLEASE FILL IN HERE FIRST!!!'!B13</f>
        <v>43726</v>
      </c>
      <c r="H160" s="264"/>
      <c r="I160" s="264"/>
      <c r="J160" s="264"/>
    </row>
    <row r="161" spans="1:20" ht="6.95" customHeight="1">
      <c r="A161" s="406"/>
      <c r="B161" s="406"/>
      <c r="C161" s="258"/>
      <c r="D161" s="258"/>
      <c r="E161" s="372"/>
      <c r="F161" s="264"/>
      <c r="G161" s="346"/>
      <c r="H161" s="264"/>
      <c r="I161" s="264"/>
      <c r="J161" s="264"/>
    </row>
    <row r="162" spans="1:20" ht="12.95" customHeight="1">
      <c r="A162" s="508"/>
      <c r="B162" s="508"/>
      <c r="C162" s="508"/>
      <c r="D162" s="508"/>
      <c r="E162" s="372" t="s">
        <v>310</v>
      </c>
      <c r="F162" s="264"/>
      <c r="G162" s="373">
        <f>'PLEASE FILL IN HERE FIRST!!!'!B39-1</f>
        <v>43742</v>
      </c>
      <c r="H162" s="509" t="s">
        <v>311</v>
      </c>
      <c r="I162" s="509"/>
      <c r="J162" s="509"/>
    </row>
    <row r="163" spans="1:20" ht="12.95" customHeight="1">
      <c r="A163" s="406"/>
      <c r="B163" s="406"/>
      <c r="C163" s="258"/>
      <c r="D163" s="258"/>
      <c r="E163" s="275" t="s">
        <v>49</v>
      </c>
      <c r="F163" s="264"/>
      <c r="G163" s="374" t="s">
        <v>660</v>
      </c>
      <c r="H163" s="264"/>
      <c r="I163" s="264"/>
      <c r="J163" s="264"/>
    </row>
    <row r="164" spans="1:20" ht="12.95" customHeight="1">
      <c r="A164" s="407"/>
      <c r="B164" s="407"/>
      <c r="C164" s="262"/>
      <c r="D164" s="262"/>
      <c r="E164" s="357" t="s">
        <v>316</v>
      </c>
      <c r="F164" s="304"/>
      <c r="G164" s="375" t="s">
        <v>661</v>
      </c>
      <c r="H164" s="304"/>
      <c r="I164" s="304"/>
      <c r="J164" s="304"/>
    </row>
    <row r="165" spans="1:20" ht="5.0999999999999996" customHeight="1"/>
    <row r="166" spans="1:20" ht="15">
      <c r="A166" s="404">
        <v>16</v>
      </c>
      <c r="B166" s="405" t="s">
        <v>73</v>
      </c>
      <c r="C166" s="256"/>
      <c r="D166" s="282"/>
      <c r="E166" s="300" t="s">
        <v>74</v>
      </c>
      <c r="F166" s="300"/>
      <c r="G166" s="437">
        <f>'PLEASE FILL IN HERE FIRST!!!'!B39</f>
        <v>43743</v>
      </c>
      <c r="H166" s="437"/>
      <c r="I166" s="300" t="s">
        <v>328</v>
      </c>
      <c r="J166" s="300"/>
    </row>
    <row r="167" spans="1:20" ht="15">
      <c r="A167" s="419"/>
      <c r="B167" s="420"/>
      <c r="C167" s="376"/>
      <c r="D167" s="377"/>
      <c r="E167" s="264" t="s">
        <v>559</v>
      </c>
      <c r="F167" s="274"/>
      <c r="G167" s="264"/>
      <c r="H167" s="264"/>
      <c r="I167" s="264"/>
      <c r="J167" s="264"/>
    </row>
    <row r="168" spans="1:20" ht="6.75" customHeight="1">
      <c r="A168" s="419"/>
      <c r="B168" s="420"/>
      <c r="C168" s="376"/>
      <c r="D168" s="377"/>
      <c r="E168" s="264"/>
      <c r="F168" s="274"/>
      <c r="G168" s="264"/>
      <c r="H168" s="264"/>
      <c r="I168" s="264"/>
      <c r="J168" s="264"/>
    </row>
    <row r="169" spans="1:20" ht="17.100000000000001" customHeight="1">
      <c r="A169" s="419"/>
      <c r="B169" s="431" t="s">
        <v>570</v>
      </c>
      <c r="C169" s="431"/>
      <c r="D169" s="431"/>
      <c r="E169" s="274" t="s">
        <v>329</v>
      </c>
      <c r="F169" s="274"/>
      <c r="G169" s="347"/>
      <c r="H169" s="348"/>
      <c r="I169" s="309" t="str">
        <f>'PLEASE FILL IN HERE FIRST!!!'!B47&amp;"  "&amp;'PLEASE FILL IN HERE FIRST!!!'!B43</f>
        <v>170  Euro €</v>
      </c>
      <c r="J169" s="274" t="s">
        <v>270</v>
      </c>
    </row>
    <row r="170" spans="1:20" ht="15" customHeight="1">
      <c r="A170" s="419"/>
      <c r="B170" s="430" t="s">
        <v>571</v>
      </c>
      <c r="C170" s="430"/>
      <c r="D170" s="430"/>
      <c r="E170" s="488" t="s">
        <v>330</v>
      </c>
      <c r="F170" s="488"/>
      <c r="G170" s="488"/>
      <c r="H170" s="488"/>
      <c r="I170" s="488"/>
      <c r="J170" s="488"/>
    </row>
    <row r="171" spans="1:20" ht="30.95" customHeight="1">
      <c r="A171" s="419"/>
      <c r="B171" s="421"/>
      <c r="C171" s="378"/>
      <c r="D171" s="378"/>
      <c r="E171" s="488" t="s">
        <v>317</v>
      </c>
      <c r="F171" s="488"/>
      <c r="G171" s="488"/>
      <c r="H171" s="488"/>
      <c r="I171" s="488"/>
      <c r="J171" s="488"/>
      <c r="O171" s="515"/>
      <c r="P171" s="515"/>
      <c r="Q171" s="515"/>
      <c r="R171" s="515"/>
      <c r="S171" s="515"/>
      <c r="T171" s="515"/>
    </row>
    <row r="172" spans="1:20" ht="60" customHeight="1">
      <c r="A172" s="419"/>
      <c r="B172" s="421"/>
      <c r="C172" s="378"/>
      <c r="D172" s="378"/>
      <c r="E172" s="489" t="s">
        <v>569</v>
      </c>
      <c r="F172" s="489"/>
      <c r="G172" s="489"/>
      <c r="H172" s="489"/>
      <c r="I172" s="489"/>
      <c r="J172" s="489"/>
      <c r="O172" s="515"/>
      <c r="P172" s="515"/>
      <c r="Q172" s="515"/>
      <c r="R172" s="515"/>
      <c r="S172" s="515"/>
      <c r="T172" s="515"/>
    </row>
    <row r="173" spans="1:20" ht="15">
      <c r="A173" s="419"/>
      <c r="B173" s="421"/>
      <c r="C173" s="378"/>
      <c r="D173" s="378"/>
      <c r="E173" s="516" t="s">
        <v>417</v>
      </c>
      <c r="F173" s="516"/>
      <c r="G173" s="516"/>
      <c r="H173" s="516"/>
      <c r="I173" s="516"/>
      <c r="J173" s="516"/>
    </row>
    <row r="174" spans="1:20" ht="8.1" customHeight="1">
      <c r="A174" s="407"/>
      <c r="B174" s="422"/>
      <c r="C174" s="379"/>
      <c r="D174" s="379"/>
      <c r="E174" s="349"/>
      <c r="F174" s="350"/>
      <c r="G174" s="351"/>
      <c r="H174" s="351"/>
      <c r="I174" s="351"/>
      <c r="J174" s="351"/>
    </row>
    <row r="175" spans="1:20" ht="5.0999999999999996" customHeight="1"/>
    <row r="176" spans="1:20" ht="15.75">
      <c r="A176" s="404">
        <v>17</v>
      </c>
      <c r="B176" s="405" t="s">
        <v>75</v>
      </c>
      <c r="C176" s="256"/>
      <c r="D176" s="282"/>
      <c r="E176" s="511" t="s">
        <v>76</v>
      </c>
      <c r="F176" s="511"/>
      <c r="G176" s="352"/>
      <c r="H176" s="352"/>
      <c r="I176" s="300"/>
      <c r="J176" s="300"/>
    </row>
    <row r="177" spans="1:10" ht="6" customHeight="1">
      <c r="A177" s="423"/>
      <c r="B177" s="411"/>
      <c r="C177" s="307"/>
      <c r="D177" s="258"/>
      <c r="E177" s="353"/>
      <c r="F177" s="353"/>
      <c r="G177" s="275"/>
      <c r="H177" s="275"/>
      <c r="I177" s="264"/>
      <c r="J177" s="264"/>
    </row>
    <row r="178" spans="1:10" ht="15">
      <c r="A178" s="406"/>
      <c r="B178" s="413"/>
      <c r="C178" s="354"/>
      <c r="D178" s="354"/>
      <c r="E178" s="518" t="s">
        <v>560</v>
      </c>
      <c r="F178" s="518"/>
      <c r="G178" s="518"/>
      <c r="H178" s="518"/>
      <c r="I178" s="355">
        <f>'PLEASE FILL IN HERE FIRST!!!'!B45</f>
        <v>15</v>
      </c>
      <c r="J178" s="326" t="str">
        <f>'PLEASE FILL IN HERE FIRST!!!'!B43</f>
        <v>Euro €</v>
      </c>
    </row>
    <row r="179" spans="1:10" ht="6" customHeight="1">
      <c r="A179" s="424"/>
      <c r="B179" s="407"/>
      <c r="C179" s="262"/>
      <c r="D179" s="356"/>
      <c r="E179" s="513"/>
      <c r="F179" s="513"/>
      <c r="G179" s="357"/>
      <c r="H179" s="357"/>
      <c r="I179" s="357"/>
      <c r="J179" s="357"/>
    </row>
    <row r="180" spans="1:10" ht="5.0999999999999996" customHeight="1"/>
    <row r="181" spans="1:10" ht="30" customHeight="1">
      <c r="A181" s="404">
        <v>18</v>
      </c>
      <c r="B181" s="405" t="s">
        <v>77</v>
      </c>
      <c r="C181" s="256"/>
      <c r="D181" s="282"/>
      <c r="E181" s="512" t="s">
        <v>675</v>
      </c>
      <c r="F181" s="512"/>
      <c r="G181" s="512"/>
      <c r="H181" s="512"/>
      <c r="I181" s="512"/>
      <c r="J181" s="512"/>
    </row>
    <row r="182" spans="1:10" ht="15" customHeight="1">
      <c r="A182" s="406"/>
      <c r="B182" s="497" t="s">
        <v>81</v>
      </c>
      <c r="C182" s="497"/>
      <c r="D182" s="259">
        <v>1</v>
      </c>
      <c r="E182" s="519" t="s">
        <v>662</v>
      </c>
      <c r="F182" s="519"/>
      <c r="G182" s="519"/>
      <c r="H182" s="519"/>
      <c r="I182" s="519"/>
      <c r="J182" s="519"/>
    </row>
    <row r="183" spans="1:10" ht="15" customHeight="1">
      <c r="A183" s="406"/>
      <c r="B183" s="497" t="s">
        <v>82</v>
      </c>
      <c r="C183" s="497"/>
      <c r="D183" s="259">
        <v>2</v>
      </c>
      <c r="E183" s="519" t="s">
        <v>663</v>
      </c>
      <c r="F183" s="519"/>
      <c r="G183" s="519"/>
      <c r="H183" s="519"/>
      <c r="I183" s="519"/>
      <c r="J183" s="519"/>
    </row>
    <row r="184" spans="1:10" ht="15" customHeight="1">
      <c r="A184" s="406"/>
      <c r="B184" s="497" t="s">
        <v>83</v>
      </c>
      <c r="C184" s="497"/>
      <c r="D184" s="259">
        <v>3</v>
      </c>
      <c r="E184" s="519" t="s">
        <v>664</v>
      </c>
      <c r="F184" s="519"/>
      <c r="G184" s="519"/>
      <c r="H184" s="519"/>
      <c r="I184" s="519"/>
      <c r="J184" s="519"/>
    </row>
    <row r="185" spans="1:10" ht="15" customHeight="1">
      <c r="A185" s="406"/>
      <c r="B185" s="497" t="s">
        <v>83</v>
      </c>
      <c r="C185" s="497"/>
      <c r="D185" s="259">
        <v>4</v>
      </c>
      <c r="E185" s="519" t="s">
        <v>665</v>
      </c>
      <c r="F185" s="519"/>
      <c r="G185" s="519"/>
      <c r="H185" s="519"/>
      <c r="I185" s="519"/>
      <c r="J185" s="519"/>
    </row>
    <row r="186" spans="1:10" ht="15" customHeight="1">
      <c r="A186" s="406"/>
      <c r="B186" s="497" t="s">
        <v>84</v>
      </c>
      <c r="C186" s="497"/>
      <c r="D186" s="259">
        <v>5</v>
      </c>
      <c r="E186" s="519" t="s">
        <v>666</v>
      </c>
      <c r="F186" s="519"/>
      <c r="G186" s="519"/>
      <c r="H186" s="519"/>
      <c r="I186" s="519"/>
      <c r="J186" s="519"/>
    </row>
    <row r="187" spans="1:10" ht="15" customHeight="1">
      <c r="A187" s="406"/>
      <c r="B187" s="497" t="s">
        <v>85</v>
      </c>
      <c r="C187" s="497"/>
      <c r="D187" s="259">
        <v>6</v>
      </c>
      <c r="E187" s="519" t="s">
        <v>667</v>
      </c>
      <c r="F187" s="519"/>
      <c r="G187" s="519"/>
      <c r="H187" s="519"/>
      <c r="I187" s="519"/>
      <c r="J187" s="519"/>
    </row>
    <row r="188" spans="1:10" ht="15" customHeight="1">
      <c r="A188" s="406"/>
      <c r="B188" s="497" t="s">
        <v>215</v>
      </c>
      <c r="C188" s="497"/>
      <c r="D188" s="259">
        <v>7</v>
      </c>
      <c r="E188" s="519" t="s">
        <v>668</v>
      </c>
      <c r="F188" s="519"/>
      <c r="G188" s="519"/>
      <c r="H188" s="519"/>
      <c r="I188" s="519"/>
      <c r="J188" s="519"/>
    </row>
    <row r="189" spans="1:10" ht="15" customHeight="1">
      <c r="A189" s="406"/>
      <c r="B189" s="507" t="s">
        <v>216</v>
      </c>
      <c r="C189" s="358"/>
      <c r="D189" s="359"/>
      <c r="E189" s="521" t="s">
        <v>331</v>
      </c>
      <c r="F189" s="445"/>
      <c r="G189" s="445"/>
      <c r="H189" s="445"/>
      <c r="I189" s="445"/>
      <c r="J189" s="445"/>
    </row>
    <row r="190" spans="1:10" ht="15" customHeight="1">
      <c r="A190" s="406"/>
      <c r="B190" s="507"/>
      <c r="C190" s="439" t="s">
        <v>217</v>
      </c>
      <c r="D190" s="439"/>
      <c r="E190" s="453" t="s">
        <v>669</v>
      </c>
      <c r="F190" s="453"/>
      <c r="G190" s="453"/>
      <c r="H190" s="453"/>
      <c r="I190" s="453"/>
      <c r="J190" s="453"/>
    </row>
    <row r="191" spans="1:10" ht="15" customHeight="1">
      <c r="A191" s="406"/>
      <c r="B191" s="425"/>
      <c r="C191" s="439"/>
      <c r="D191" s="439"/>
      <c r="E191" s="453"/>
      <c r="F191" s="453"/>
      <c r="G191" s="453"/>
      <c r="H191" s="453"/>
      <c r="I191" s="453"/>
      <c r="J191" s="453"/>
    </row>
    <row r="192" spans="1:10" ht="15" customHeight="1">
      <c r="A192" s="406"/>
      <c r="B192" s="486"/>
      <c r="C192" s="486"/>
      <c r="D192" s="486"/>
      <c r="E192" s="484" t="s">
        <v>309</v>
      </c>
      <c r="F192" s="484"/>
      <c r="G192" s="484"/>
      <c r="H192" s="484"/>
      <c r="I192" s="484"/>
      <c r="J192" s="484"/>
    </row>
    <row r="193" spans="1:10" ht="15" customHeight="1">
      <c r="A193" s="407"/>
      <c r="B193" s="487"/>
      <c r="C193" s="487"/>
      <c r="D193" s="487"/>
      <c r="E193" s="485"/>
      <c r="F193" s="485"/>
      <c r="G193" s="485"/>
      <c r="H193" s="485"/>
      <c r="I193" s="485"/>
      <c r="J193" s="485"/>
    </row>
    <row r="194" spans="1:10" ht="5.0999999999999996" customHeight="1"/>
    <row r="195" spans="1:10" ht="12.95" customHeight="1">
      <c r="A195" s="404">
        <v>19</v>
      </c>
      <c r="B195" s="405" t="s">
        <v>78</v>
      </c>
      <c r="C195" s="256"/>
      <c r="D195" s="282"/>
      <c r="E195" s="498" t="s">
        <v>572</v>
      </c>
      <c r="F195" s="498"/>
      <c r="G195" s="498"/>
      <c r="H195" s="498"/>
      <c r="I195" s="498"/>
      <c r="J195" s="498"/>
    </row>
    <row r="196" spans="1:10" ht="12.95" customHeight="1">
      <c r="A196" s="406"/>
      <c r="B196" s="406"/>
      <c r="C196" s="258"/>
      <c r="D196" s="258"/>
      <c r="E196" s="490"/>
      <c r="F196" s="490"/>
      <c r="G196" s="490"/>
      <c r="H196" s="490"/>
      <c r="I196" s="490"/>
      <c r="J196" s="490"/>
    </row>
    <row r="197" spans="1:10" ht="9.75" customHeight="1">
      <c r="A197" s="407"/>
      <c r="B197" s="407"/>
      <c r="C197" s="262"/>
      <c r="D197" s="262"/>
      <c r="E197" s="499"/>
      <c r="F197" s="499"/>
      <c r="G197" s="499"/>
      <c r="H197" s="499"/>
      <c r="I197" s="499"/>
      <c r="J197" s="499"/>
    </row>
    <row r="198" spans="1:10" ht="5.0999999999999996" customHeight="1"/>
    <row r="199" spans="1:10" ht="15" customHeight="1">
      <c r="A199" s="404">
        <v>20</v>
      </c>
      <c r="B199" s="405" t="s">
        <v>157</v>
      </c>
      <c r="C199" s="256"/>
      <c r="D199" s="282"/>
      <c r="E199" s="498" t="s">
        <v>443</v>
      </c>
      <c r="F199" s="498"/>
      <c r="G199" s="498"/>
      <c r="H199" s="498"/>
      <c r="I199" s="498"/>
      <c r="J199" s="498"/>
    </row>
    <row r="200" spans="1:10" ht="15" customHeight="1">
      <c r="A200" s="406"/>
      <c r="B200" s="406"/>
      <c r="C200" s="258"/>
      <c r="D200" s="258"/>
      <c r="E200" s="490"/>
      <c r="F200" s="490"/>
      <c r="G200" s="490"/>
      <c r="H200" s="490"/>
      <c r="I200" s="490"/>
      <c r="J200" s="490"/>
    </row>
    <row r="201" spans="1:10" ht="15" customHeight="1">
      <c r="A201" s="406"/>
      <c r="B201" s="406"/>
      <c r="C201" s="258"/>
      <c r="D201" s="258"/>
      <c r="E201" s="490"/>
      <c r="F201" s="490"/>
      <c r="G201" s="490"/>
      <c r="H201" s="490"/>
      <c r="I201" s="490"/>
      <c r="J201" s="490"/>
    </row>
    <row r="202" spans="1:10" ht="15" customHeight="1">
      <c r="A202" s="406"/>
      <c r="B202" s="406"/>
      <c r="C202" s="258"/>
      <c r="D202" s="258"/>
      <c r="E202" s="490"/>
      <c r="F202" s="490"/>
      <c r="G202" s="490"/>
      <c r="H202" s="490"/>
      <c r="I202" s="490"/>
      <c r="J202" s="490"/>
    </row>
    <row r="203" spans="1:10" ht="15" customHeight="1">
      <c r="A203" s="406"/>
      <c r="B203" s="406"/>
      <c r="C203" s="258"/>
      <c r="D203" s="258"/>
      <c r="E203" s="490"/>
      <c r="F203" s="490"/>
      <c r="G203" s="490"/>
      <c r="H203" s="490"/>
      <c r="I203" s="490"/>
      <c r="J203" s="490"/>
    </row>
    <row r="204" spans="1:10" ht="15" customHeight="1">
      <c r="A204" s="406"/>
      <c r="B204" s="406"/>
      <c r="C204" s="258"/>
      <c r="D204" s="258"/>
      <c r="E204" s="490"/>
      <c r="F204" s="490"/>
      <c r="G204" s="490"/>
      <c r="H204" s="490"/>
      <c r="I204" s="490"/>
      <c r="J204" s="490"/>
    </row>
    <row r="205" spans="1:10" ht="5.25" customHeight="1">
      <c r="A205" s="406"/>
      <c r="B205" s="406"/>
      <c r="C205" s="258"/>
      <c r="D205" s="258"/>
      <c r="E205" s="490"/>
      <c r="F205" s="490"/>
      <c r="G205" s="490"/>
      <c r="H205" s="490"/>
      <c r="I205" s="490"/>
      <c r="J205" s="490"/>
    </row>
    <row r="206" spans="1:10" ht="11.25" customHeight="1">
      <c r="A206" s="406"/>
      <c r="B206" s="406"/>
      <c r="C206" s="258"/>
      <c r="D206" s="258"/>
      <c r="E206" s="490" t="s">
        <v>447</v>
      </c>
      <c r="F206" s="490"/>
      <c r="G206" s="490"/>
      <c r="H206" s="490"/>
      <c r="I206" s="490"/>
      <c r="J206" s="490"/>
    </row>
    <row r="207" spans="1:10" ht="15" customHeight="1">
      <c r="A207" s="406"/>
      <c r="B207" s="406"/>
      <c r="C207" s="258"/>
      <c r="D207" s="258"/>
      <c r="E207" s="490"/>
      <c r="F207" s="490"/>
      <c r="G207" s="490"/>
      <c r="H207" s="490"/>
      <c r="I207" s="490"/>
      <c r="J207" s="490"/>
    </row>
    <row r="208" spans="1:10" ht="15" customHeight="1">
      <c r="A208" s="406"/>
      <c r="B208" s="406"/>
      <c r="C208" s="258"/>
      <c r="D208" s="258"/>
      <c r="E208" s="490" t="s">
        <v>449</v>
      </c>
      <c r="F208" s="490"/>
      <c r="G208" s="501" t="s">
        <v>448</v>
      </c>
      <c r="H208" s="490"/>
      <c r="I208" s="490" t="s">
        <v>450</v>
      </c>
      <c r="J208" s="490"/>
    </row>
    <row r="209" spans="1:10" ht="15" customHeight="1">
      <c r="A209" s="426"/>
      <c r="B209" s="426"/>
      <c r="C209" s="360"/>
      <c r="D209" s="360"/>
      <c r="E209" s="502" t="s">
        <v>451</v>
      </c>
      <c r="F209" s="502"/>
      <c r="G209" s="502"/>
      <c r="H209" s="502"/>
      <c r="I209" s="502"/>
      <c r="J209" s="502"/>
    </row>
    <row r="210" spans="1:10" ht="5.0999999999999996" customHeight="1">
      <c r="E210" s="361"/>
      <c r="F210" s="361"/>
      <c r="G210" s="361"/>
      <c r="H210" s="361"/>
      <c r="I210" s="361"/>
      <c r="J210" s="361"/>
    </row>
    <row r="211" spans="1:10" ht="12.95" customHeight="1">
      <c r="A211" s="404">
        <v>21</v>
      </c>
      <c r="B211" s="405" t="s">
        <v>164</v>
      </c>
      <c r="C211" s="282"/>
      <c r="D211" s="282"/>
      <c r="E211" s="498" t="s">
        <v>165</v>
      </c>
      <c r="F211" s="498"/>
      <c r="G211" s="498"/>
      <c r="H211" s="498"/>
      <c r="I211" s="498"/>
      <c r="J211" s="498"/>
    </row>
    <row r="212" spans="1:10" ht="10.5" customHeight="1">
      <c r="A212" s="406"/>
      <c r="B212" s="406"/>
      <c r="C212" s="258"/>
      <c r="D212" s="258"/>
      <c r="E212" s="490"/>
      <c r="F212" s="490"/>
      <c r="G212" s="490"/>
      <c r="H212" s="490"/>
      <c r="I212" s="490"/>
      <c r="J212" s="490"/>
    </row>
    <row r="213" spans="1:10" ht="9" customHeight="1">
      <c r="A213" s="406"/>
      <c r="B213" s="406"/>
      <c r="C213" s="258"/>
      <c r="D213" s="258"/>
      <c r="E213" s="490"/>
      <c r="F213" s="490"/>
      <c r="G213" s="490"/>
      <c r="H213" s="490"/>
      <c r="I213" s="490"/>
      <c r="J213" s="490"/>
    </row>
    <row r="214" spans="1:10" ht="19.5" customHeight="1">
      <c r="A214" s="407"/>
      <c r="B214" s="407"/>
      <c r="C214" s="262"/>
      <c r="D214" s="262"/>
      <c r="E214" s="499"/>
      <c r="F214" s="499"/>
      <c r="G214" s="499"/>
      <c r="H214" s="499"/>
      <c r="I214" s="499"/>
      <c r="J214" s="499"/>
    </row>
    <row r="215" spans="1:10" ht="5.0999999999999996" customHeight="1">
      <c r="E215" s="362"/>
      <c r="F215" s="362"/>
      <c r="G215" s="362"/>
      <c r="H215" s="362"/>
      <c r="I215" s="362"/>
      <c r="J215" s="362"/>
    </row>
    <row r="216" spans="1:10" ht="12.95" customHeight="1">
      <c r="A216" s="404">
        <v>22</v>
      </c>
      <c r="B216" s="405" t="s">
        <v>303</v>
      </c>
      <c r="C216" s="282"/>
      <c r="D216" s="282"/>
      <c r="E216" s="498" t="s">
        <v>304</v>
      </c>
      <c r="F216" s="498"/>
      <c r="G216" s="498"/>
      <c r="H216" s="498"/>
      <c r="I216" s="498"/>
      <c r="J216" s="498"/>
    </row>
    <row r="217" spans="1:10" ht="9" customHeight="1">
      <c r="A217" s="407"/>
      <c r="B217" s="407"/>
      <c r="C217" s="262"/>
      <c r="D217" s="262"/>
      <c r="E217" s="499"/>
      <c r="F217" s="499"/>
      <c r="G217" s="499"/>
      <c r="H217" s="499"/>
      <c r="I217" s="499"/>
      <c r="J217" s="499"/>
    </row>
    <row r="218" spans="1:10" ht="5.0999999999999996" customHeight="1"/>
    <row r="219" spans="1:10" ht="15" customHeight="1">
      <c r="A219" s="404">
        <v>23</v>
      </c>
      <c r="B219" s="405" t="s">
        <v>195</v>
      </c>
      <c r="C219" s="363"/>
      <c r="D219" s="364"/>
      <c r="E219" s="498" t="s">
        <v>561</v>
      </c>
      <c r="F219" s="498"/>
      <c r="G219" s="498"/>
      <c r="H219" s="498"/>
      <c r="I219" s="498"/>
      <c r="J219" s="365">
        <f>INDEX(Events!J2:J104,MATCH('PLEASE FILL IN HERE FIRST!!!'!B7,Events!D2:D104,0))</f>
        <v>310</v>
      </c>
    </row>
    <row r="220" spans="1:10" ht="15" customHeight="1">
      <c r="A220" s="406"/>
      <c r="B220" s="415"/>
      <c r="C220" s="366"/>
      <c r="D220" s="366"/>
      <c r="E220" s="490" t="s">
        <v>573</v>
      </c>
      <c r="F220" s="490"/>
      <c r="G220" s="490"/>
      <c r="H220" s="490"/>
      <c r="I220" s="490"/>
      <c r="J220" s="490"/>
    </row>
    <row r="221" spans="1:10" ht="15" customHeight="1">
      <c r="A221" s="406"/>
      <c r="B221" s="415"/>
      <c r="C221" s="366"/>
      <c r="D221" s="366"/>
      <c r="E221" s="490" t="s">
        <v>574</v>
      </c>
      <c r="F221" s="490"/>
      <c r="G221" s="490"/>
      <c r="H221" s="490"/>
      <c r="I221" s="490"/>
      <c r="J221" s="490"/>
    </row>
    <row r="222" spans="1:10" ht="15" customHeight="1">
      <c r="A222" s="415"/>
      <c r="B222" s="415"/>
      <c r="C222" s="366"/>
      <c r="D222" s="366"/>
      <c r="E222" s="490" t="s">
        <v>575</v>
      </c>
      <c r="F222" s="490"/>
      <c r="G222" s="490"/>
      <c r="H222" s="490"/>
      <c r="I222" s="490"/>
      <c r="J222" s="490"/>
    </row>
    <row r="223" spans="1:10" ht="12" customHeight="1">
      <c r="A223" s="415"/>
      <c r="B223" s="415"/>
      <c r="C223" s="366"/>
      <c r="D223" s="366"/>
      <c r="E223" s="490" t="s">
        <v>576</v>
      </c>
      <c r="F223" s="490"/>
      <c r="G223" s="490"/>
      <c r="H223" s="490"/>
      <c r="I223" s="490"/>
      <c r="J223" s="490"/>
    </row>
    <row r="224" spans="1:10" ht="92.25" customHeight="1">
      <c r="A224" s="415"/>
      <c r="B224" s="415"/>
      <c r="C224" s="366"/>
      <c r="D224" s="366"/>
      <c r="E224" s="490" t="s">
        <v>577</v>
      </c>
      <c r="F224" s="490"/>
      <c r="G224" s="490"/>
      <c r="H224" s="490"/>
      <c r="I224" s="490"/>
      <c r="J224" s="490"/>
    </row>
    <row r="225" spans="1:11" ht="18.75" customHeight="1">
      <c r="A225" s="415"/>
      <c r="B225" s="415"/>
      <c r="C225" s="366"/>
      <c r="D225" s="366"/>
      <c r="E225" s="490" t="s">
        <v>578</v>
      </c>
      <c r="F225" s="490"/>
      <c r="G225" s="490"/>
      <c r="H225" s="490"/>
      <c r="I225" s="490"/>
      <c r="J225" s="490"/>
    </row>
    <row r="226" spans="1:11" ht="45.95" customHeight="1">
      <c r="A226" s="415"/>
      <c r="B226" s="415"/>
      <c r="C226" s="366"/>
      <c r="D226" s="366"/>
      <c r="E226" s="490" t="s">
        <v>579</v>
      </c>
      <c r="F226" s="490"/>
      <c r="G226" s="490"/>
      <c r="H226" s="490"/>
      <c r="I226" s="490"/>
      <c r="J226" s="490"/>
    </row>
    <row r="227" spans="1:11" ht="29.1" customHeight="1">
      <c r="A227" s="415"/>
      <c r="B227" s="415"/>
      <c r="C227" s="366"/>
      <c r="D227" s="366"/>
      <c r="E227" s="490" t="s">
        <v>580</v>
      </c>
      <c r="F227" s="490"/>
      <c r="G227" s="490"/>
      <c r="H227" s="490"/>
      <c r="I227" s="490"/>
      <c r="J227" s="490"/>
    </row>
    <row r="228" spans="1:11" ht="15" hidden="1" customHeight="1">
      <c r="A228" s="415"/>
      <c r="B228" s="415"/>
      <c r="C228" s="366"/>
      <c r="D228" s="366"/>
      <c r="E228" s="500" t="s">
        <v>581</v>
      </c>
      <c r="F228" s="500"/>
      <c r="G228" s="500"/>
      <c r="H228" s="500"/>
      <c r="I228" s="500"/>
      <c r="J228" s="500"/>
    </row>
    <row r="229" spans="1:11" ht="6.75" hidden="1" customHeight="1">
      <c r="A229" s="415"/>
      <c r="B229" s="415"/>
      <c r="C229" s="366"/>
      <c r="D229" s="366"/>
      <c r="E229" s="500"/>
      <c r="F229" s="500"/>
      <c r="G229" s="500"/>
      <c r="H229" s="500"/>
      <c r="I229" s="500"/>
      <c r="J229" s="500"/>
    </row>
    <row r="230" spans="1:11" ht="11.25" customHeight="1">
      <c r="A230" s="427"/>
      <c r="B230" s="427"/>
      <c r="C230" s="367"/>
      <c r="D230" s="367"/>
      <c r="E230" s="496" t="s">
        <v>582</v>
      </c>
      <c r="F230" s="496"/>
      <c r="G230" s="496"/>
      <c r="H230" s="496"/>
      <c r="I230" s="496"/>
      <c r="J230" s="496"/>
    </row>
    <row r="231" spans="1:11" ht="16.5" customHeight="1">
      <c r="A231" s="520"/>
      <c r="B231" s="520"/>
      <c r="C231" s="520"/>
      <c r="D231" s="520"/>
      <c r="E231" s="520"/>
      <c r="F231" s="520"/>
      <c r="G231" s="520"/>
      <c r="H231" s="520"/>
      <c r="I231" s="520"/>
      <c r="J231" s="520"/>
    </row>
    <row r="232" spans="1:11">
      <c r="A232" s="520"/>
      <c r="B232" s="520"/>
      <c r="C232" s="520"/>
      <c r="D232" s="520"/>
      <c r="E232" s="520"/>
      <c r="F232" s="520"/>
      <c r="G232" s="520"/>
      <c r="H232" s="520"/>
      <c r="I232" s="520"/>
      <c r="J232" s="520"/>
    </row>
    <row r="233" spans="1:11">
      <c r="A233" s="520"/>
      <c r="B233" s="520"/>
      <c r="C233" s="520"/>
      <c r="D233" s="520"/>
      <c r="E233" s="520"/>
      <c r="F233" s="520"/>
      <c r="G233" s="520"/>
      <c r="H233" s="520"/>
      <c r="I233" s="520"/>
      <c r="J233" s="520"/>
    </row>
    <row r="234" spans="1:11">
      <c r="A234" s="520"/>
      <c r="B234" s="520"/>
      <c r="C234" s="520"/>
      <c r="D234" s="520"/>
      <c r="E234" s="520"/>
      <c r="F234" s="520"/>
      <c r="G234" s="520"/>
      <c r="H234" s="520"/>
      <c r="I234" s="520"/>
      <c r="J234" s="520"/>
    </row>
    <row r="235" spans="1:11">
      <c r="A235" s="520"/>
      <c r="B235" s="520"/>
      <c r="C235" s="520"/>
      <c r="D235" s="520"/>
      <c r="E235" s="520"/>
      <c r="F235" s="520"/>
      <c r="G235" s="520"/>
      <c r="H235" s="520"/>
      <c r="I235" s="520"/>
      <c r="J235" s="520"/>
    </row>
    <row r="237" spans="1:11">
      <c r="F237" s="514"/>
      <c r="G237" s="514"/>
      <c r="H237" s="514"/>
      <c r="I237" s="514"/>
      <c r="J237" s="514"/>
      <c r="K237" s="514"/>
    </row>
    <row r="238" spans="1:11">
      <c r="F238" s="514"/>
      <c r="G238" s="514"/>
      <c r="H238" s="514"/>
      <c r="I238" s="514"/>
      <c r="J238" s="514"/>
      <c r="K238" s="514"/>
    </row>
    <row r="239" spans="1:11">
      <c r="F239" s="514"/>
      <c r="G239" s="514"/>
      <c r="H239" s="514"/>
      <c r="I239" s="514"/>
      <c r="J239" s="514"/>
      <c r="K239" s="514"/>
    </row>
    <row r="240" spans="1:11">
      <c r="F240" s="514"/>
      <c r="G240" s="514"/>
      <c r="H240" s="514"/>
      <c r="I240" s="514"/>
      <c r="J240" s="514"/>
      <c r="K240" s="514"/>
    </row>
    <row r="241" spans="6:11">
      <c r="F241" s="514"/>
      <c r="G241" s="514"/>
      <c r="H241" s="514"/>
      <c r="I241" s="514"/>
      <c r="J241" s="514"/>
      <c r="K241" s="514"/>
    </row>
  </sheetData>
  <sheetProtection password="8FA0" sheet="1" selectLockedCells="1"/>
  <mergeCells count="171">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E8:J8"/>
    <mergeCell ref="E10:J10"/>
    <mergeCell ref="E9:J9"/>
    <mergeCell ref="E18:J18"/>
    <mergeCell ref="E19:J19"/>
    <mergeCell ref="E11:J11"/>
    <mergeCell ref="E12:J12"/>
    <mergeCell ref="E14:J14"/>
    <mergeCell ref="E13:J13"/>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91:G91"/>
    <mergeCell ref="E62:J62"/>
    <mergeCell ref="E73:J73"/>
    <mergeCell ref="F65:G65"/>
    <mergeCell ref="E26:J26"/>
    <mergeCell ref="E27:J27"/>
    <mergeCell ref="E33:J33"/>
    <mergeCell ref="E44:F44"/>
    <mergeCell ref="E49:F49"/>
    <mergeCell ref="H49:J50"/>
    <mergeCell ref="F61:J61"/>
    <mergeCell ref="I69:J70"/>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B170:D170"/>
    <mergeCell ref="B169:D169"/>
    <mergeCell ref="C114:D118"/>
    <mergeCell ref="E114:J118"/>
    <mergeCell ref="G166:H166"/>
    <mergeCell ref="E148:J152"/>
    <mergeCell ref="C148:D152"/>
    <mergeCell ref="F138:J138"/>
    <mergeCell ref="E156:F156"/>
    <mergeCell ref="F157:J157"/>
    <mergeCell ref="E125:J125"/>
  </mergeCells>
  <phoneticPr fontId="10" type="noConversion"/>
  <conditionalFormatting sqref="E48:F50">
    <cfRule type="notContainsBlanks" dxfId="56" priority="66">
      <formula>LEN(TRIM(E48))&gt;0</formula>
    </cfRule>
  </conditionalFormatting>
  <conditionalFormatting sqref="J47">
    <cfRule type="expression" dxfId="55" priority="78">
      <formula>$H$44="For Super Series U21 Singles are OPTIONAL. Do you want to have U21 Singles Events for your tournament?"</formula>
    </cfRule>
  </conditionalFormatting>
  <conditionalFormatting sqref="G48:G50">
    <cfRule type="containsText" dxfId="54" priority="34" operator="containsText" text="No">
      <formula>NOT(ISERROR(SEARCH("No",G48)))</formula>
    </cfRule>
  </conditionalFormatting>
  <conditionalFormatting sqref="H49">
    <cfRule type="expression" dxfId="53" priority="30">
      <formula>$G$49="no"</formula>
    </cfRule>
  </conditionalFormatting>
  <conditionalFormatting sqref="G57 I57 F58:J59 E64:G65 J64 F67:H67 G70">
    <cfRule type="notContainsBlanks" dxfId="52" priority="29">
      <formula>LEN(TRIM(E57))&gt;0</formula>
    </cfRule>
  </conditionalFormatting>
  <conditionalFormatting sqref="H90:H91">
    <cfRule type="notContainsBlanks" dxfId="51" priority="27">
      <formula>LEN(TRIM(H90))&gt;0</formula>
    </cfRule>
  </conditionalFormatting>
  <conditionalFormatting sqref="F138:J138 E155:F156 F157:J157 H155:H156 J155:J156 G163:G164">
    <cfRule type="notContainsBlanks" dxfId="50" priority="26">
      <formula>LEN(TRIM(E138))&gt;0</formula>
    </cfRule>
  </conditionalFormatting>
  <conditionalFormatting sqref="E79:J83 H90:H91 H108:H109 H126:H127 F138:J138">
    <cfRule type="notContainsBlanks" dxfId="49" priority="25">
      <formula>LEN(TRIM(E79))&gt;0</formula>
    </cfRule>
  </conditionalFormatting>
  <conditionalFormatting sqref="E50:G50 E49:F49">
    <cfRule type="expression" dxfId="48" priority="22">
      <formula>$E$50=0</formula>
    </cfRule>
  </conditionalFormatting>
  <conditionalFormatting sqref="E51:J51">
    <cfRule type="expression" dxfId="47" priority="21">
      <formula>IF($G$49," ")</formula>
    </cfRule>
  </conditionalFormatting>
  <conditionalFormatting sqref="E49:F49">
    <cfRule type="expression" dxfId="46" priority="20">
      <formula>$E$50=0</formula>
    </cfRule>
  </conditionalFormatting>
  <conditionalFormatting sqref="G49">
    <cfRule type="expression" dxfId="45" priority="19">
      <formula>$E$50=0</formula>
    </cfRule>
  </conditionalFormatting>
  <conditionalFormatting sqref="H69">
    <cfRule type="notContainsBlanks" dxfId="44" priority="18">
      <formula>LEN(TRIM(H69))&gt;0</formula>
    </cfRule>
  </conditionalFormatting>
  <conditionalFormatting sqref="G60 I60 F61:J61">
    <cfRule type="notContainsBlanks" dxfId="43" priority="17">
      <formula>LEN(TRIM(F60))&gt;0</formula>
    </cfRule>
  </conditionalFormatting>
  <conditionalFormatting sqref="E8:J14">
    <cfRule type="notContainsBlanks" dxfId="42" priority="16">
      <formula>LEN(TRIM(E8))&gt;0</formula>
    </cfRule>
  </conditionalFormatting>
  <conditionalFormatting sqref="E16:J19">
    <cfRule type="notContainsBlanks" dxfId="41" priority="15">
      <formula>LEN(TRIM(E16))&gt;0</formula>
    </cfRule>
  </conditionalFormatting>
  <conditionalFormatting sqref="E21:J24">
    <cfRule type="notContainsBlanks" dxfId="40" priority="14">
      <formula>LEN(TRIM(E21))&gt;0</formula>
    </cfRule>
  </conditionalFormatting>
  <conditionalFormatting sqref="E26:J29">
    <cfRule type="notContainsBlanks" dxfId="39" priority="13">
      <formula>LEN(TRIM(E26))&gt;0</formula>
    </cfRule>
  </conditionalFormatting>
  <conditionalFormatting sqref="E36:J42">
    <cfRule type="notContainsBlanks" dxfId="38" priority="12">
      <formula>LEN(TRIM(E36))&gt;0</formula>
    </cfRule>
  </conditionalFormatting>
  <conditionalFormatting sqref="E84:J86 E89:J89">
    <cfRule type="notContainsBlanks" dxfId="37" priority="11">
      <formula>LEN(TRIM(E84))&gt;0</formula>
    </cfRule>
  </conditionalFormatting>
  <conditionalFormatting sqref="E84:J86 E89:J89">
    <cfRule type="notContainsBlanks" dxfId="36" priority="10">
      <formula>LEN(TRIM(E84))&gt;0</formula>
    </cfRule>
  </conditionalFormatting>
  <conditionalFormatting sqref="E87:J88">
    <cfRule type="notContainsBlanks" dxfId="35" priority="9">
      <formula>LEN(TRIM(E87))&gt;0</formula>
    </cfRule>
  </conditionalFormatting>
  <conditionalFormatting sqref="E96:J100">
    <cfRule type="notContainsBlanks" dxfId="34" priority="8">
      <formula>LEN(TRIM(E96))&gt;0</formula>
    </cfRule>
  </conditionalFormatting>
  <conditionalFormatting sqref="E102:J107">
    <cfRule type="notContainsBlanks" dxfId="33" priority="7">
      <formula>LEN(TRIM(E102))&gt;0</formula>
    </cfRule>
  </conditionalFormatting>
  <conditionalFormatting sqref="E114:J118">
    <cfRule type="notContainsBlanks" dxfId="32" priority="6">
      <formula>LEN(TRIM(E114))&gt;0</formula>
    </cfRule>
  </conditionalFormatting>
  <conditionalFormatting sqref="E120:J125">
    <cfRule type="notContainsBlanks" dxfId="31" priority="5">
      <formula>LEN(TRIM(E120))&gt;0</formula>
    </cfRule>
  </conditionalFormatting>
  <conditionalFormatting sqref="E132:J136">
    <cfRule type="notContainsBlanks" dxfId="30" priority="4">
      <formula>LEN(TRIM(E132))&gt;0</formula>
    </cfRule>
  </conditionalFormatting>
  <conditionalFormatting sqref="F140:J141">
    <cfRule type="notContainsBlanks" dxfId="29" priority="3">
      <formula>LEN(TRIM(F140))&gt;0</formula>
    </cfRule>
  </conditionalFormatting>
  <conditionalFormatting sqref="E182:J188">
    <cfRule type="notContainsBlanks" dxfId="28" priority="2">
      <formula>LEN(TRIM(E182))&gt;0</formula>
    </cfRule>
  </conditionalFormatting>
  <conditionalFormatting sqref="E190:J191">
    <cfRule type="notContainsBlanks" dxfId="27" priority="1">
      <formula>LEN(TRIM(E190))&gt;0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2000000}"/>
  </hyperlinks>
  <printOptions horizontalCentered="1"/>
  <pageMargins left="0" right="0" top="0.39370078740157483" bottom="3.937007874015748E-2" header="0" footer="0.19685039370078741"/>
  <pageSetup paperSize="9" scale="49" fitToHeight="0" orientation="portrait" r:id="rId4"/>
  <rowBreaks count="1" manualBreakCount="1">
    <brk id="11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52"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53"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57"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9" id="{29CA6C93-77ED-994F-AB74-0523A15FF7EA}">
            <xm:f>'PLEASE FILL IN HERE FIRST!!!'!$B$5='PLEASE FILL IN HERE FIRST!!!'!$K$13</xm:f>
            <x14:dxf>
              <font>
                <color theme="0"/>
              </font>
              <fill>
                <patternFill patternType="solid">
                  <fgColor indexed="64"/>
                  <bgColor rgb="FFFFC000"/>
                </patternFill>
              </fill>
            </x14:dxf>
          </x14:cfRule>
          <x14:cfRule type="expression" priority="40" id="{4703DA97-B8D6-E74A-BC58-0153D65D66AD}">
            <xm:f>'PLEASE FILL IN HERE FIRST!!!'!$B$5='PLEASE FILL IN HERE FIRST!!!'!$K$11</xm:f>
            <x14:dxf>
              <font>
                <color theme="0"/>
              </font>
              <fill>
                <patternFill patternType="solid">
                  <fgColor indexed="64"/>
                  <bgColor rgb="FFC00000"/>
                </patternFill>
              </fill>
            </x14:dxf>
          </x14:cfRule>
          <x14:cfRule type="expression" priority="41"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35" id="{D8E70F81-94E3-9649-816A-988FAFC054E7}">
            <xm:f>'PLEASE FILL IN HERE FIRST!!!'!$B$5='PLEASE FILL IN HERE FIRST!!!'!$K$9</xm:f>
            <x14:dxf>
              <font>
                <color theme="0"/>
              </font>
              <fill>
                <patternFill patternType="solid">
                  <fgColor indexed="64"/>
                  <bgColor rgb="FF767171"/>
                </patternFill>
              </fill>
            </x14:dxf>
          </x14:cfRule>
          <x14:cfRule type="expression" priority="36" id="{0E4A3F1F-899A-A743-B912-F455250CDF5F}">
            <xm:f>'PLEASE FILL IN HERE FIRST!!!'!$B$5='PLEASE FILL IN HERE FIRST!!!'!$K$11</xm:f>
            <x14:dxf>
              <font>
                <color theme="0"/>
              </font>
              <fill>
                <patternFill patternType="solid">
                  <fgColor indexed="64"/>
                  <bgColor rgb="FFC00000"/>
                </patternFill>
              </fill>
            </x14:dxf>
          </x14:cfRule>
          <x14:cfRule type="expression" priority="37"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3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9F9E5DA7-C1C1-A845-9680-00E989AD3FE5}">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46" t="str">
        <f>'PLEASE FILL IN HERE FIRST!!!'!B3</f>
        <v>ITTF World Tour</v>
      </c>
      <c r="B1" s="546"/>
      <c r="C1" s="546"/>
      <c r="D1" s="546"/>
      <c r="E1" s="546"/>
      <c r="F1" s="546"/>
      <c r="G1" s="546"/>
      <c r="H1" s="546"/>
      <c r="I1" s="546"/>
      <c r="J1" s="546"/>
    </row>
    <row r="2" spans="1:10" s="56" customFormat="1" ht="39" customHeight="1">
      <c r="A2" s="546" t="s">
        <v>193</v>
      </c>
      <c r="B2" s="546"/>
      <c r="C2" s="546"/>
      <c r="D2" s="546"/>
      <c r="E2" s="546"/>
      <c r="F2" s="546"/>
      <c r="G2" s="546"/>
      <c r="H2" s="546"/>
      <c r="I2" s="546"/>
      <c r="J2" s="546"/>
    </row>
    <row r="3" spans="1:10" ht="15">
      <c r="A3" s="551" t="str">
        <f>'PLEASE FILL IN HERE FIRST!!!'!B5</f>
        <v>World Tour Platinum</v>
      </c>
      <c r="B3" s="551"/>
      <c r="C3" s="551"/>
      <c r="D3" s="551"/>
      <c r="E3" s="551"/>
      <c r="F3" s="551"/>
      <c r="G3" s="551"/>
      <c r="H3" s="551"/>
      <c r="I3" s="551"/>
      <c r="J3" s="67"/>
    </row>
    <row r="4" spans="1:10" ht="15">
      <c r="A4" s="552" t="str">
        <f>'PLEASE FILL IN HERE FIRST!!!'!B7</f>
        <v>Bremen (GER) - WORLD TOUR PLATINUM</v>
      </c>
      <c r="B4" s="552"/>
      <c r="C4" s="552"/>
      <c r="D4" s="552"/>
      <c r="E4" s="552"/>
      <c r="F4" s="552"/>
      <c r="G4" s="552"/>
      <c r="H4" s="552"/>
      <c r="I4" s="552"/>
      <c r="J4" s="67"/>
    </row>
    <row r="5" spans="1:10" ht="15">
      <c r="A5" s="134"/>
      <c r="B5" s="134"/>
      <c r="C5" s="134"/>
      <c r="D5" s="135">
        <f>'PLEASE FILL IN HERE FIRST!!!'!B9</f>
        <v>43746</v>
      </c>
      <c r="E5" s="136" t="s">
        <v>108</v>
      </c>
      <c r="F5" s="547">
        <f>'PLEASE FILL IN HERE FIRST!!!'!D9</f>
        <v>43751</v>
      </c>
      <c r="G5" s="547"/>
      <c r="H5" s="134"/>
      <c r="I5" s="134"/>
      <c r="J5" s="9"/>
    </row>
    <row r="6" spans="1:10" ht="27" customHeight="1"/>
    <row r="7" spans="1:10" ht="23.25">
      <c r="A7" s="121" t="s">
        <v>90</v>
      </c>
      <c r="B7" s="548"/>
      <c r="C7" s="549"/>
      <c r="D7" s="549"/>
      <c r="E7" s="549"/>
      <c r="F7" s="549"/>
      <c r="G7" s="549"/>
      <c r="H7" s="549"/>
      <c r="I7" s="550"/>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44" t="s">
        <v>0</v>
      </c>
      <c r="B19" s="544"/>
      <c r="C19" s="544"/>
      <c r="D19" s="544"/>
      <c r="E19" s="544"/>
      <c r="F19" s="544"/>
      <c r="G19" s="544"/>
      <c r="H19" s="63">
        <f>'PLEASE FILL IN HERE FIRST!!!'!$B$47</f>
        <v>170</v>
      </c>
      <c r="I19" s="62" t="str">
        <f>'PLEASE FILL IN HERE FIRST!!!'!$B$43</f>
        <v>Euro €</v>
      </c>
      <c r="J19" s="62"/>
    </row>
    <row r="20" spans="1:10">
      <c r="A20" s="545" t="s">
        <v>1</v>
      </c>
      <c r="B20" s="545"/>
      <c r="C20" s="545"/>
      <c r="D20" s="545"/>
      <c r="E20" s="545"/>
      <c r="F20" s="545"/>
      <c r="G20" s="545"/>
      <c r="H20" s="63">
        <f>'PLEASE FILL IN HERE FIRST!!!'!B49</f>
        <v>170</v>
      </c>
      <c r="I20" s="62" t="str">
        <f>'PLEASE FILL IN HERE FIRST!!!'!B43</f>
        <v>Euro €</v>
      </c>
      <c r="J20" s="62"/>
    </row>
    <row r="22" spans="1:10">
      <c r="A22" s="123" t="s">
        <v>184</v>
      </c>
      <c r="B22" s="123"/>
      <c r="C22" s="123"/>
      <c r="D22" s="124">
        <f>'PLEASE FILL IN HERE FIRST!!!'!B47</f>
        <v>170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220</v>
      </c>
      <c r="G25" s="125" t="str">
        <f>'PLEASE FILL IN HERE FIRST!!!'!$B$43</f>
        <v>Euro €</v>
      </c>
      <c r="H25" s="126" t="s">
        <v>188</v>
      </c>
      <c r="I25" s="128">
        <f>Prospectus!H126</f>
        <v>170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170</v>
      </c>
      <c r="G27" s="125" t="str">
        <f>'PLEASE FILL IN HERE FIRST!!!'!$B$43</f>
        <v>Euro €</v>
      </c>
      <c r="H27" s="126" t="s">
        <v>188</v>
      </c>
      <c r="I27" s="128">
        <f>Prospectus!H127</f>
        <v>145</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23"/>
      <c r="B32" s="524"/>
      <c r="C32" s="524"/>
      <c r="D32" s="525"/>
      <c r="E32" s="126"/>
      <c r="F32" s="538"/>
      <c r="G32" s="539"/>
      <c r="H32" s="539"/>
      <c r="I32" s="539"/>
      <c r="J32" s="540"/>
    </row>
    <row r="33" spans="1:10">
      <c r="A33" s="526"/>
      <c r="B33" s="527"/>
      <c r="C33" s="527"/>
      <c r="D33" s="528"/>
      <c r="E33" s="126"/>
      <c r="F33" s="534" t="s">
        <v>100</v>
      </c>
      <c r="G33" s="534"/>
      <c r="H33" s="534"/>
      <c r="I33" s="534"/>
      <c r="J33" s="132"/>
    </row>
    <row r="34" spans="1:10">
      <c r="A34" s="526"/>
      <c r="B34" s="527"/>
      <c r="C34" s="527"/>
      <c r="D34" s="528"/>
      <c r="E34" s="126"/>
      <c r="F34" s="123"/>
      <c r="G34" s="123"/>
      <c r="H34" s="123"/>
      <c r="I34" s="123"/>
      <c r="J34" s="123"/>
    </row>
    <row r="35" spans="1:10">
      <c r="A35" s="526"/>
      <c r="B35" s="527"/>
      <c r="C35" s="527"/>
      <c r="D35" s="528"/>
      <c r="E35" s="126"/>
      <c r="F35" s="123"/>
      <c r="G35" s="123"/>
      <c r="H35" s="123"/>
      <c r="I35" s="123"/>
      <c r="J35" s="123"/>
    </row>
    <row r="36" spans="1:10">
      <c r="A36" s="526"/>
      <c r="B36" s="527"/>
      <c r="C36" s="527"/>
      <c r="D36" s="528"/>
      <c r="E36" s="126"/>
      <c r="F36" s="123"/>
      <c r="G36" s="123"/>
      <c r="H36" s="123"/>
      <c r="I36" s="123"/>
      <c r="J36" s="123"/>
    </row>
    <row r="37" spans="1:10">
      <c r="A37" s="529"/>
      <c r="B37" s="530"/>
      <c r="C37" s="530"/>
      <c r="D37" s="531"/>
      <c r="E37" s="126"/>
      <c r="F37" s="538"/>
      <c r="G37" s="539"/>
      <c r="H37" s="539"/>
      <c r="I37" s="539"/>
      <c r="J37" s="540"/>
    </row>
    <row r="38" spans="1:10">
      <c r="A38" s="532" t="s">
        <v>101</v>
      </c>
      <c r="B38" s="532"/>
      <c r="C38" s="532"/>
      <c r="D38" s="532"/>
      <c r="E38" s="126"/>
      <c r="F38" s="533" t="s">
        <v>99</v>
      </c>
      <c r="G38" s="533"/>
      <c r="H38" s="533"/>
      <c r="I38" s="533"/>
      <c r="J38" s="131"/>
    </row>
    <row r="39" spans="1:10">
      <c r="A39" s="126"/>
      <c r="B39" s="126"/>
      <c r="C39" s="126"/>
      <c r="D39" s="126"/>
      <c r="E39" s="126"/>
      <c r="F39" s="126"/>
      <c r="G39" s="126"/>
      <c r="H39" s="126"/>
      <c r="I39" s="126"/>
      <c r="J39" s="126"/>
    </row>
    <row r="40" spans="1:10">
      <c r="A40" s="126" t="s">
        <v>105</v>
      </c>
      <c r="B40" s="126"/>
      <c r="C40" s="126"/>
      <c r="D40" s="126"/>
      <c r="E40" s="126"/>
      <c r="F40" s="126"/>
      <c r="G40" s="126"/>
      <c r="H40" s="542">
        <f>'PLEASE FILL IN HERE FIRST!!!'!B31</f>
        <v>43716</v>
      </c>
      <c r="I40" s="543"/>
      <c r="J40" s="543"/>
    </row>
    <row r="41" spans="1:10">
      <c r="A41" s="126"/>
      <c r="B41" s="126"/>
      <c r="C41" s="126"/>
      <c r="D41" s="126"/>
      <c r="E41" s="126"/>
      <c r="F41" s="126"/>
      <c r="G41" s="126"/>
      <c r="H41" s="126"/>
      <c r="I41" s="126"/>
      <c r="J41" s="126"/>
    </row>
    <row r="42" spans="1:10">
      <c r="A42" s="133" t="s">
        <v>103</v>
      </c>
      <c r="B42" s="535" t="str">
        <f>'PLEASE FILL IN HERE FIRST!!!'!B27</f>
        <v>0049 6969501913</v>
      </c>
      <c r="C42" s="536"/>
      <c r="D42" s="537"/>
      <c r="E42" s="133" t="s">
        <v>104</v>
      </c>
      <c r="F42" s="541" t="str">
        <f>Accommodation!B50</f>
        <v>rottmann.dttb@tischtennis.de</v>
      </c>
      <c r="G42" s="536"/>
      <c r="H42" s="536"/>
      <c r="I42" s="536"/>
      <c r="J42" s="537"/>
    </row>
    <row r="45" spans="1:10">
      <c r="F45" s="522"/>
      <c r="G45" s="522"/>
      <c r="H45" s="522"/>
      <c r="I45" s="522"/>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A2" sqref="A2:Q2"/>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7.42578125" style="3" customWidth="1"/>
    <col min="10" max="11" width="6.85546875" style="3" customWidth="1"/>
    <col min="12" max="12" width="7.28515625" style="3" customWidth="1"/>
    <col min="13" max="13" width="21" style="3" customWidth="1"/>
    <col min="14" max="14" width="11.7109375" style="3" bestFit="1" customWidth="1"/>
    <col min="15" max="15" width="15.8554687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53" t="str">
        <f>"2019 ITTF "&amp;'PLEASE FILL IN HERE FIRST!!!'!B5</f>
        <v>2019 ITTF World Tour Platinum</v>
      </c>
      <c r="B1" s="553"/>
      <c r="C1" s="553"/>
      <c r="D1" s="553"/>
      <c r="E1" s="553"/>
      <c r="F1" s="553"/>
      <c r="G1" s="553"/>
      <c r="H1" s="553"/>
      <c r="I1" s="553"/>
      <c r="J1" s="553"/>
      <c r="K1" s="553"/>
      <c r="L1" s="553"/>
      <c r="M1" s="553"/>
      <c r="N1" s="553"/>
      <c r="O1" s="553"/>
      <c r="P1" s="553"/>
      <c r="Q1" s="553"/>
    </row>
    <row r="2" spans="1:22" ht="24.75">
      <c r="A2" s="553" t="s">
        <v>194</v>
      </c>
      <c r="B2" s="553"/>
      <c r="C2" s="553"/>
      <c r="D2" s="553"/>
      <c r="E2" s="553"/>
      <c r="F2" s="553"/>
      <c r="G2" s="553"/>
      <c r="H2" s="553"/>
      <c r="I2" s="553"/>
      <c r="J2" s="553"/>
      <c r="K2" s="553"/>
      <c r="L2" s="553"/>
      <c r="M2" s="553"/>
      <c r="N2" s="553"/>
      <c r="O2" s="553"/>
      <c r="P2" s="553"/>
      <c r="Q2" s="553"/>
    </row>
    <row r="3" spans="1:22" ht="22.5" hidden="1">
      <c r="A3" s="554" t="str">
        <f>'PLEASE FILL IN HERE FIRST!!!'!B5</f>
        <v>World Tour Platinum</v>
      </c>
      <c r="B3" s="554"/>
      <c r="C3" s="554"/>
      <c r="D3" s="554"/>
      <c r="E3" s="554"/>
      <c r="F3" s="554"/>
      <c r="G3" s="554"/>
      <c r="H3" s="554"/>
      <c r="I3" s="554"/>
      <c r="J3" s="554"/>
      <c r="K3" s="554"/>
      <c r="L3" s="554"/>
      <c r="M3" s="554"/>
      <c r="N3" s="554"/>
      <c r="O3" s="554"/>
      <c r="P3" s="554"/>
      <c r="Q3" s="554"/>
    </row>
    <row r="4" spans="1:22" s="165" customFormat="1" ht="24.95" customHeight="1">
      <c r="A4" s="555" t="str">
        <f>'PLEASE FILL IN HERE FIRST!!!'!B7</f>
        <v>Bremen (GER) - WORLD TOUR PLATINUM</v>
      </c>
      <c r="B4" s="555"/>
      <c r="C4" s="555"/>
      <c r="D4" s="555"/>
      <c r="E4" s="555"/>
      <c r="F4" s="555"/>
      <c r="G4" s="555"/>
      <c r="H4" s="555"/>
      <c r="I4" s="555"/>
      <c r="J4" s="555"/>
      <c r="K4" s="555"/>
      <c r="L4" s="555"/>
      <c r="M4" s="555"/>
      <c r="N4" s="555"/>
      <c r="O4" s="555"/>
      <c r="P4" s="555"/>
      <c r="Q4" s="555"/>
      <c r="U4" s="164"/>
      <c r="V4" s="164"/>
    </row>
    <row r="5" spans="1:22" s="248" customFormat="1" ht="21" customHeight="1">
      <c r="A5" s="390" t="s">
        <v>415</v>
      </c>
      <c r="B5" s="391">
        <f>'PLEASE FILL IN HERE FIRST!!!'!B9</f>
        <v>43746</v>
      </c>
      <c r="C5" s="392" t="s">
        <v>108</v>
      </c>
      <c r="D5" s="556">
        <f>INDEX(Events!O2:O29,MATCH(A4,Events!D2:D29,0))</f>
        <v>43747</v>
      </c>
      <c r="E5" s="556"/>
      <c r="F5" s="391"/>
      <c r="G5" s="392"/>
      <c r="H5" s="556" t="s">
        <v>416</v>
      </c>
      <c r="I5" s="556"/>
      <c r="J5" s="556"/>
      <c r="K5" s="391"/>
      <c r="L5" s="391"/>
      <c r="M5" s="391">
        <f>INDEX(Events!P2:P29,MATCH(A4,Events!D2:D29,0))</f>
        <v>43748</v>
      </c>
      <c r="N5" s="393" t="s">
        <v>108</v>
      </c>
      <c r="O5" s="394">
        <f>'PLEASE FILL IN HERE FIRST!!!'!D9</f>
        <v>43751</v>
      </c>
      <c r="P5" s="393"/>
      <c r="Q5" s="393"/>
      <c r="U5" s="249"/>
      <c r="V5" s="249"/>
    </row>
    <row r="6" spans="1:22" ht="9" customHeight="1">
      <c r="A6" s="395"/>
      <c r="B6" s="395"/>
      <c r="C6" s="395"/>
      <c r="D6" s="395"/>
      <c r="E6" s="395"/>
      <c r="F6" s="395"/>
      <c r="G6" s="395"/>
      <c r="H6" s="395"/>
      <c r="I6" s="395"/>
      <c r="J6" s="395"/>
      <c r="K6" s="395"/>
      <c r="L6" s="395"/>
      <c r="M6" s="395"/>
      <c r="N6" s="395"/>
      <c r="O6" s="395"/>
      <c r="P6" s="395"/>
      <c r="Q6" s="395"/>
    </row>
    <row r="7" spans="1:22" ht="27" customHeight="1">
      <c r="A7" s="557" t="s">
        <v>318</v>
      </c>
      <c r="B7" s="558"/>
      <c r="C7" s="559" t="s">
        <v>446</v>
      </c>
      <c r="D7" s="560"/>
      <c r="E7" s="560"/>
      <c r="F7" s="560"/>
      <c r="G7" s="560"/>
      <c r="H7" s="560"/>
      <c r="I7" s="560"/>
      <c r="J7" s="560"/>
      <c r="K7" s="560"/>
      <c r="L7" s="560"/>
      <c r="M7" s="560"/>
      <c r="N7" s="560"/>
      <c r="O7" s="560"/>
      <c r="P7" s="560"/>
      <c r="Q7" s="561"/>
    </row>
    <row r="8" spans="1:22">
      <c r="A8" s="83"/>
      <c r="B8" s="83"/>
      <c r="C8" s="83"/>
      <c r="D8" s="72"/>
      <c r="E8" s="83"/>
      <c r="F8" s="83"/>
      <c r="G8" s="83"/>
      <c r="H8" s="83"/>
      <c r="I8" s="83"/>
      <c r="J8" s="83"/>
      <c r="K8" s="83"/>
      <c r="L8" s="83"/>
      <c r="M8" s="83"/>
      <c r="N8" s="83"/>
      <c r="O8" s="83"/>
      <c r="P8" s="83"/>
    </row>
    <row r="9" spans="1:22" ht="14.1" customHeight="1">
      <c r="A9" s="565" t="s">
        <v>321</v>
      </c>
      <c r="B9" s="565" t="s">
        <v>439</v>
      </c>
      <c r="C9" s="565" t="s">
        <v>109</v>
      </c>
      <c r="D9" s="565" t="s">
        <v>441</v>
      </c>
      <c r="E9" s="565" t="s">
        <v>112</v>
      </c>
      <c r="F9" s="174" t="s">
        <v>19</v>
      </c>
      <c r="G9" s="174" t="s">
        <v>20</v>
      </c>
      <c r="H9" s="174" t="s">
        <v>57</v>
      </c>
      <c r="I9" s="174" t="s">
        <v>58</v>
      </c>
      <c r="J9" s="174" t="s">
        <v>59</v>
      </c>
      <c r="K9" s="174" t="s">
        <v>60</v>
      </c>
      <c r="L9" s="565" t="s">
        <v>54</v>
      </c>
      <c r="M9" s="565" t="s">
        <v>131</v>
      </c>
      <c r="N9" s="174" t="s">
        <v>132</v>
      </c>
      <c r="O9" s="174" t="s">
        <v>133</v>
      </c>
      <c r="P9" s="174" t="s">
        <v>134</v>
      </c>
      <c r="Q9" s="174" t="s">
        <v>31</v>
      </c>
    </row>
    <row r="10" spans="1:22" ht="24" customHeight="1">
      <c r="A10" s="566"/>
      <c r="B10" s="566"/>
      <c r="C10" s="566"/>
      <c r="D10" s="566"/>
      <c r="E10" s="566"/>
      <c r="F10" s="213" t="s">
        <v>119</v>
      </c>
      <c r="G10" s="213" t="s">
        <v>119</v>
      </c>
      <c r="H10" s="214" t="s">
        <v>198</v>
      </c>
      <c r="I10" s="213" t="s">
        <v>199</v>
      </c>
      <c r="J10" s="213" t="s">
        <v>199</v>
      </c>
      <c r="K10" s="213" t="s">
        <v>199</v>
      </c>
      <c r="L10" s="566"/>
      <c r="M10" s="566"/>
      <c r="N10" s="174"/>
      <c r="O10" s="182" t="str">
        <f>'PLEASE FILL IN HERE FIRST!!!'!B43</f>
        <v>Euro €</v>
      </c>
      <c r="P10" s="182" t="str">
        <f>'PLEASE FILL IN HERE FIRST!!!'!B43</f>
        <v>Euro €</v>
      </c>
      <c r="Q10" s="182" t="str">
        <f>'PLEASE FILL IN HERE FIRST!!!'!B43</f>
        <v>Euro €</v>
      </c>
    </row>
    <row r="11" spans="1:22" ht="20.25" customHeight="1">
      <c r="A11" s="169" t="s">
        <v>122</v>
      </c>
      <c r="B11" s="170" t="s">
        <v>439</v>
      </c>
      <c r="C11" s="170" t="s">
        <v>109</v>
      </c>
      <c r="D11" s="171" t="s">
        <v>197</v>
      </c>
      <c r="E11" s="171" t="s">
        <v>28</v>
      </c>
      <c r="F11" s="172">
        <v>43328</v>
      </c>
      <c r="G11" s="172">
        <v>43332</v>
      </c>
      <c r="H11" s="171" t="s">
        <v>29</v>
      </c>
      <c r="I11" s="171"/>
      <c r="J11" s="171"/>
      <c r="K11" s="171"/>
      <c r="L11" s="171" t="s">
        <v>55</v>
      </c>
      <c r="M11" s="171" t="s">
        <v>440</v>
      </c>
      <c r="N11" s="171">
        <v>4</v>
      </c>
      <c r="O11" s="173">
        <f>Prospectus!I77</f>
        <v>170</v>
      </c>
      <c r="P11" s="173">
        <f>'PLEASE FILL IN HERE FIRST!!!'!B47</f>
        <v>170</v>
      </c>
      <c r="Q11" s="173">
        <f>'PLEASE FILL IN HERE FIRST!!!'!B45</f>
        <v>15</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62" t="s">
        <v>135</v>
      </c>
      <c r="B42" s="562"/>
      <c r="C42" s="562"/>
      <c r="D42" s="562"/>
      <c r="E42" s="562"/>
      <c r="F42" s="562"/>
      <c r="G42" s="562"/>
      <c r="H42" s="562"/>
      <c r="I42" s="562"/>
      <c r="J42" s="562"/>
      <c r="K42" s="562"/>
      <c r="L42" s="562"/>
      <c r="M42" s="562"/>
      <c r="N42" s="562"/>
      <c r="O42" s="180">
        <f>SUM(O12:O41)</f>
        <v>0</v>
      </c>
      <c r="P42" s="180">
        <f>SUM(P12:P41)</f>
        <v>0</v>
      </c>
      <c r="Q42" s="181">
        <f>SUM(Q12:Q41)</f>
        <v>0</v>
      </c>
      <c r="T42" s="3" t="str">
        <f t="shared" si="3"/>
        <v xml:space="preserve"> </v>
      </c>
    </row>
    <row r="43" spans="1:20" ht="19.5" customHeight="1" thickBot="1">
      <c r="A43" s="562" t="s">
        <v>136</v>
      </c>
      <c r="B43" s="562"/>
      <c r="C43" s="562"/>
      <c r="D43" s="562"/>
      <c r="E43" s="562"/>
      <c r="F43" s="562"/>
      <c r="G43" s="562"/>
      <c r="H43" s="562"/>
      <c r="I43" s="562"/>
      <c r="J43" s="562"/>
      <c r="K43" s="562"/>
      <c r="L43" s="562"/>
      <c r="M43" s="562"/>
      <c r="N43" s="562"/>
      <c r="O43" s="563">
        <f>O42+P42+Q42</f>
        <v>0</v>
      </c>
      <c r="P43" s="564"/>
      <c r="Q43" s="183" t="str">
        <f>'PLEASE FILL IN HERE FIRST!!!'!B43</f>
        <v>Euro €</v>
      </c>
      <c r="T43" s="3" t="str">
        <f t="shared" si="3"/>
        <v xml:space="preserve"> </v>
      </c>
    </row>
    <row r="44" spans="1:20" ht="19.5" customHeight="1">
      <c r="A44" s="579" t="s">
        <v>319</v>
      </c>
      <c r="B44" s="579"/>
      <c r="C44" s="579"/>
      <c r="D44" s="579"/>
      <c r="E44" s="579"/>
      <c r="F44" s="579"/>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78" t="s">
        <v>320</v>
      </c>
      <c r="C46" s="578"/>
      <c r="D46" s="578"/>
      <c r="E46" s="578"/>
      <c r="F46" s="186"/>
      <c r="G46" s="186"/>
      <c r="H46" s="186"/>
      <c r="I46" s="186"/>
      <c r="J46" s="186"/>
      <c r="K46" s="186"/>
      <c r="L46" s="186"/>
      <c r="M46" s="186"/>
    </row>
    <row r="47" spans="1:20" ht="15" customHeight="1">
      <c r="A47" s="187" t="s">
        <v>108</v>
      </c>
      <c r="B47" s="186"/>
      <c r="C47" s="186"/>
      <c r="D47" s="168"/>
      <c r="E47" s="186"/>
      <c r="F47" s="573" t="str">
        <f>'PLEASE FILL IN HERE FIRST!!!'!B33</f>
        <v>September 8, 2019</v>
      </c>
      <c r="G47" s="573"/>
      <c r="H47" s="573"/>
      <c r="I47" s="573"/>
      <c r="J47" s="573"/>
      <c r="K47" s="573"/>
      <c r="L47" s="573"/>
      <c r="M47" s="186"/>
    </row>
    <row r="48" spans="1:20" ht="15">
      <c r="A48" s="581" t="str">
        <f>'PLEASE FILL IN HERE FIRST!!!'!B23</f>
        <v>German Table Tennis Association</v>
      </c>
      <c r="B48" s="581"/>
      <c r="C48" s="581"/>
      <c r="D48" s="581"/>
      <c r="E48" s="581"/>
      <c r="F48" s="574"/>
      <c r="G48" s="574"/>
      <c r="H48" s="574"/>
      <c r="I48" s="574"/>
      <c r="J48" s="574"/>
      <c r="K48" s="574"/>
      <c r="L48" s="574"/>
      <c r="M48" s="186"/>
    </row>
    <row r="49" spans="1:22" s="25" customFormat="1" ht="15">
      <c r="A49" s="186"/>
      <c r="B49" s="168" t="s">
        <v>107</v>
      </c>
      <c r="C49" s="580" t="str">
        <f>'PLEASE FILL IN HERE FIRST!!!'!B27</f>
        <v>0049 6969501913</v>
      </c>
      <c r="D49" s="580"/>
      <c r="E49" s="187" t="s">
        <v>101</v>
      </c>
      <c r="F49" s="567"/>
      <c r="G49" s="568"/>
      <c r="H49" s="568"/>
      <c r="I49" s="568"/>
      <c r="J49" s="568"/>
      <c r="K49" s="568"/>
      <c r="L49" s="568"/>
      <c r="M49" s="569"/>
      <c r="T49" s="3"/>
      <c r="U49" s="18"/>
      <c r="V49" s="16"/>
    </row>
    <row r="50" spans="1:22" s="25" customFormat="1" ht="15">
      <c r="A50" s="168" t="s">
        <v>203</v>
      </c>
      <c r="B50" s="575" t="str">
        <f>Prospectus!E13</f>
        <v>rottmann.dttb@tischtennis.de</v>
      </c>
      <c r="C50" s="576"/>
      <c r="D50" s="576"/>
      <c r="E50" s="577"/>
      <c r="F50" s="570"/>
      <c r="G50" s="571"/>
      <c r="H50" s="571"/>
      <c r="I50" s="571"/>
      <c r="J50" s="571"/>
      <c r="K50" s="571"/>
      <c r="L50" s="571"/>
      <c r="M50" s="572"/>
      <c r="T50" s="3"/>
      <c r="U50" s="18"/>
      <c r="V50" s="16"/>
    </row>
  </sheetData>
  <sheetProtection algorithmName="SHA-512" hashValue="knSzGlnPIttYXTct/ceJFidXh1XAhwmlgol7S7HxdnDKmwVpF3F+nZvErb5IphStn2Sedd4D7gdM6uueF+6Rzw==" saltValue="KQzHAnSqNifnHzWDN+E8Xw==" spinCount="10000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60"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53" t="str">
        <f>Accommodation!A1</f>
        <v>2019 ITTF World Tour Platinum</v>
      </c>
      <c r="B1" s="553"/>
      <c r="C1" s="553"/>
      <c r="D1" s="553"/>
      <c r="E1" s="553"/>
      <c r="F1" s="553"/>
      <c r="G1" s="553"/>
      <c r="H1" s="553"/>
      <c r="I1" s="553"/>
      <c r="J1" s="553"/>
      <c r="K1" s="553"/>
      <c r="L1" s="553"/>
      <c r="M1" s="553"/>
      <c r="AA1" s="60" t="s">
        <v>27</v>
      </c>
      <c r="AB1" s="18" t="s">
        <v>28</v>
      </c>
      <c r="AC1" s="59" t="s">
        <v>158</v>
      </c>
      <c r="AD1" s="60" t="s">
        <v>173</v>
      </c>
    </row>
    <row r="2" spans="1:30" ht="24.75">
      <c r="A2" s="553" t="s">
        <v>445</v>
      </c>
      <c r="B2" s="553"/>
      <c r="C2" s="553"/>
      <c r="D2" s="553"/>
      <c r="E2" s="553"/>
      <c r="F2" s="553"/>
      <c r="G2" s="553"/>
      <c r="H2" s="553"/>
      <c r="I2" s="553"/>
      <c r="J2" s="553"/>
      <c r="K2" s="553"/>
      <c r="L2" s="553"/>
      <c r="M2" s="553"/>
      <c r="AA2" s="60"/>
      <c r="AB2" s="18"/>
      <c r="AC2" s="59"/>
      <c r="AD2" s="60"/>
    </row>
    <row r="3" spans="1:30" ht="15" hidden="1">
      <c r="A3" s="584" t="str">
        <f>'PLEASE FILL IN HERE FIRST!!!'!B5</f>
        <v>World Tour Platinum</v>
      </c>
      <c r="B3" s="584"/>
      <c r="C3" s="584"/>
      <c r="D3" s="584"/>
      <c r="E3" s="584"/>
      <c r="F3" s="584"/>
      <c r="G3" s="584"/>
      <c r="H3" s="584"/>
      <c r="I3" s="584"/>
      <c r="J3" s="584"/>
      <c r="K3" s="584"/>
      <c r="L3" s="584"/>
      <c r="M3" s="584"/>
      <c r="AA3" s="60" t="s">
        <v>172</v>
      </c>
      <c r="AB3" s="18" t="s">
        <v>159</v>
      </c>
      <c r="AC3" s="59" t="s">
        <v>55</v>
      </c>
      <c r="AD3" s="60" t="s">
        <v>174</v>
      </c>
    </row>
    <row r="4" spans="1:30" ht="24" customHeight="1">
      <c r="A4" s="585" t="str">
        <f>'PLEASE FILL IN HERE FIRST!!!'!B7</f>
        <v>Bremen (GER) - WORLD TOUR PLATINUM</v>
      </c>
      <c r="B4" s="585"/>
      <c r="C4" s="585"/>
      <c r="D4" s="585"/>
      <c r="E4" s="585"/>
      <c r="F4" s="585"/>
      <c r="G4" s="585"/>
      <c r="H4" s="585"/>
      <c r="I4" s="585"/>
      <c r="J4" s="585"/>
      <c r="K4" s="585"/>
      <c r="L4" s="585"/>
      <c r="M4" s="585"/>
      <c r="AB4" s="60" t="s">
        <v>162</v>
      </c>
      <c r="AC4" s="59"/>
      <c r="AD4" s="60" t="s">
        <v>175</v>
      </c>
    </row>
    <row r="5" spans="1:30" s="158" customFormat="1" ht="21" customHeight="1">
      <c r="A5" s="396" t="s">
        <v>415</v>
      </c>
      <c r="B5" s="397">
        <f>Accommodation!B5</f>
        <v>43746</v>
      </c>
      <c r="C5" s="398" t="s">
        <v>108</v>
      </c>
      <c r="D5" s="586">
        <f>Accommodation!D5</f>
        <v>43747</v>
      </c>
      <c r="E5" s="586"/>
      <c r="F5" s="590" t="s">
        <v>416</v>
      </c>
      <c r="G5" s="590"/>
      <c r="H5" s="586">
        <f>Accommodation!M5</f>
        <v>43748</v>
      </c>
      <c r="I5" s="586"/>
      <c r="J5" s="398" t="s">
        <v>108</v>
      </c>
      <c r="K5" s="397">
        <f>Accommodation!O5</f>
        <v>43751</v>
      </c>
      <c r="L5" s="396"/>
      <c r="M5" s="396"/>
      <c r="AA5" s="157"/>
      <c r="AB5" s="157" t="s">
        <v>171</v>
      </c>
      <c r="AC5" s="400"/>
      <c r="AD5" s="157"/>
    </row>
    <row r="6" spans="1:30" ht="6.95" customHeight="1">
      <c r="A6" s="399"/>
      <c r="B6" s="399"/>
      <c r="C6" s="399"/>
      <c r="D6" s="399"/>
      <c r="E6" s="399"/>
      <c r="F6" s="399"/>
      <c r="G6" s="399"/>
      <c r="H6" s="399"/>
      <c r="I6" s="399"/>
      <c r="J6" s="399"/>
      <c r="K6" s="399"/>
      <c r="L6" s="399"/>
      <c r="M6" s="399"/>
      <c r="AB6" s="60" t="s">
        <v>161</v>
      </c>
      <c r="AC6" s="59"/>
    </row>
    <row r="7" spans="1:30" ht="19.5">
      <c r="A7" s="557" t="s">
        <v>318</v>
      </c>
      <c r="B7" s="558"/>
      <c r="C7" s="587" t="str">
        <f>Accommodation!C7</f>
        <v>Please fill in the name of the Association</v>
      </c>
      <c r="D7" s="588"/>
      <c r="E7" s="588"/>
      <c r="F7" s="588"/>
      <c r="G7" s="588"/>
      <c r="H7" s="588"/>
      <c r="I7" s="588"/>
      <c r="J7" s="588"/>
      <c r="K7" s="588"/>
      <c r="L7" s="588"/>
      <c r="M7" s="589"/>
    </row>
    <row r="8" spans="1:30">
      <c r="G8" s="1"/>
    </row>
    <row r="9" spans="1:30" ht="15">
      <c r="A9" s="594" t="s">
        <v>321</v>
      </c>
      <c r="B9" s="565" t="s">
        <v>109</v>
      </c>
      <c r="C9" s="565" t="s">
        <v>439</v>
      </c>
      <c r="D9" s="565" t="s">
        <v>441</v>
      </c>
      <c r="E9" s="565" t="s">
        <v>112</v>
      </c>
      <c r="F9" s="193" t="s">
        <v>113</v>
      </c>
      <c r="G9" s="194" t="s">
        <v>114</v>
      </c>
      <c r="H9" s="194" t="s">
        <v>115</v>
      </c>
      <c r="I9" s="194" t="s">
        <v>114</v>
      </c>
      <c r="J9" s="565" t="s">
        <v>116</v>
      </c>
      <c r="K9" s="194" t="s">
        <v>117</v>
      </c>
      <c r="L9" s="194" t="s">
        <v>117</v>
      </c>
      <c r="M9" s="565" t="s">
        <v>116</v>
      </c>
    </row>
    <row r="10" spans="1:30" ht="15">
      <c r="A10" s="595"/>
      <c r="B10" s="566"/>
      <c r="C10" s="566"/>
      <c r="D10" s="566"/>
      <c r="E10" s="566"/>
      <c r="F10" s="195" t="s">
        <v>118</v>
      </c>
      <c r="G10" s="212" t="s">
        <v>119</v>
      </c>
      <c r="H10" s="212" t="s">
        <v>120</v>
      </c>
      <c r="I10" s="212" t="s">
        <v>121</v>
      </c>
      <c r="J10" s="566"/>
      <c r="K10" s="212" t="s">
        <v>119</v>
      </c>
      <c r="L10" s="212" t="s">
        <v>121</v>
      </c>
      <c r="M10" s="566"/>
    </row>
    <row r="11" spans="1:30" s="16" customFormat="1" ht="19.5" customHeight="1">
      <c r="A11" s="171" t="s">
        <v>122</v>
      </c>
      <c r="B11" s="170" t="s">
        <v>439</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83" t="s">
        <v>180</v>
      </c>
      <c r="B43" s="583"/>
      <c r="C43" s="583"/>
      <c r="D43" s="583"/>
      <c r="E43" s="583"/>
      <c r="F43" s="583"/>
      <c r="G43" s="583"/>
      <c r="H43" s="209"/>
      <c r="I43" s="209"/>
      <c r="J43" s="209"/>
      <c r="K43" s="207"/>
      <c r="L43" s="207"/>
      <c r="M43" s="1"/>
    </row>
    <row r="44" spans="1:13">
      <c r="A44" s="202" t="s">
        <v>442</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591" t="str">
        <f>'PLEASE FILL IN HERE FIRST!!!'!B35</f>
        <v>September 15, 2019</v>
      </c>
      <c r="H48" s="591"/>
      <c r="I48" s="591"/>
      <c r="J48" s="591"/>
      <c r="K48" s="591"/>
      <c r="L48" s="591"/>
    </row>
    <row r="49" spans="1:30">
      <c r="A49" s="203" t="s">
        <v>108</v>
      </c>
      <c r="B49" s="204"/>
      <c r="C49" s="204"/>
      <c r="D49" s="202"/>
      <c r="E49" s="202"/>
      <c r="F49" s="204"/>
      <c r="G49" s="591"/>
      <c r="H49" s="591"/>
      <c r="I49" s="591"/>
      <c r="J49" s="591"/>
      <c r="K49" s="591"/>
      <c r="L49" s="591"/>
    </row>
    <row r="50" spans="1:30" s="2" customFormat="1" ht="24">
      <c r="A50" s="205" t="str">
        <f>'PLEASE FILL IN HERE FIRST!!!'!B23</f>
        <v>German Table Tennis Association</v>
      </c>
      <c r="B50" s="206" t="s">
        <v>107</v>
      </c>
      <c r="C50" s="592" t="str">
        <f>'PLEASE FILL IN HERE FIRST!!!'!B27</f>
        <v>0049 6969501913</v>
      </c>
      <c r="D50" s="592"/>
      <c r="E50" s="207" t="s">
        <v>104</v>
      </c>
      <c r="F50" s="582" t="str">
        <f>Accommodation!B50</f>
        <v>rottmann.dttb@tischtennis.de</v>
      </c>
      <c r="G50" s="582"/>
      <c r="H50" s="582"/>
      <c r="I50" s="210"/>
      <c r="J50" s="210"/>
      <c r="K50" s="210"/>
      <c r="L50" s="202"/>
      <c r="AA50" s="16"/>
      <c r="AD50" s="16"/>
    </row>
    <row r="51" spans="1:30" s="2" customFormat="1" ht="15">
      <c r="A51" s="208" t="str">
        <f>'PLEASE FILL IN HERE FIRST!!!'!B15</f>
        <v>Dimosthenis MESSINIS</v>
      </c>
      <c r="B51" s="206" t="s">
        <v>107</v>
      </c>
      <c r="C51" s="593" t="str">
        <f>'PLEASE FILL IN HERE FIRST!!!'!B19</f>
        <v>no Fax</v>
      </c>
      <c r="D51" s="593"/>
      <c r="E51" s="207" t="s">
        <v>104</v>
      </c>
      <c r="F51" s="582" t="str">
        <f>'PLEASE FILL IN HERE FIRST!!!'!B21</f>
        <v>dmessinis@ittf.com</v>
      </c>
      <c r="G51" s="582"/>
      <c r="H51" s="582"/>
      <c r="I51" s="211"/>
      <c r="J51" s="210"/>
      <c r="K51" s="210"/>
      <c r="L51" s="202"/>
      <c r="AA51" s="16"/>
      <c r="AD51" s="16"/>
    </row>
  </sheetData>
  <sheetProtection algorithmName="SHA-512" hashValue="9au7vzrTO3MWruksGqTB9wUY0dZ0qltPJgF955KEdfQAkAsaREWdvCZG9XI11SWAFhjteXeLC9H9buqoi9xudQ==" saltValue="gn+baFUJ+8nuQyLnRMRKXg==" spinCount="10000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5"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596" t="s">
        <v>168</v>
      </c>
      <c r="B1" s="596"/>
      <c r="C1" s="596"/>
      <c r="D1" s="596"/>
      <c r="E1" s="596"/>
      <c r="F1" s="596"/>
      <c r="G1" s="596"/>
      <c r="H1" s="596"/>
      <c r="I1" s="596"/>
      <c r="J1" s="596"/>
      <c r="K1" s="596"/>
      <c r="L1" s="596"/>
      <c r="M1" s="596"/>
      <c r="N1" s="596"/>
      <c r="O1" s="596"/>
      <c r="P1" s="596"/>
      <c r="Q1" s="596"/>
      <c r="BB1" s="55"/>
    </row>
    <row r="2" spans="1:54" ht="22.5">
      <c r="A2" s="597" t="str">
        <f>'PLEASE FILL IN HERE FIRST!!!'!B5</f>
        <v>World Tour Platinum</v>
      </c>
      <c r="B2" s="597"/>
      <c r="C2" s="597"/>
      <c r="D2" s="597"/>
      <c r="E2" s="597"/>
      <c r="F2" s="597"/>
      <c r="G2" s="597"/>
      <c r="H2" s="597"/>
      <c r="I2" s="597"/>
      <c r="J2" s="597"/>
      <c r="K2" s="597"/>
      <c r="L2" s="597"/>
      <c r="M2" s="597"/>
      <c r="N2" s="597"/>
      <c r="O2" s="597"/>
      <c r="P2" s="597"/>
      <c r="Q2" s="597"/>
      <c r="S2" s="18">
        <v>1</v>
      </c>
      <c r="U2" s="18" t="s">
        <v>158</v>
      </c>
      <c r="V2" s="18" t="s">
        <v>55</v>
      </c>
      <c r="W2" s="18" t="s">
        <v>166</v>
      </c>
    </row>
    <row r="3" spans="1:54" ht="18">
      <c r="A3" s="598" t="str">
        <f>'PLEASE FILL IN HERE FIRST!!!'!B7</f>
        <v>Bremen (GER) - WORLD TOUR PLATINUM</v>
      </c>
      <c r="B3" s="598"/>
      <c r="C3" s="598"/>
      <c r="D3" s="598"/>
      <c r="E3" s="598"/>
      <c r="F3" s="598"/>
      <c r="G3" s="598"/>
      <c r="H3" s="598"/>
      <c r="I3" s="598"/>
      <c r="J3" s="598"/>
      <c r="K3" s="598"/>
      <c r="L3" s="598"/>
      <c r="M3" s="598"/>
      <c r="N3" s="598"/>
      <c r="O3" s="598"/>
      <c r="P3" s="598"/>
      <c r="Q3" s="598"/>
      <c r="S3" s="18" t="s">
        <v>128</v>
      </c>
      <c r="U3" s="44">
        <f>Prospectus!$I$77</f>
        <v>170</v>
      </c>
      <c r="V3" s="44">
        <f>Prospectus!$I$78</f>
        <v>170</v>
      </c>
    </row>
    <row r="4" spans="1:54" ht="15" customHeight="1">
      <c r="B4" s="11"/>
      <c r="C4" s="11"/>
      <c r="D4" s="11"/>
      <c r="E4" s="11"/>
      <c r="F4" s="19">
        <f>'PLEASE FILL IN HERE FIRST!!!'!B9</f>
        <v>43746</v>
      </c>
      <c r="G4" s="20" t="s">
        <v>108</v>
      </c>
      <c r="H4" s="603">
        <f>'PLEASE FILL IN HERE FIRST!!!'!D9</f>
        <v>43751</v>
      </c>
      <c r="I4" s="603"/>
      <c r="J4" s="603"/>
      <c r="K4" s="19"/>
      <c r="L4" s="19"/>
      <c r="M4" s="11"/>
      <c r="N4" s="11"/>
      <c r="O4" s="11"/>
      <c r="P4" s="11"/>
      <c r="Q4" s="11"/>
      <c r="S4" s="18" t="s">
        <v>129</v>
      </c>
      <c r="U4" s="44">
        <f>Prospectus!$H$90</f>
        <v>220</v>
      </c>
      <c r="V4" s="44">
        <f>Prospectus!$H$91</f>
        <v>170</v>
      </c>
    </row>
    <row r="5" spans="1:54">
      <c r="S5" s="18" t="s">
        <v>130</v>
      </c>
      <c r="U5" s="44">
        <f>Prospectus!$H$126</f>
        <v>170</v>
      </c>
      <c r="V5" s="44">
        <f>Prospectus!$H$127</f>
        <v>145</v>
      </c>
    </row>
    <row r="6" spans="1:54" ht="20.25">
      <c r="A6" s="21" t="s">
        <v>90</v>
      </c>
      <c r="B6" s="5"/>
      <c r="C6" s="604">
        <f>Preliminary!B7</f>
        <v>0</v>
      </c>
      <c r="D6" s="605"/>
      <c r="E6" s="605"/>
      <c r="F6" s="605"/>
      <c r="G6" s="605"/>
      <c r="H6" s="605"/>
      <c r="I6" s="605"/>
      <c r="J6" s="605"/>
      <c r="K6" s="605"/>
      <c r="L6" s="605"/>
      <c r="M6" s="605"/>
      <c r="N6" s="605"/>
      <c r="O6" s="605"/>
      <c r="P6" s="606"/>
      <c r="S6" s="18" t="s">
        <v>63</v>
      </c>
      <c r="W6" s="54">
        <f>'PLEASE FILL IN HERE FIRST!!!'!B47</f>
        <v>170</v>
      </c>
    </row>
    <row r="7" spans="1:54">
      <c r="D7" s="1"/>
      <c r="S7" s="18" t="s">
        <v>160</v>
      </c>
      <c r="T7" s="18" t="s">
        <v>28</v>
      </c>
      <c r="U7" s="54">
        <f>'PLEASE FILL IN HERE FIRST!!!'!B47</f>
        <v>170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170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170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170</v>
      </c>
      <c r="P10" s="52">
        <f>'PLEASE FILL IN HERE FIRST!!!'!B47</f>
        <v>170</v>
      </c>
      <c r="Q10" s="53">
        <f>'PLEASE FILL IN HERE FIRST!!!'!B45</f>
        <v>15</v>
      </c>
      <c r="R10" s="57"/>
      <c r="S10" s="18" t="s">
        <v>160</v>
      </c>
      <c r="T10" s="18" t="s">
        <v>162</v>
      </c>
      <c r="U10" s="44">
        <f>'PLEASE FILL IN HERE FIRST!!!'!$B$49</f>
        <v>170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170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07">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08"/>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08"/>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08"/>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08"/>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09"/>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17" t="s">
        <v>135</v>
      </c>
      <c r="B41" s="617"/>
      <c r="C41" s="617"/>
      <c r="D41" s="617"/>
      <c r="E41" s="617"/>
      <c r="F41" s="617"/>
      <c r="G41" s="617"/>
      <c r="H41" s="617"/>
      <c r="I41" s="617"/>
      <c r="J41" s="617"/>
      <c r="K41" s="617"/>
      <c r="L41" s="617"/>
      <c r="M41" s="617"/>
      <c r="N41" s="617"/>
      <c r="O41" s="50">
        <f>SUM(O11:O40)</f>
        <v>0</v>
      </c>
      <c r="P41" s="50">
        <f>SUM(P11:P40)</f>
        <v>0</v>
      </c>
      <c r="Q41" s="49">
        <f>SUM(Q11:Q40)</f>
        <v>15</v>
      </c>
      <c r="AB41" s="45" t="str">
        <f>IF($H$16="x",$V$2,"")</f>
        <v/>
      </c>
      <c r="AC41" s="35" t="str">
        <f>IF($H$16="x",$V$3,"")</f>
        <v/>
      </c>
      <c r="AD41" s="41">
        <v>6</v>
      </c>
    </row>
    <row r="42" spans="1:31" ht="19.5" customHeight="1" thickBot="1">
      <c r="A42" s="618" t="s">
        <v>136</v>
      </c>
      <c r="B42" s="618"/>
      <c r="C42" s="618"/>
      <c r="D42" s="618"/>
      <c r="E42" s="618"/>
      <c r="F42" s="618"/>
      <c r="G42" s="618"/>
      <c r="H42" s="618"/>
      <c r="I42" s="618"/>
      <c r="J42" s="618"/>
      <c r="K42" s="618"/>
      <c r="L42" s="618"/>
      <c r="M42" s="618"/>
      <c r="N42" s="618"/>
      <c r="O42" s="601">
        <f>O41+P41+Q41</f>
        <v>15</v>
      </c>
      <c r="P42" s="602"/>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15" t="str">
        <f>'PLEASE FILL IN HERE FIRST!!!'!B33</f>
        <v>September 8, 2019</v>
      </c>
      <c r="G45" s="616"/>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German Table Tennis Association</v>
      </c>
      <c r="B47" s="16" t="s">
        <v>107</v>
      </c>
      <c r="C47" s="24" t="str">
        <f>'PLEASE FILL IN HERE FIRST!!!'!B27</f>
        <v>0049 6969501913</v>
      </c>
      <c r="D47" s="25"/>
      <c r="E47" s="26" t="s">
        <v>101</v>
      </c>
      <c r="F47" s="611"/>
      <c r="G47" s="612"/>
      <c r="H47" s="23"/>
      <c r="I47" s="23"/>
      <c r="R47" s="58"/>
      <c r="S47" s="18"/>
      <c r="T47" s="18"/>
      <c r="U47" s="18"/>
      <c r="V47" s="18"/>
      <c r="AC47" s="45" t="str">
        <f>IF($H$17="x",$V$2,"")</f>
        <v/>
      </c>
      <c r="AD47" s="35" t="str">
        <f>IF($H$17="x",$V$3,"")</f>
        <v/>
      </c>
      <c r="AE47" s="41">
        <v>7</v>
      </c>
    </row>
    <row r="48" spans="1:31" s="2" customFormat="1" ht="15.75">
      <c r="B48" s="16" t="s">
        <v>104</v>
      </c>
      <c r="C48" s="599" t="str">
        <f>'PLEASE FILL IN HERE FIRST!!!'!B29</f>
        <v>rottmann.dttb@tischtennis.de</v>
      </c>
      <c r="D48" s="599"/>
      <c r="E48" s="600"/>
      <c r="F48" s="613"/>
      <c r="G48" s="614"/>
      <c r="R48" s="58"/>
      <c r="S48" s="16"/>
      <c r="T48" s="16"/>
      <c r="U48" s="16"/>
      <c r="V48" s="16"/>
      <c r="AC48" s="46" t="str">
        <f>IF($H$17="x",$U$2,"")</f>
        <v/>
      </c>
      <c r="AD48" s="36" t="str">
        <f>IF($H$17="x",$U$3,"")</f>
        <v/>
      </c>
      <c r="AE48" s="42"/>
    </row>
    <row r="49" spans="6:33" ht="15.75">
      <c r="F49" s="610"/>
      <c r="G49" s="610"/>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418</v>
      </c>
      <c r="G1" s="159"/>
      <c r="H1" s="158" t="s">
        <v>183</v>
      </c>
      <c r="I1" s="157" t="s">
        <v>88</v>
      </c>
      <c r="J1" s="157" t="s">
        <v>15</v>
      </c>
      <c r="L1" s="158" t="s">
        <v>308</v>
      </c>
    </row>
    <row r="2" spans="1:12">
      <c r="A2" s="18">
        <v>1</v>
      </c>
      <c r="B2" t="s">
        <v>421</v>
      </c>
      <c r="C2" s="29" t="s">
        <v>221</v>
      </c>
      <c r="D2" t="s">
        <v>424</v>
      </c>
      <c r="E2" s="29" t="s">
        <v>609</v>
      </c>
      <c r="F2" s="29" t="s">
        <v>419</v>
      </c>
      <c r="H2" t="s">
        <v>196</v>
      </c>
      <c r="I2" s="66" t="s">
        <v>61</v>
      </c>
      <c r="J2" s="28">
        <v>0.25</v>
      </c>
      <c r="L2" s="61" t="s">
        <v>491</v>
      </c>
    </row>
    <row r="3" spans="1:12">
      <c r="A3" s="18">
        <v>2</v>
      </c>
      <c r="B3" t="s">
        <v>421</v>
      </c>
      <c r="C3" s="29" t="s">
        <v>455</v>
      </c>
      <c r="D3" s="386" t="s">
        <v>266</v>
      </c>
      <c r="E3" s="29" t="s">
        <v>610</v>
      </c>
      <c r="F3" s="29" t="s">
        <v>545</v>
      </c>
      <c r="I3" s="66" t="s">
        <v>89</v>
      </c>
      <c r="J3" s="28">
        <v>0.26041666666666669</v>
      </c>
      <c r="L3" t="s">
        <v>492</v>
      </c>
    </row>
    <row r="4" spans="1:12">
      <c r="A4" s="18">
        <v>3</v>
      </c>
      <c r="B4" t="s">
        <v>484</v>
      </c>
      <c r="C4" s="29" t="s">
        <v>222</v>
      </c>
      <c r="E4" s="29" t="s">
        <v>611</v>
      </c>
      <c r="F4" s="29" t="s">
        <v>545</v>
      </c>
      <c r="H4" t="s">
        <v>275</v>
      </c>
      <c r="I4" s="66" t="s">
        <v>2</v>
      </c>
      <c r="J4" s="28">
        <v>0.27083333333333298</v>
      </c>
      <c r="L4" t="s">
        <v>493</v>
      </c>
    </row>
    <row r="5" spans="1:12">
      <c r="A5" s="18">
        <v>4</v>
      </c>
      <c r="B5" t="s">
        <v>484</v>
      </c>
      <c r="C5" s="29" t="s">
        <v>223</v>
      </c>
      <c r="E5" s="29" t="s">
        <v>612</v>
      </c>
      <c r="F5" s="29" t="s">
        <v>419</v>
      </c>
      <c r="I5" s="66" t="s">
        <v>6</v>
      </c>
      <c r="J5" s="28">
        <v>0.28125</v>
      </c>
      <c r="L5" t="s">
        <v>494</v>
      </c>
    </row>
    <row r="6" spans="1:12">
      <c r="A6" s="18">
        <v>5</v>
      </c>
      <c r="B6" t="s">
        <v>484</v>
      </c>
      <c r="C6" s="29" t="s">
        <v>278</v>
      </c>
      <c r="E6" s="29" t="s">
        <v>409</v>
      </c>
      <c r="F6" s="29" t="s">
        <v>419</v>
      </c>
      <c r="H6" t="s">
        <v>196</v>
      </c>
      <c r="I6" s="66" t="s">
        <v>5</v>
      </c>
      <c r="J6" s="28">
        <v>0.29166666666666702</v>
      </c>
      <c r="L6" t="s">
        <v>495</v>
      </c>
    </row>
    <row r="7" spans="1:12">
      <c r="A7" s="18">
        <v>6</v>
      </c>
      <c r="B7" t="s">
        <v>484</v>
      </c>
      <c r="C7" s="29" t="s">
        <v>224</v>
      </c>
      <c r="E7" s="29" t="s">
        <v>539</v>
      </c>
      <c r="F7" s="29" t="s">
        <v>420</v>
      </c>
      <c r="I7" s="66" t="s">
        <v>3</v>
      </c>
      <c r="J7" s="28">
        <v>0.30208333333333298</v>
      </c>
      <c r="L7" t="s">
        <v>496</v>
      </c>
    </row>
    <row r="8" spans="1:12" ht="15.75">
      <c r="A8" s="18">
        <v>7</v>
      </c>
      <c r="B8" t="s">
        <v>421</v>
      </c>
      <c r="C8" s="29" t="s">
        <v>380</v>
      </c>
      <c r="E8" s="29" t="s">
        <v>540</v>
      </c>
      <c r="F8" s="29" t="s">
        <v>421</v>
      </c>
      <c r="H8" t="s">
        <v>276</v>
      </c>
      <c r="I8" s="66" t="s">
        <v>4</v>
      </c>
      <c r="J8" s="28">
        <v>0.3125</v>
      </c>
      <c r="L8" t="s">
        <v>497</v>
      </c>
    </row>
    <row r="9" spans="1:12">
      <c r="A9" s="18">
        <v>8</v>
      </c>
      <c r="B9" t="s">
        <v>421</v>
      </c>
      <c r="C9" s="29" t="s">
        <v>388</v>
      </c>
      <c r="E9" s="29" t="s">
        <v>541</v>
      </c>
      <c r="F9" s="29" t="s">
        <v>419</v>
      </c>
      <c r="I9" s="18" t="s">
        <v>7</v>
      </c>
      <c r="J9" s="28">
        <v>0.32291666666666702</v>
      </c>
      <c r="L9" t="s">
        <v>498</v>
      </c>
    </row>
    <row r="10" spans="1:12">
      <c r="A10" s="18">
        <v>9</v>
      </c>
      <c r="B10" t="s">
        <v>484</v>
      </c>
      <c r="C10" s="29" t="s">
        <v>279</v>
      </c>
      <c r="E10" s="29" t="s">
        <v>546</v>
      </c>
      <c r="F10" s="29" t="s">
        <v>419</v>
      </c>
      <c r="I10" s="18" t="s">
        <v>8</v>
      </c>
      <c r="J10" s="28">
        <v>0.33333333333333298</v>
      </c>
      <c r="L10" t="s">
        <v>499</v>
      </c>
    </row>
    <row r="11" spans="1:12">
      <c r="A11" s="18">
        <v>10</v>
      </c>
      <c r="B11" t="s">
        <v>484</v>
      </c>
      <c r="C11" s="29" t="s">
        <v>225</v>
      </c>
      <c r="E11" s="29" t="s">
        <v>547</v>
      </c>
      <c r="F11" s="29" t="s">
        <v>421</v>
      </c>
      <c r="I11" s="18" t="s">
        <v>9</v>
      </c>
      <c r="J11" s="28">
        <v>0.34375</v>
      </c>
      <c r="L11" t="s">
        <v>500</v>
      </c>
    </row>
    <row r="12" spans="1:12">
      <c r="A12" s="18">
        <v>11</v>
      </c>
      <c r="B12" t="s">
        <v>484</v>
      </c>
      <c r="C12" s="29" t="s">
        <v>226</v>
      </c>
      <c r="E12" s="387" t="s">
        <v>613</v>
      </c>
      <c r="F12" s="387" t="s">
        <v>423</v>
      </c>
      <c r="I12" s="18" t="s">
        <v>10</v>
      </c>
      <c r="J12" s="28">
        <v>0.35416666666666702</v>
      </c>
      <c r="L12" t="s">
        <v>501</v>
      </c>
    </row>
    <row r="13" spans="1:12">
      <c r="A13" s="18">
        <v>12</v>
      </c>
      <c r="B13" t="s">
        <v>421</v>
      </c>
      <c r="C13" s="29" t="s">
        <v>389</v>
      </c>
      <c r="E13" s="29" t="s">
        <v>542</v>
      </c>
      <c r="F13" s="29" t="s">
        <v>419</v>
      </c>
      <c r="I13" s="18" t="s">
        <v>11</v>
      </c>
      <c r="J13" s="28">
        <v>0.36458333333333398</v>
      </c>
      <c r="L13" t="s">
        <v>502</v>
      </c>
    </row>
    <row r="14" spans="1:12">
      <c r="A14" s="18">
        <v>13</v>
      </c>
      <c r="B14" t="s">
        <v>421</v>
      </c>
      <c r="C14" s="29" t="s">
        <v>227</v>
      </c>
      <c r="E14" s="29" t="s">
        <v>410</v>
      </c>
      <c r="F14" s="29" t="s">
        <v>422</v>
      </c>
      <c r="I14" s="18" t="s">
        <v>12</v>
      </c>
      <c r="J14" s="28">
        <v>0.375</v>
      </c>
      <c r="L14" t="s">
        <v>503</v>
      </c>
    </row>
    <row r="15" spans="1:12">
      <c r="A15" s="18">
        <v>14</v>
      </c>
      <c r="B15" t="s">
        <v>485</v>
      </c>
      <c r="C15" s="29" t="s">
        <v>390</v>
      </c>
      <c r="E15" s="29" t="s">
        <v>411</v>
      </c>
      <c r="F15" s="29" t="s">
        <v>419</v>
      </c>
      <c r="I15" s="18" t="s">
        <v>13</v>
      </c>
      <c r="J15" s="28">
        <v>0.38541666666666702</v>
      </c>
      <c r="L15" t="s">
        <v>504</v>
      </c>
    </row>
    <row r="16" spans="1:12">
      <c r="A16" s="18">
        <v>15</v>
      </c>
      <c r="B16" t="s">
        <v>485</v>
      </c>
      <c r="C16" s="29" t="s">
        <v>391</v>
      </c>
      <c r="E16" s="29" t="s">
        <v>543</v>
      </c>
      <c r="F16" s="29" t="s">
        <v>419</v>
      </c>
      <c r="J16" s="28">
        <v>0.39583333333333398</v>
      </c>
      <c r="L16" t="s">
        <v>505</v>
      </c>
    </row>
    <row r="17" spans="1:12">
      <c r="A17" s="18">
        <v>16</v>
      </c>
      <c r="B17" t="s">
        <v>421</v>
      </c>
      <c r="C17" s="29" t="s">
        <v>228</v>
      </c>
      <c r="E17" s="29" t="s">
        <v>614</v>
      </c>
      <c r="F17" s="29" t="s">
        <v>419</v>
      </c>
      <c r="J17" s="28">
        <v>0.40625</v>
      </c>
      <c r="L17" t="s">
        <v>506</v>
      </c>
    </row>
    <row r="18" spans="1:12">
      <c r="A18" s="18">
        <v>17</v>
      </c>
      <c r="B18" t="s">
        <v>421</v>
      </c>
      <c r="C18" s="29" t="s">
        <v>229</v>
      </c>
      <c r="E18" s="29" t="s">
        <v>615</v>
      </c>
      <c r="F18" s="29" t="s">
        <v>419</v>
      </c>
      <c r="J18" s="28">
        <v>0.41666666666666702</v>
      </c>
      <c r="L18" t="s">
        <v>507</v>
      </c>
    </row>
    <row r="19" spans="1:12">
      <c r="A19" s="18">
        <v>18</v>
      </c>
      <c r="B19" t="s">
        <v>421</v>
      </c>
      <c r="C19" s="29" t="s">
        <v>280</v>
      </c>
      <c r="E19" s="29" t="s">
        <v>616</v>
      </c>
      <c r="F19" s="29" t="s">
        <v>423</v>
      </c>
      <c r="J19" s="28">
        <v>0.42708333333333398</v>
      </c>
      <c r="L19" t="s">
        <v>508</v>
      </c>
    </row>
    <row r="20" spans="1:12">
      <c r="A20" s="18">
        <v>19</v>
      </c>
      <c r="B20" t="s">
        <v>421</v>
      </c>
      <c r="C20" s="29" t="s">
        <v>281</v>
      </c>
      <c r="E20" s="387" t="s">
        <v>617</v>
      </c>
      <c r="F20" s="387" t="s">
        <v>419</v>
      </c>
      <c r="J20" s="28">
        <v>0.4375</v>
      </c>
      <c r="L20" t="s">
        <v>509</v>
      </c>
    </row>
    <row r="21" spans="1:12">
      <c r="A21" s="18">
        <v>20</v>
      </c>
      <c r="B21" t="s">
        <v>421</v>
      </c>
      <c r="C21" s="29" t="s">
        <v>392</v>
      </c>
      <c r="E21" s="29" t="s">
        <v>220</v>
      </c>
      <c r="F21" s="29" t="s">
        <v>419</v>
      </c>
      <c r="J21" s="28">
        <v>0.44791666666666702</v>
      </c>
      <c r="L21" t="s">
        <v>510</v>
      </c>
    </row>
    <row r="22" spans="1:12">
      <c r="A22" s="18">
        <v>21</v>
      </c>
      <c r="B22" t="s">
        <v>421</v>
      </c>
      <c r="C22" s="29" t="s">
        <v>282</v>
      </c>
      <c r="E22" s="29" t="s">
        <v>544</v>
      </c>
      <c r="F22" s="29" t="s">
        <v>419</v>
      </c>
      <c r="J22" s="28">
        <v>0.45833333333333398</v>
      </c>
      <c r="L22" t="s">
        <v>511</v>
      </c>
    </row>
    <row r="23" spans="1:12">
      <c r="A23" s="18">
        <v>22</v>
      </c>
      <c r="B23" t="s">
        <v>421</v>
      </c>
      <c r="C23" s="29" t="s">
        <v>393</v>
      </c>
      <c r="E23" s="29" t="s">
        <v>412</v>
      </c>
      <c r="F23" s="29" t="s">
        <v>419</v>
      </c>
      <c r="J23" s="28">
        <v>0.46875</v>
      </c>
      <c r="L23" t="s">
        <v>512</v>
      </c>
    </row>
    <row r="24" spans="1:12">
      <c r="A24" s="18">
        <v>23</v>
      </c>
      <c r="B24" s="386" t="s">
        <v>421</v>
      </c>
      <c r="C24" s="387" t="s">
        <v>584</v>
      </c>
      <c r="E24" s="29" t="s">
        <v>266</v>
      </c>
      <c r="J24" s="28">
        <v>0.47916666666666702</v>
      </c>
      <c r="L24" t="s">
        <v>513</v>
      </c>
    </row>
    <row r="25" spans="1:12">
      <c r="A25" s="18">
        <v>24</v>
      </c>
      <c r="B25" t="s">
        <v>484</v>
      </c>
      <c r="C25" s="29" t="s">
        <v>456</v>
      </c>
      <c r="D25" s="29"/>
      <c r="J25" s="28">
        <v>0.48958333333333398</v>
      </c>
      <c r="L25" t="s">
        <v>514</v>
      </c>
    </row>
    <row r="26" spans="1:12">
      <c r="A26" s="18">
        <v>25</v>
      </c>
      <c r="B26" t="s">
        <v>484</v>
      </c>
      <c r="C26" s="387" t="s">
        <v>585</v>
      </c>
      <c r="J26" s="28">
        <v>0.5</v>
      </c>
      <c r="L26" t="s">
        <v>515</v>
      </c>
    </row>
    <row r="27" spans="1:12">
      <c r="A27" s="18">
        <v>26</v>
      </c>
      <c r="B27" t="s">
        <v>484</v>
      </c>
      <c r="C27" s="387" t="s">
        <v>230</v>
      </c>
      <c r="J27" s="28">
        <v>0.51041666666666696</v>
      </c>
      <c r="L27" t="s">
        <v>516</v>
      </c>
    </row>
    <row r="28" spans="1:12">
      <c r="A28" s="18">
        <v>27</v>
      </c>
      <c r="B28" t="s">
        <v>484</v>
      </c>
      <c r="C28" s="29" t="s">
        <v>283</v>
      </c>
      <c r="D28" t="s">
        <v>266</v>
      </c>
      <c r="J28" s="28">
        <v>0.52083333333333404</v>
      </c>
      <c r="L28" t="s">
        <v>517</v>
      </c>
    </row>
    <row r="29" spans="1:12">
      <c r="A29" s="18">
        <v>28</v>
      </c>
      <c r="B29" t="s">
        <v>486</v>
      </c>
      <c r="C29" s="29" t="s">
        <v>284</v>
      </c>
      <c r="J29" s="28">
        <v>0.53125</v>
      </c>
      <c r="L29" t="s">
        <v>518</v>
      </c>
    </row>
    <row r="30" spans="1:12">
      <c r="A30" s="18">
        <v>29</v>
      </c>
      <c r="B30" t="s">
        <v>487</v>
      </c>
      <c r="C30" s="29" t="s">
        <v>394</v>
      </c>
      <c r="J30" s="28">
        <v>0.54166666666666696</v>
      </c>
      <c r="L30" s="386" t="s">
        <v>618</v>
      </c>
    </row>
    <row r="31" spans="1:12">
      <c r="A31" s="18">
        <v>30</v>
      </c>
      <c r="B31" t="s">
        <v>421</v>
      </c>
      <c r="C31" s="387" t="s">
        <v>586</v>
      </c>
      <c r="J31" s="28">
        <v>0.55208333333333404</v>
      </c>
      <c r="L31" t="s">
        <v>381</v>
      </c>
    </row>
    <row r="32" spans="1:12">
      <c r="A32" s="18">
        <v>31</v>
      </c>
      <c r="B32" t="s">
        <v>484</v>
      </c>
      <c r="C32" s="29" t="s">
        <v>231</v>
      </c>
      <c r="J32" s="28">
        <v>0.562500000000001</v>
      </c>
      <c r="L32" t="s">
        <v>619</v>
      </c>
    </row>
    <row r="33" spans="1:12">
      <c r="A33" s="18">
        <v>32</v>
      </c>
      <c r="B33" t="s">
        <v>484</v>
      </c>
      <c r="C33" s="29" t="s">
        <v>285</v>
      </c>
      <c r="J33" s="28">
        <v>0.57291666666666696</v>
      </c>
      <c r="L33" t="s">
        <v>519</v>
      </c>
    </row>
    <row r="34" spans="1:12">
      <c r="A34" s="18">
        <v>33</v>
      </c>
      <c r="B34" t="s">
        <v>484</v>
      </c>
      <c r="C34" s="29" t="s">
        <v>286</v>
      </c>
      <c r="J34" s="28">
        <v>0.58333333333333404</v>
      </c>
      <c r="L34" t="s">
        <v>520</v>
      </c>
    </row>
    <row r="35" spans="1:12">
      <c r="A35" s="18">
        <v>34</v>
      </c>
      <c r="B35" t="s">
        <v>484</v>
      </c>
      <c r="C35" s="29" t="s">
        <v>232</v>
      </c>
      <c r="J35" s="28">
        <v>0.593750000000001</v>
      </c>
      <c r="L35" t="s">
        <v>521</v>
      </c>
    </row>
    <row r="36" spans="1:12">
      <c r="A36" s="18">
        <v>35</v>
      </c>
      <c r="B36" t="s">
        <v>421</v>
      </c>
      <c r="C36" s="29" t="s">
        <v>395</v>
      </c>
      <c r="J36" s="28">
        <v>0.60416666666666696</v>
      </c>
      <c r="L36" t="s">
        <v>522</v>
      </c>
    </row>
    <row r="37" spans="1:12">
      <c r="A37" s="18">
        <v>36</v>
      </c>
      <c r="B37" t="s">
        <v>421</v>
      </c>
      <c r="C37" s="387" t="s">
        <v>587</v>
      </c>
      <c r="J37" s="28">
        <v>0.61458333333333404</v>
      </c>
      <c r="L37" t="s">
        <v>523</v>
      </c>
    </row>
    <row r="38" spans="1:12">
      <c r="A38" s="18">
        <v>37</v>
      </c>
      <c r="B38" t="s">
        <v>421</v>
      </c>
      <c r="C38" s="29" t="s">
        <v>233</v>
      </c>
      <c r="J38" s="28">
        <v>0.625000000000001</v>
      </c>
      <c r="L38" t="s">
        <v>524</v>
      </c>
    </row>
    <row r="39" spans="1:12">
      <c r="A39" s="18">
        <v>38</v>
      </c>
      <c r="B39" t="s">
        <v>484</v>
      </c>
      <c r="C39" s="29" t="s">
        <v>234</v>
      </c>
      <c r="J39" s="28">
        <v>0.63541666666666696</v>
      </c>
      <c r="L39" t="s">
        <v>525</v>
      </c>
    </row>
    <row r="40" spans="1:12">
      <c r="A40" s="18">
        <v>39</v>
      </c>
      <c r="B40" t="s">
        <v>484</v>
      </c>
      <c r="C40" s="29" t="s">
        <v>396</v>
      </c>
      <c r="J40" s="28">
        <v>0.64583333333333404</v>
      </c>
      <c r="L40" t="s">
        <v>526</v>
      </c>
    </row>
    <row r="41" spans="1:12">
      <c r="A41" s="18">
        <v>40</v>
      </c>
      <c r="B41" t="s">
        <v>484</v>
      </c>
      <c r="C41" s="29" t="s">
        <v>287</v>
      </c>
      <c r="J41" s="28">
        <v>0.656250000000001</v>
      </c>
      <c r="L41" t="s">
        <v>527</v>
      </c>
    </row>
    <row r="42" spans="1:12">
      <c r="A42" s="18">
        <v>41</v>
      </c>
      <c r="B42" t="s">
        <v>421</v>
      </c>
      <c r="C42" s="29" t="s">
        <v>457</v>
      </c>
      <c r="J42" s="28">
        <v>0.66666666666666696</v>
      </c>
      <c r="L42" t="s">
        <v>528</v>
      </c>
    </row>
    <row r="43" spans="1:12">
      <c r="A43" s="18">
        <v>42</v>
      </c>
      <c r="B43" t="s">
        <v>421</v>
      </c>
      <c r="C43" s="29" t="s">
        <v>288</v>
      </c>
      <c r="J43" s="28">
        <v>0.67708333333333404</v>
      </c>
      <c r="L43" t="s">
        <v>529</v>
      </c>
    </row>
    <row r="44" spans="1:12">
      <c r="A44" s="18">
        <v>43</v>
      </c>
      <c r="B44" t="s">
        <v>484</v>
      </c>
      <c r="C44" s="29" t="s">
        <v>235</v>
      </c>
      <c r="J44" s="28">
        <v>0.687500000000001</v>
      </c>
      <c r="L44" t="s">
        <v>530</v>
      </c>
    </row>
    <row r="45" spans="1:12">
      <c r="A45" s="18">
        <v>44</v>
      </c>
      <c r="B45" t="s">
        <v>421</v>
      </c>
      <c r="C45" s="29" t="s">
        <v>397</v>
      </c>
      <c r="J45" s="28">
        <v>0.69791666666666696</v>
      </c>
      <c r="L45" t="s">
        <v>531</v>
      </c>
    </row>
    <row r="46" spans="1:12">
      <c r="A46" s="18">
        <v>45</v>
      </c>
      <c r="B46" t="s">
        <v>421</v>
      </c>
      <c r="C46" s="29" t="s">
        <v>398</v>
      </c>
      <c r="J46" s="28">
        <v>0.70833333333333404</v>
      </c>
      <c r="L46" t="s">
        <v>532</v>
      </c>
    </row>
    <row r="47" spans="1:12">
      <c r="A47" s="18">
        <v>46</v>
      </c>
      <c r="B47" t="s">
        <v>421</v>
      </c>
      <c r="C47" s="29" t="s">
        <v>236</v>
      </c>
      <c r="J47" s="28">
        <v>0.718750000000001</v>
      </c>
      <c r="L47" t="s">
        <v>533</v>
      </c>
    </row>
    <row r="48" spans="1:12">
      <c r="A48" s="18">
        <v>47</v>
      </c>
      <c r="B48" t="s">
        <v>421</v>
      </c>
      <c r="C48" s="29" t="s">
        <v>458</v>
      </c>
      <c r="J48" s="28">
        <v>0.72916666666666796</v>
      </c>
      <c r="L48" t="s">
        <v>534</v>
      </c>
    </row>
    <row r="49" spans="1:12">
      <c r="A49" s="18">
        <v>48</v>
      </c>
      <c r="B49" t="s">
        <v>488</v>
      </c>
      <c r="C49" s="29" t="s">
        <v>459</v>
      </c>
      <c r="J49" s="28">
        <v>0.73958333333333404</v>
      </c>
      <c r="L49" t="s">
        <v>535</v>
      </c>
    </row>
    <row r="50" spans="1:12">
      <c r="A50" s="18">
        <v>49</v>
      </c>
      <c r="B50" t="s">
        <v>489</v>
      </c>
      <c r="C50" s="387" t="s">
        <v>588</v>
      </c>
      <c r="J50" s="28">
        <v>0.750000000000001</v>
      </c>
      <c r="L50" t="s">
        <v>536</v>
      </c>
    </row>
    <row r="51" spans="1:12">
      <c r="A51" s="18">
        <v>50</v>
      </c>
      <c r="B51" t="s">
        <v>421</v>
      </c>
      <c r="C51" s="29" t="s">
        <v>460</v>
      </c>
      <c r="J51" s="28">
        <v>0.76041666666666796</v>
      </c>
      <c r="L51" t="s">
        <v>537</v>
      </c>
    </row>
    <row r="52" spans="1:12">
      <c r="A52" s="18">
        <v>51</v>
      </c>
      <c r="B52" t="s">
        <v>484</v>
      </c>
      <c r="C52" s="29" t="s">
        <v>461</v>
      </c>
      <c r="J52" s="28">
        <v>0.77083333333333404</v>
      </c>
      <c r="L52" t="s">
        <v>538</v>
      </c>
    </row>
    <row r="53" spans="1:12">
      <c r="A53" s="18">
        <v>52</v>
      </c>
      <c r="B53" t="s">
        <v>421</v>
      </c>
      <c r="C53" s="29" t="s">
        <v>462</v>
      </c>
      <c r="J53" s="28">
        <v>0.781250000000001</v>
      </c>
      <c r="L53" t="s">
        <v>266</v>
      </c>
    </row>
    <row r="54" spans="1:12">
      <c r="A54" s="18">
        <v>53</v>
      </c>
      <c r="B54" t="s">
        <v>421</v>
      </c>
      <c r="C54" s="29" t="s">
        <v>463</v>
      </c>
      <c r="J54" s="28">
        <v>0.79166666666666796</v>
      </c>
    </row>
    <row r="55" spans="1:12">
      <c r="A55" s="18">
        <v>54</v>
      </c>
      <c r="B55" t="s">
        <v>484</v>
      </c>
      <c r="C55" s="29" t="s">
        <v>237</v>
      </c>
      <c r="J55" s="28">
        <v>0.80208333333333404</v>
      </c>
    </row>
    <row r="56" spans="1:12">
      <c r="A56" s="18">
        <v>55</v>
      </c>
      <c r="B56" t="s">
        <v>484</v>
      </c>
      <c r="C56" s="29" t="s">
        <v>238</v>
      </c>
      <c r="J56" s="28">
        <v>0.812500000000001</v>
      </c>
    </row>
    <row r="57" spans="1:12">
      <c r="A57" s="18">
        <v>56</v>
      </c>
      <c r="B57" t="s">
        <v>484</v>
      </c>
      <c r="C57" s="29" t="s">
        <v>399</v>
      </c>
      <c r="J57" s="28">
        <v>0.82291666666666796</v>
      </c>
    </row>
    <row r="58" spans="1:12">
      <c r="A58" s="18">
        <v>57</v>
      </c>
      <c r="B58" t="s">
        <v>484</v>
      </c>
      <c r="C58" s="29" t="s">
        <v>464</v>
      </c>
      <c r="J58" s="28">
        <v>0.83333333333333404</v>
      </c>
    </row>
    <row r="59" spans="1:12">
      <c r="A59" s="18">
        <v>58</v>
      </c>
      <c r="B59" t="s">
        <v>484</v>
      </c>
      <c r="C59" s="29" t="s">
        <v>239</v>
      </c>
      <c r="J59" s="28">
        <v>0.843750000000001</v>
      </c>
    </row>
    <row r="60" spans="1:12">
      <c r="A60" s="18">
        <v>59</v>
      </c>
      <c r="B60" t="s">
        <v>484</v>
      </c>
      <c r="C60" s="29" t="s">
        <v>240</v>
      </c>
      <c r="J60" s="28">
        <v>0.85416666666666796</v>
      </c>
    </row>
    <row r="61" spans="1:12">
      <c r="A61" s="18">
        <v>60</v>
      </c>
      <c r="B61" t="s">
        <v>484</v>
      </c>
      <c r="C61" s="29" t="s">
        <v>465</v>
      </c>
      <c r="J61" s="28">
        <v>0.86458333333333404</v>
      </c>
    </row>
    <row r="62" spans="1:12">
      <c r="A62" s="18">
        <v>61</v>
      </c>
      <c r="B62" t="s">
        <v>484</v>
      </c>
      <c r="C62" s="29" t="s">
        <v>241</v>
      </c>
      <c r="J62" s="28">
        <v>0.875000000000001</v>
      </c>
    </row>
    <row r="63" spans="1:12">
      <c r="A63" s="18">
        <v>62</v>
      </c>
      <c r="B63" t="s">
        <v>484</v>
      </c>
      <c r="C63" s="29" t="s">
        <v>242</v>
      </c>
      <c r="J63" s="28">
        <v>0.88541666666666796</v>
      </c>
    </row>
    <row r="64" spans="1:12">
      <c r="A64" s="18">
        <v>63</v>
      </c>
      <c r="B64" t="s">
        <v>484</v>
      </c>
      <c r="C64" s="29" t="s">
        <v>289</v>
      </c>
      <c r="J64" s="28">
        <v>0.89583333333333404</v>
      </c>
    </row>
    <row r="65" spans="1:10">
      <c r="A65" s="18">
        <v>64</v>
      </c>
      <c r="B65" t="s">
        <v>484</v>
      </c>
      <c r="C65" s="29" t="s">
        <v>290</v>
      </c>
      <c r="J65" s="28">
        <v>0.906250000000001</v>
      </c>
    </row>
    <row r="66" spans="1:10">
      <c r="A66" s="18">
        <v>65</v>
      </c>
      <c r="B66" t="s">
        <v>484</v>
      </c>
      <c r="C66" s="29" t="s">
        <v>243</v>
      </c>
      <c r="J66" s="28">
        <v>0.91666666666666796</v>
      </c>
    </row>
    <row r="67" spans="1:10">
      <c r="A67" s="18">
        <v>66</v>
      </c>
      <c r="B67" t="s">
        <v>484</v>
      </c>
      <c r="C67" s="387" t="s">
        <v>589</v>
      </c>
      <c r="J67" s="28">
        <v>0.92708333333333504</v>
      </c>
    </row>
    <row r="68" spans="1:10">
      <c r="A68" s="18">
        <v>67</v>
      </c>
      <c r="B68" t="s">
        <v>484</v>
      </c>
      <c r="C68" s="29" t="s">
        <v>291</v>
      </c>
      <c r="J68" s="28">
        <v>0.937500000000001</v>
      </c>
    </row>
    <row r="69" spans="1:10">
      <c r="A69" s="18">
        <v>68</v>
      </c>
      <c r="B69" t="s">
        <v>484</v>
      </c>
      <c r="C69" s="29" t="s">
        <v>292</v>
      </c>
      <c r="J69" s="28">
        <v>0.94791666666666796</v>
      </c>
    </row>
    <row r="70" spans="1:10">
      <c r="A70" s="18">
        <v>69</v>
      </c>
      <c r="B70" t="s">
        <v>484</v>
      </c>
      <c r="C70" s="29" t="s">
        <v>400</v>
      </c>
      <c r="J70" s="28">
        <v>0.95833333333333504</v>
      </c>
    </row>
    <row r="71" spans="1:10">
      <c r="A71" s="18">
        <v>70</v>
      </c>
      <c r="B71" t="s">
        <v>484</v>
      </c>
      <c r="C71" s="29" t="s">
        <v>466</v>
      </c>
      <c r="J71" s="28">
        <v>0.968750000000001</v>
      </c>
    </row>
    <row r="72" spans="1:10">
      <c r="A72" s="18">
        <v>71</v>
      </c>
      <c r="B72" t="s">
        <v>421</v>
      </c>
      <c r="C72" s="387" t="s">
        <v>590</v>
      </c>
      <c r="J72" s="28">
        <v>0.97916666666666796</v>
      </c>
    </row>
    <row r="73" spans="1:10">
      <c r="A73" s="18">
        <v>72</v>
      </c>
      <c r="B73" t="s">
        <v>484</v>
      </c>
      <c r="C73" s="29" t="s">
        <v>244</v>
      </c>
      <c r="J73" s="28">
        <v>0.98958333333333504</v>
      </c>
    </row>
    <row r="74" spans="1:10">
      <c r="A74" s="18">
        <v>73</v>
      </c>
      <c r="B74" s="386" t="s">
        <v>421</v>
      </c>
      <c r="C74" s="387" t="s">
        <v>591</v>
      </c>
      <c r="J74" s="28">
        <v>1</v>
      </c>
    </row>
    <row r="75" spans="1:10">
      <c r="A75" s="18">
        <v>74</v>
      </c>
      <c r="B75" s="386" t="s">
        <v>421</v>
      </c>
      <c r="C75" s="387" t="s">
        <v>592</v>
      </c>
    </row>
    <row r="76" spans="1:10">
      <c r="A76" s="18">
        <v>75</v>
      </c>
      <c r="B76" s="386" t="s">
        <v>421</v>
      </c>
      <c r="C76" s="387" t="s">
        <v>593</v>
      </c>
    </row>
    <row r="77" spans="1:10">
      <c r="A77" s="18">
        <v>76</v>
      </c>
      <c r="B77" s="386" t="s">
        <v>421</v>
      </c>
      <c r="C77" s="387" t="s">
        <v>594</v>
      </c>
    </row>
    <row r="78" spans="1:10">
      <c r="A78" s="18">
        <v>77</v>
      </c>
      <c r="B78" t="s">
        <v>421</v>
      </c>
      <c r="C78" s="29" t="s">
        <v>245</v>
      </c>
    </row>
    <row r="79" spans="1:10">
      <c r="A79" s="18">
        <v>78</v>
      </c>
      <c r="B79" t="s">
        <v>421</v>
      </c>
      <c r="C79" s="387" t="s">
        <v>595</v>
      </c>
    </row>
    <row r="80" spans="1:10">
      <c r="A80" s="18">
        <v>79</v>
      </c>
      <c r="B80" t="s">
        <v>421</v>
      </c>
      <c r="C80" s="29" t="s">
        <v>401</v>
      </c>
    </row>
    <row r="81" spans="1:3">
      <c r="A81" s="18">
        <v>80</v>
      </c>
      <c r="B81" t="s">
        <v>421</v>
      </c>
      <c r="C81" s="29" t="s">
        <v>293</v>
      </c>
    </row>
    <row r="82" spans="1:3">
      <c r="A82" s="18">
        <v>81</v>
      </c>
      <c r="B82" t="s">
        <v>421</v>
      </c>
      <c r="C82" s="387" t="s">
        <v>596</v>
      </c>
    </row>
    <row r="83" spans="1:3">
      <c r="A83" s="18">
        <v>82</v>
      </c>
      <c r="B83" t="s">
        <v>421</v>
      </c>
      <c r="C83" s="29" t="s">
        <v>402</v>
      </c>
    </row>
    <row r="84" spans="1:3">
      <c r="A84" s="18">
        <v>83</v>
      </c>
      <c r="B84" t="s">
        <v>421</v>
      </c>
      <c r="C84" s="29" t="s">
        <v>294</v>
      </c>
    </row>
    <row r="85" spans="1:3">
      <c r="A85" s="18">
        <v>84</v>
      </c>
      <c r="B85" t="s">
        <v>421</v>
      </c>
      <c r="C85" s="29" t="s">
        <v>246</v>
      </c>
    </row>
    <row r="86" spans="1:3">
      <c r="A86" s="18">
        <v>85</v>
      </c>
      <c r="B86" t="s">
        <v>421</v>
      </c>
      <c r="C86" s="387" t="s">
        <v>597</v>
      </c>
    </row>
    <row r="87" spans="1:3">
      <c r="A87" s="18">
        <v>86</v>
      </c>
      <c r="B87" t="s">
        <v>484</v>
      </c>
      <c r="C87" s="29" t="s">
        <v>295</v>
      </c>
    </row>
    <row r="88" spans="1:3">
      <c r="A88" s="18">
        <v>87</v>
      </c>
      <c r="B88" t="s">
        <v>484</v>
      </c>
      <c r="C88" s="29" t="s">
        <v>296</v>
      </c>
    </row>
    <row r="89" spans="1:3">
      <c r="A89" s="18">
        <v>88</v>
      </c>
      <c r="B89" t="s">
        <v>484</v>
      </c>
      <c r="C89" s="29" t="s">
        <v>247</v>
      </c>
    </row>
    <row r="90" spans="1:3">
      <c r="A90" s="18">
        <v>89</v>
      </c>
      <c r="B90" t="s">
        <v>484</v>
      </c>
      <c r="C90" s="29" t="s">
        <v>297</v>
      </c>
    </row>
    <row r="91" spans="1:3">
      <c r="A91" s="18">
        <v>90</v>
      </c>
      <c r="B91" t="s">
        <v>420</v>
      </c>
      <c r="C91" s="29" t="s">
        <v>403</v>
      </c>
    </row>
    <row r="92" spans="1:3">
      <c r="A92" s="18">
        <v>91</v>
      </c>
      <c r="B92" t="s">
        <v>484</v>
      </c>
      <c r="C92" s="387" t="s">
        <v>598</v>
      </c>
    </row>
    <row r="93" spans="1:3">
      <c r="A93" s="18">
        <v>92</v>
      </c>
      <c r="B93" t="s">
        <v>421</v>
      </c>
      <c r="C93" s="387" t="s">
        <v>599</v>
      </c>
    </row>
    <row r="94" spans="1:3">
      <c r="A94" s="18">
        <v>93</v>
      </c>
      <c r="B94" t="s">
        <v>484</v>
      </c>
      <c r="C94" s="29" t="s">
        <v>248</v>
      </c>
    </row>
    <row r="95" spans="1:3">
      <c r="A95" s="18">
        <v>94</v>
      </c>
      <c r="B95" t="s">
        <v>484</v>
      </c>
      <c r="C95" s="29" t="s">
        <v>404</v>
      </c>
    </row>
    <row r="96" spans="1:3">
      <c r="A96" s="18">
        <v>95</v>
      </c>
      <c r="B96" t="s">
        <v>484</v>
      </c>
      <c r="C96" s="61" t="s">
        <v>405</v>
      </c>
    </row>
    <row r="97" spans="1:3">
      <c r="A97" s="18">
        <v>96</v>
      </c>
      <c r="B97" t="s">
        <v>484</v>
      </c>
      <c r="C97" s="29" t="s">
        <v>406</v>
      </c>
    </row>
    <row r="98" spans="1:3">
      <c r="A98" s="18">
        <v>97</v>
      </c>
      <c r="B98" t="s">
        <v>484</v>
      </c>
      <c r="C98" s="29" t="s">
        <v>298</v>
      </c>
    </row>
    <row r="99" spans="1:3">
      <c r="A99" s="18">
        <v>98</v>
      </c>
      <c r="B99" t="s">
        <v>420</v>
      </c>
      <c r="C99" s="29" t="s">
        <v>467</v>
      </c>
    </row>
    <row r="100" spans="1:3">
      <c r="A100" s="18">
        <v>99</v>
      </c>
      <c r="B100" t="s">
        <v>420</v>
      </c>
      <c r="C100" s="29" t="s">
        <v>468</v>
      </c>
    </row>
    <row r="101" spans="1:3">
      <c r="A101" s="18">
        <v>100</v>
      </c>
      <c r="B101" t="s">
        <v>421</v>
      </c>
      <c r="C101" s="387" t="s">
        <v>600</v>
      </c>
    </row>
    <row r="102" spans="1:3">
      <c r="A102" s="18">
        <v>101</v>
      </c>
      <c r="B102" t="s">
        <v>421</v>
      </c>
      <c r="C102" s="29" t="s">
        <v>381</v>
      </c>
    </row>
    <row r="103" spans="1:3">
      <c r="A103" s="18">
        <v>102</v>
      </c>
      <c r="B103" t="s">
        <v>421</v>
      </c>
      <c r="C103" s="387" t="s">
        <v>601</v>
      </c>
    </row>
    <row r="104" spans="1:3">
      <c r="A104" s="18">
        <v>103</v>
      </c>
      <c r="B104" t="s">
        <v>421</v>
      </c>
      <c r="C104" s="29" t="s">
        <v>469</v>
      </c>
    </row>
    <row r="105" spans="1:3">
      <c r="A105" s="18">
        <v>104</v>
      </c>
      <c r="B105" t="s">
        <v>421</v>
      </c>
      <c r="C105" s="387" t="s">
        <v>602</v>
      </c>
    </row>
    <row r="106" spans="1:3">
      <c r="A106" s="18">
        <v>105</v>
      </c>
      <c r="B106" t="s">
        <v>420</v>
      </c>
      <c r="C106" s="29" t="s">
        <v>382</v>
      </c>
    </row>
    <row r="107" spans="1:3">
      <c r="A107" s="18">
        <v>106</v>
      </c>
      <c r="B107" t="s">
        <v>421</v>
      </c>
      <c r="C107" s="29" t="s">
        <v>470</v>
      </c>
    </row>
    <row r="108" spans="1:3">
      <c r="A108" s="18">
        <v>107</v>
      </c>
      <c r="B108" t="s">
        <v>420</v>
      </c>
      <c r="C108" s="29" t="s">
        <v>471</v>
      </c>
    </row>
    <row r="109" spans="1:3">
      <c r="A109" s="18">
        <v>108</v>
      </c>
      <c r="B109" t="s">
        <v>421</v>
      </c>
      <c r="C109" s="29" t="s">
        <v>472</v>
      </c>
    </row>
    <row r="110" spans="1:3">
      <c r="A110" s="18">
        <v>109</v>
      </c>
      <c r="B110" t="s">
        <v>420</v>
      </c>
      <c r="C110" s="29" t="s">
        <v>473</v>
      </c>
    </row>
    <row r="111" spans="1:3">
      <c r="A111" s="18">
        <v>110</v>
      </c>
      <c r="B111" t="s">
        <v>420</v>
      </c>
      <c r="C111" s="29" t="s">
        <v>474</v>
      </c>
    </row>
    <row r="112" spans="1:3">
      <c r="A112" s="18">
        <v>111</v>
      </c>
      <c r="B112" t="s">
        <v>421</v>
      </c>
      <c r="C112" s="29" t="s">
        <v>475</v>
      </c>
    </row>
    <row r="113" spans="1:3">
      <c r="A113" s="18">
        <v>112</v>
      </c>
      <c r="B113" t="s">
        <v>421</v>
      </c>
      <c r="C113" s="29" t="s">
        <v>476</v>
      </c>
    </row>
    <row r="114" spans="1:3">
      <c r="A114" s="18">
        <v>113</v>
      </c>
      <c r="B114" t="s">
        <v>484</v>
      </c>
      <c r="C114" s="29" t="s">
        <v>383</v>
      </c>
    </row>
    <row r="115" spans="1:3">
      <c r="A115" s="18">
        <v>114</v>
      </c>
      <c r="B115" t="s">
        <v>421</v>
      </c>
      <c r="C115" s="29" t="s">
        <v>477</v>
      </c>
    </row>
    <row r="116" spans="1:3">
      <c r="A116" s="18">
        <v>115</v>
      </c>
      <c r="B116" t="s">
        <v>421</v>
      </c>
      <c r="C116" s="29" t="s">
        <v>249</v>
      </c>
    </row>
    <row r="117" spans="1:3">
      <c r="A117" s="18">
        <v>116</v>
      </c>
      <c r="B117" t="s">
        <v>421</v>
      </c>
      <c r="C117" s="387" t="s">
        <v>603</v>
      </c>
    </row>
    <row r="118" spans="1:3">
      <c r="A118" s="18">
        <v>117</v>
      </c>
      <c r="B118" t="s">
        <v>484</v>
      </c>
      <c r="C118" s="29" t="s">
        <v>250</v>
      </c>
    </row>
    <row r="119" spans="1:3">
      <c r="A119" s="18">
        <v>118</v>
      </c>
      <c r="B119" t="s">
        <v>421</v>
      </c>
      <c r="C119" s="29" t="s">
        <v>251</v>
      </c>
    </row>
    <row r="120" spans="1:3">
      <c r="A120" s="18">
        <v>119</v>
      </c>
      <c r="B120" t="s">
        <v>484</v>
      </c>
      <c r="C120" s="29" t="s">
        <v>252</v>
      </c>
    </row>
    <row r="121" spans="1:3">
      <c r="A121" s="18">
        <v>120</v>
      </c>
      <c r="B121" t="s">
        <v>421</v>
      </c>
      <c r="C121" s="29" t="s">
        <v>407</v>
      </c>
    </row>
    <row r="122" spans="1:3">
      <c r="A122" s="18">
        <v>121</v>
      </c>
      <c r="B122" t="s">
        <v>421</v>
      </c>
      <c r="C122" s="29" t="s">
        <v>253</v>
      </c>
    </row>
    <row r="123" spans="1:3">
      <c r="A123" s="18">
        <v>122</v>
      </c>
      <c r="B123" t="s">
        <v>421</v>
      </c>
      <c r="C123" s="29" t="s">
        <v>254</v>
      </c>
    </row>
    <row r="124" spans="1:3">
      <c r="A124" s="18">
        <v>123</v>
      </c>
      <c r="B124" t="s">
        <v>421</v>
      </c>
      <c r="C124" s="29" t="s">
        <v>299</v>
      </c>
    </row>
    <row r="125" spans="1:3">
      <c r="A125" s="18">
        <v>124</v>
      </c>
      <c r="B125" t="s">
        <v>484</v>
      </c>
      <c r="C125" s="29" t="s">
        <v>255</v>
      </c>
    </row>
    <row r="126" spans="1:3">
      <c r="A126" s="18">
        <v>125</v>
      </c>
      <c r="B126" t="s">
        <v>421</v>
      </c>
      <c r="C126" s="29" t="s">
        <v>478</v>
      </c>
    </row>
    <row r="127" spans="1:3">
      <c r="A127" s="18">
        <v>126</v>
      </c>
      <c r="B127" t="s">
        <v>484</v>
      </c>
      <c r="C127" s="29" t="s">
        <v>256</v>
      </c>
    </row>
    <row r="128" spans="1:3">
      <c r="A128" s="18">
        <v>127</v>
      </c>
      <c r="B128" t="s">
        <v>421</v>
      </c>
      <c r="C128" s="387" t="s">
        <v>604</v>
      </c>
    </row>
    <row r="129" spans="1:3">
      <c r="A129" s="18">
        <v>128</v>
      </c>
      <c r="B129" t="s">
        <v>421</v>
      </c>
      <c r="C129" s="29" t="s">
        <v>384</v>
      </c>
    </row>
    <row r="130" spans="1:3">
      <c r="A130" s="18">
        <v>129</v>
      </c>
      <c r="B130" t="s">
        <v>484</v>
      </c>
      <c r="C130" s="29" t="s">
        <v>257</v>
      </c>
    </row>
    <row r="131" spans="1:3">
      <c r="A131" s="18">
        <v>130</v>
      </c>
      <c r="B131" t="s">
        <v>484</v>
      </c>
      <c r="C131" s="29" t="s">
        <v>258</v>
      </c>
    </row>
    <row r="132" spans="1:3">
      <c r="A132" s="18">
        <v>131</v>
      </c>
      <c r="B132" t="s">
        <v>484</v>
      </c>
      <c r="C132" s="29" t="s">
        <v>259</v>
      </c>
    </row>
    <row r="133" spans="1:3">
      <c r="A133" s="18">
        <v>132</v>
      </c>
      <c r="B133" t="s">
        <v>484</v>
      </c>
      <c r="C133" s="29" t="s">
        <v>300</v>
      </c>
    </row>
    <row r="134" spans="1:3">
      <c r="A134" s="18">
        <v>133</v>
      </c>
      <c r="B134" t="s">
        <v>421</v>
      </c>
      <c r="C134" s="29" t="s">
        <v>479</v>
      </c>
    </row>
    <row r="135" spans="1:3">
      <c r="A135" s="18">
        <v>134</v>
      </c>
      <c r="B135" t="s">
        <v>484</v>
      </c>
      <c r="C135" s="29" t="s">
        <v>480</v>
      </c>
    </row>
    <row r="136" spans="1:3">
      <c r="A136" s="18">
        <v>135</v>
      </c>
      <c r="B136" t="s">
        <v>421</v>
      </c>
      <c r="C136" s="29" t="s">
        <v>260</v>
      </c>
    </row>
    <row r="137" spans="1:3">
      <c r="A137" s="18">
        <v>136</v>
      </c>
      <c r="B137" t="s">
        <v>421</v>
      </c>
      <c r="C137" s="29" t="s">
        <v>301</v>
      </c>
    </row>
    <row r="138" spans="1:3">
      <c r="A138" s="18">
        <v>137</v>
      </c>
      <c r="B138" t="s">
        <v>484</v>
      </c>
      <c r="C138" s="29" t="s">
        <v>261</v>
      </c>
    </row>
    <row r="139" spans="1:3">
      <c r="A139" s="18">
        <v>138</v>
      </c>
      <c r="B139" t="s">
        <v>421</v>
      </c>
      <c r="C139" s="29" t="s">
        <v>262</v>
      </c>
    </row>
    <row r="140" spans="1:3">
      <c r="A140" s="18">
        <v>139</v>
      </c>
      <c r="B140" t="s">
        <v>421</v>
      </c>
      <c r="C140" s="29" t="s">
        <v>263</v>
      </c>
    </row>
    <row r="141" spans="1:3">
      <c r="A141" s="18">
        <v>140</v>
      </c>
      <c r="B141" t="s">
        <v>421</v>
      </c>
      <c r="C141" s="29" t="s">
        <v>302</v>
      </c>
    </row>
    <row r="142" spans="1:3">
      <c r="A142" s="18">
        <v>141</v>
      </c>
      <c r="B142" t="s">
        <v>421</v>
      </c>
      <c r="C142" s="29" t="s">
        <v>385</v>
      </c>
    </row>
    <row r="143" spans="1:3">
      <c r="A143" s="18">
        <v>142</v>
      </c>
      <c r="B143" t="s">
        <v>421</v>
      </c>
      <c r="C143" s="29" t="s">
        <v>481</v>
      </c>
    </row>
    <row r="144" spans="1:3">
      <c r="A144" s="18">
        <v>143</v>
      </c>
      <c r="B144" t="s">
        <v>421</v>
      </c>
      <c r="C144" s="29" t="s">
        <v>408</v>
      </c>
    </row>
    <row r="145" spans="1:3">
      <c r="A145" s="18">
        <v>144</v>
      </c>
      <c r="B145" t="s">
        <v>484</v>
      </c>
      <c r="C145" s="387" t="s">
        <v>605</v>
      </c>
    </row>
    <row r="146" spans="1:3">
      <c r="A146" s="18">
        <v>145</v>
      </c>
      <c r="B146" t="s">
        <v>484</v>
      </c>
      <c r="C146" s="387" t="s">
        <v>606</v>
      </c>
    </row>
    <row r="147" spans="1:3">
      <c r="A147" s="18">
        <v>146</v>
      </c>
      <c r="B147" t="s">
        <v>421</v>
      </c>
      <c r="C147" s="29" t="s">
        <v>386</v>
      </c>
    </row>
    <row r="148" spans="1:3">
      <c r="A148" s="18">
        <v>147</v>
      </c>
      <c r="B148" t="s">
        <v>421</v>
      </c>
      <c r="C148" s="29" t="s">
        <v>482</v>
      </c>
    </row>
    <row r="149" spans="1:3">
      <c r="A149" s="18">
        <v>148</v>
      </c>
      <c r="B149" t="s">
        <v>421</v>
      </c>
      <c r="C149" s="29" t="s">
        <v>264</v>
      </c>
    </row>
    <row r="150" spans="1:3">
      <c r="A150" s="18">
        <v>149</v>
      </c>
      <c r="B150" t="s">
        <v>484</v>
      </c>
      <c r="C150" s="387" t="s">
        <v>607</v>
      </c>
    </row>
    <row r="151" spans="1:3">
      <c r="A151" s="18">
        <v>150</v>
      </c>
      <c r="B151" t="s">
        <v>490</v>
      </c>
      <c r="C151" s="29" t="s">
        <v>483</v>
      </c>
    </row>
    <row r="152" spans="1:3">
      <c r="A152" s="18">
        <v>151</v>
      </c>
      <c r="B152" t="s">
        <v>421</v>
      </c>
      <c r="C152" s="387" t="s">
        <v>608</v>
      </c>
    </row>
    <row r="153" spans="1:3">
      <c r="A153" s="18">
        <v>152</v>
      </c>
      <c r="B153" t="s">
        <v>421</v>
      </c>
      <c r="C153" s="29" t="s">
        <v>387</v>
      </c>
    </row>
    <row r="154" spans="1:3">
      <c r="C154" s="29" t="s">
        <v>266</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5"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2019-07-29T08:21:57Z</cp:lastPrinted>
  <dcterms:created xsi:type="dcterms:W3CDTF">2006-06-28T15:36:35Z</dcterms:created>
  <dcterms:modified xsi:type="dcterms:W3CDTF">2019-07-29T08:23:15Z</dcterms:modified>
</cp:coreProperties>
</file>